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Iyun\"/>
    </mc:Choice>
  </mc:AlternateContent>
  <bookViews>
    <workbookView xWindow="0" yWindow="0" windowWidth="22395" windowHeight="11295" tabRatio="851" firstSheet="63" activeTab="70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 ЗФО ИЭиУ" sheetId="175" state="hidden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Спец ЗФО ГПА" sheetId="134" r:id="rId27"/>
    <sheet name="МАГ ОФО ГПА" sheetId="135" r:id="rId28"/>
    <sheet name="МАГ ЗФО ГПА" sheetId="137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ЗФО СЕГИ" sheetId="185" r:id="rId37"/>
    <sheet name="Маг ЗФО СЕГИ" sheetId="142" r:id="rId38"/>
    <sheet name="Маг ОФО СЕГИ" sheetId="145" state="hidden" r:id="rId39"/>
    <sheet name="Бак ОФО ФТИ" sheetId="151" r:id="rId40"/>
    <sheet name="Бак ЗФО ФТИ" sheetId="152" r:id="rId41"/>
    <sheet name="Маг ОФО ФТИ" sheetId="153" r:id="rId42"/>
    <sheet name="Маг ЗФО ФТИ" sheetId="154" r:id="rId43"/>
    <sheet name="Бак ОФО ИПОМ" sheetId="156" r:id="rId44"/>
    <sheet name="Бак ЗФО ИПОМ" sheetId="155" r:id="rId45"/>
    <sheet name="Бак ОЗФО ИПОМ" sheetId="187" r:id="rId46"/>
    <sheet name="Бак ОФО ИБТЭиФ " sheetId="188" r:id="rId47"/>
    <sheet name="Бак ЗФО ИБТЭиФ" sheetId="189" r:id="rId48"/>
    <sheet name="Бак ОЗФО ИБТЭиФ" sheetId="190" r:id="rId49"/>
    <sheet name="Спец ОФО ИБТЭиФ" sheetId="195" state="hidden" r:id="rId50"/>
    <sheet name="Специал. ОФО ИБТЭФ" sheetId="201" r:id="rId51"/>
    <sheet name="Маг ОФО ИБТЭиФ" sheetId="196" r:id="rId52"/>
    <sheet name="Маг ОЗФО ИБТЭиФ" sheetId="197" r:id="rId53"/>
    <sheet name="Бак ОФО ТА" sheetId="159" r:id="rId54"/>
    <sheet name="Бак ЗФО ТА" sheetId="160" r:id="rId55"/>
    <sheet name="Бак ОЗФО ТА" sheetId="161" r:id="rId56"/>
    <sheet name="Маг ОФО ТА" sheetId="162" r:id="rId57"/>
    <sheet name="Маг ЗФО ТА" sheetId="163" r:id="rId58"/>
    <sheet name="Маг ОЗФО ТА" sheetId="164" state="hidden" r:id="rId59"/>
    <sheet name=" Маг ОЗФО ТА" sheetId="182" r:id="rId60"/>
    <sheet name="Бак ОФО ИММиД" sheetId="177" r:id="rId61"/>
    <sheet name="Бак ЗФО ИММиД" sheetId="178" r:id="rId62"/>
    <sheet name="Бак ОЗФО ИММиД" sheetId="180" r:id="rId63"/>
    <sheet name="Спец. ИММиД" sheetId="176" r:id="rId64"/>
    <sheet name="Маг ОФО ИММиД" sheetId="179" r:id="rId65"/>
    <sheet name="Маг. ОЗФО ИММИД" sheetId="199" r:id="rId66"/>
    <sheet name="Бак ОФО ИФ" sheetId="171" r:id="rId67"/>
    <sheet name="Бак ЗФО ИФ" sheetId="173" r:id="rId68"/>
    <sheet name="Маг ОФО ИФ" sheetId="172" r:id="rId69"/>
    <sheet name="Маг ЗФО ИФ" sheetId="170" r:id="rId70"/>
    <sheet name="Свод по ВО " sheetId="158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xlnm.Print_Area" localSheetId="22">'БАК ОФО   ГПА'!$A$1:$X$73</definedName>
    <definedName name="_xlnm.Print_Area" localSheetId="53">'Бак ОФО ТА'!$A$1:$T$119</definedName>
    <definedName name="_xlnm.Print_Area" localSheetId="5">'Бакалавр ОФО АСИА'!$A$1:$S$29</definedName>
    <definedName name="_xlnm.Print_Area" localSheetId="56">'Маг ОФО ТА'!$A$1:$J$114</definedName>
    <definedName name="_xlnm.Print_Area" localSheetId="70">'Свод по ВО '!$A$1:$AH$86</definedName>
  </definedNames>
  <calcPr calcId="162913"/>
</workbook>
</file>

<file path=xl/calcChain.xml><?xml version="1.0" encoding="utf-8"?>
<calcChain xmlns="http://schemas.openxmlformats.org/spreadsheetml/2006/main">
  <c r="D14" i="192" l="1"/>
  <c r="C9" i="188" l="1"/>
  <c r="G41" i="171"/>
  <c r="D41" i="171"/>
  <c r="G40" i="171"/>
  <c r="D40" i="171"/>
  <c r="G39" i="171"/>
  <c r="D39" i="171"/>
  <c r="G38" i="171"/>
  <c r="D38" i="171"/>
  <c r="G37" i="171"/>
  <c r="D37" i="171"/>
  <c r="G36" i="171"/>
  <c r="G35" i="171"/>
  <c r="D35" i="171"/>
  <c r="G34" i="171"/>
  <c r="D34" i="171"/>
  <c r="G33" i="171"/>
  <c r="D33" i="171"/>
  <c r="G32" i="171"/>
  <c r="D32" i="171"/>
  <c r="G18" i="171"/>
  <c r="D18" i="171"/>
  <c r="G17" i="171"/>
  <c r="D17" i="171"/>
  <c r="G16" i="171"/>
  <c r="D16" i="171"/>
  <c r="G15" i="171"/>
  <c r="D15" i="171"/>
  <c r="G14" i="171"/>
  <c r="D14" i="171"/>
  <c r="G13" i="171"/>
  <c r="D13" i="171"/>
  <c r="G12" i="171"/>
  <c r="D12" i="171"/>
  <c r="G11" i="171"/>
  <c r="D11" i="171"/>
  <c r="G10" i="171"/>
  <c r="D10" i="171"/>
  <c r="G9" i="171"/>
  <c r="D9" i="171"/>
  <c r="F30" i="177"/>
  <c r="E30" i="177"/>
  <c r="F29" i="177"/>
  <c r="E29" i="177"/>
  <c r="F22" i="177"/>
  <c r="E22" i="177"/>
  <c r="F14" i="177"/>
  <c r="E14" i="177"/>
  <c r="Q30" i="160"/>
  <c r="R30" i="160"/>
  <c r="S30" i="160"/>
  <c r="Q31" i="160"/>
  <c r="R31" i="160"/>
  <c r="S31" i="160"/>
  <c r="Q32" i="160"/>
  <c r="R32" i="160"/>
  <c r="S32" i="160"/>
  <c r="Q33" i="160"/>
  <c r="R33" i="160"/>
  <c r="S33" i="160"/>
  <c r="Q34" i="160"/>
  <c r="R34" i="160"/>
  <c r="S34" i="160"/>
  <c r="Q35" i="160"/>
  <c r="R35" i="160"/>
  <c r="R14" i="160" s="1"/>
  <c r="S35" i="160"/>
  <c r="S14" i="160" s="1"/>
  <c r="Q36" i="160"/>
  <c r="R36" i="160"/>
  <c r="S36" i="160"/>
  <c r="R29" i="160"/>
  <c r="S29" i="160"/>
  <c r="O16" i="160"/>
  <c r="P16" i="160"/>
  <c r="O27" i="160"/>
  <c r="P27" i="160"/>
  <c r="Q27" i="160"/>
  <c r="R27" i="160"/>
  <c r="S27" i="160"/>
  <c r="G21" i="160"/>
  <c r="F21" i="160"/>
  <c r="E21" i="160"/>
  <c r="D21" i="160"/>
  <c r="C21" i="160"/>
  <c r="B21" i="160"/>
  <c r="B12" i="160"/>
  <c r="C12" i="160"/>
  <c r="D12" i="160"/>
  <c r="E12" i="160"/>
  <c r="F12" i="160"/>
  <c r="G12" i="160"/>
  <c r="B13" i="160"/>
  <c r="C13" i="160"/>
  <c r="D13" i="160"/>
  <c r="E13" i="160"/>
  <c r="F13" i="160"/>
  <c r="G13" i="160"/>
  <c r="B14" i="160"/>
  <c r="C14" i="160"/>
  <c r="D14" i="160"/>
  <c r="E14" i="160"/>
  <c r="F14" i="160"/>
  <c r="G14" i="160"/>
  <c r="B15" i="160"/>
  <c r="C15" i="160"/>
  <c r="D15" i="160"/>
  <c r="E15" i="160"/>
  <c r="F15" i="160"/>
  <c r="G15" i="160"/>
  <c r="B8" i="160"/>
  <c r="C8" i="160"/>
  <c r="D8" i="160"/>
  <c r="E8" i="160"/>
  <c r="F8" i="160"/>
  <c r="G8" i="160"/>
  <c r="B9" i="160"/>
  <c r="C9" i="160"/>
  <c r="D9" i="160"/>
  <c r="E9" i="160"/>
  <c r="F9" i="160"/>
  <c r="G9" i="160"/>
  <c r="B10" i="160"/>
  <c r="C10" i="160"/>
  <c r="D10" i="160"/>
  <c r="E10" i="160"/>
  <c r="F10" i="160"/>
  <c r="G10" i="160"/>
  <c r="B11" i="160"/>
  <c r="C11" i="160"/>
  <c r="D11" i="160"/>
  <c r="E11" i="160"/>
  <c r="F11" i="160"/>
  <c r="G11" i="160"/>
  <c r="B16" i="160"/>
  <c r="D16" i="160"/>
  <c r="G26" i="152"/>
  <c r="F26" i="152"/>
  <c r="D26" i="152"/>
  <c r="C26" i="152"/>
  <c r="H25" i="152"/>
  <c r="E25" i="152"/>
  <c r="E12" i="152" s="1"/>
  <c r="H24" i="152"/>
  <c r="E24" i="152"/>
  <c r="H23" i="152"/>
  <c r="H22" i="152"/>
  <c r="H26" i="152" s="1"/>
  <c r="E22" i="152"/>
  <c r="G20" i="152"/>
  <c r="F20" i="152"/>
  <c r="D20" i="152"/>
  <c r="C20" i="152"/>
  <c r="H19" i="152"/>
  <c r="H12" i="152" s="1"/>
  <c r="E19" i="152"/>
  <c r="H18" i="152"/>
  <c r="E18" i="152"/>
  <c r="H17" i="152"/>
  <c r="H10" i="152" s="1"/>
  <c r="E17" i="152"/>
  <c r="H16" i="152"/>
  <c r="H20" i="152" s="1"/>
  <c r="E16" i="152"/>
  <c r="E20" i="152" s="1"/>
  <c r="G12" i="152"/>
  <c r="F12" i="152"/>
  <c r="D12" i="152"/>
  <c r="C12" i="152"/>
  <c r="H11" i="152"/>
  <c r="G11" i="152"/>
  <c r="F11" i="152"/>
  <c r="E11" i="152"/>
  <c r="D11" i="152"/>
  <c r="D13" i="152" s="1"/>
  <c r="C11" i="152"/>
  <c r="G10" i="152"/>
  <c r="F10" i="152"/>
  <c r="E10" i="152"/>
  <c r="G9" i="152"/>
  <c r="G13" i="152" s="1"/>
  <c r="F9" i="152"/>
  <c r="F13" i="152" s="1"/>
  <c r="E9" i="152"/>
  <c r="E13" i="152" s="1"/>
  <c r="D9" i="152"/>
  <c r="C9" i="152"/>
  <c r="C13" i="152" s="1"/>
  <c r="E47" i="151"/>
  <c r="F46" i="151"/>
  <c r="F48" i="151" s="1"/>
  <c r="E46" i="151"/>
  <c r="E48" i="151" s="1"/>
  <c r="C46" i="151"/>
  <c r="C48" i="151" s="1"/>
  <c r="B46" i="151"/>
  <c r="B48" i="151" s="1"/>
  <c r="G45" i="151"/>
  <c r="D45" i="151"/>
  <c r="G44" i="151"/>
  <c r="D44" i="151"/>
  <c r="G43" i="151"/>
  <c r="D43" i="151"/>
  <c r="G42" i="151"/>
  <c r="D42" i="151"/>
  <c r="G41" i="151"/>
  <c r="D41" i="151"/>
  <c r="G40" i="151"/>
  <c r="D40" i="151"/>
  <c r="G39" i="151"/>
  <c r="D39" i="151"/>
  <c r="G38" i="151"/>
  <c r="D38" i="151"/>
  <c r="G37" i="151"/>
  <c r="D37" i="151"/>
  <c r="G36" i="151"/>
  <c r="G46" i="151" s="1"/>
  <c r="G48" i="151" s="1"/>
  <c r="D36" i="151"/>
  <c r="G35" i="151"/>
  <c r="D35" i="151"/>
  <c r="D46" i="151" s="1"/>
  <c r="D48" i="151" s="1"/>
  <c r="F33" i="151"/>
  <c r="F47" i="151" s="1"/>
  <c r="E33" i="151"/>
  <c r="C33" i="151"/>
  <c r="C47" i="151" s="1"/>
  <c r="B33" i="151"/>
  <c r="B47" i="151" s="1"/>
  <c r="G32" i="151"/>
  <c r="D32" i="151"/>
  <c r="G31" i="151"/>
  <c r="D31" i="151"/>
  <c r="G30" i="151"/>
  <c r="D30" i="151"/>
  <c r="G29" i="151"/>
  <c r="D29" i="151"/>
  <c r="G28" i="151"/>
  <c r="D28" i="151"/>
  <c r="G27" i="151"/>
  <c r="D27" i="151"/>
  <c r="G26" i="151"/>
  <c r="D26" i="151"/>
  <c r="G25" i="151"/>
  <c r="D25" i="151"/>
  <c r="G24" i="151"/>
  <c r="D24" i="151"/>
  <c r="G23" i="151"/>
  <c r="G33" i="151" s="1"/>
  <c r="G47" i="151" s="1"/>
  <c r="D23" i="151"/>
  <c r="G22" i="151"/>
  <c r="D22" i="151"/>
  <c r="D33" i="151" s="1"/>
  <c r="D47" i="151" s="1"/>
  <c r="G18" i="151"/>
  <c r="F18" i="151"/>
  <c r="E18" i="151"/>
  <c r="D18" i="151"/>
  <c r="C18" i="151"/>
  <c r="B18" i="151"/>
  <c r="G17" i="151"/>
  <c r="F17" i="151"/>
  <c r="E17" i="151"/>
  <c r="C17" i="151"/>
  <c r="D17" i="151" s="1"/>
  <c r="B17" i="151"/>
  <c r="G16" i="151"/>
  <c r="F16" i="151"/>
  <c r="E16" i="151"/>
  <c r="D16" i="151"/>
  <c r="C16" i="151"/>
  <c r="B16" i="151"/>
  <c r="G15" i="151"/>
  <c r="F15" i="151"/>
  <c r="E15" i="151"/>
  <c r="C15" i="151"/>
  <c r="D15" i="151" s="1"/>
  <c r="B15" i="151"/>
  <c r="G14" i="151"/>
  <c r="F14" i="151"/>
  <c r="E14" i="151"/>
  <c r="D14" i="151"/>
  <c r="C14" i="151"/>
  <c r="B14" i="151"/>
  <c r="G13" i="151"/>
  <c r="F13" i="151"/>
  <c r="E13" i="151"/>
  <c r="C13" i="151"/>
  <c r="D13" i="151" s="1"/>
  <c r="B13" i="151"/>
  <c r="G12" i="151"/>
  <c r="F12" i="151"/>
  <c r="E12" i="151"/>
  <c r="D12" i="151"/>
  <c r="C12" i="151"/>
  <c r="B12" i="151"/>
  <c r="G11" i="151"/>
  <c r="F11" i="151"/>
  <c r="E11" i="151"/>
  <c r="C11" i="151"/>
  <c r="D11" i="151" s="1"/>
  <c r="B11" i="151"/>
  <c r="G10" i="151"/>
  <c r="F10" i="151"/>
  <c r="E10" i="151"/>
  <c r="D10" i="151"/>
  <c r="C10" i="151"/>
  <c r="B10" i="151"/>
  <c r="G9" i="151"/>
  <c r="G19" i="151" s="1"/>
  <c r="F9" i="151"/>
  <c r="F19" i="151" s="1"/>
  <c r="E9" i="151"/>
  <c r="C9" i="151"/>
  <c r="D9" i="151" s="1"/>
  <c r="B9" i="151"/>
  <c r="B19" i="151" s="1"/>
  <c r="G8" i="151"/>
  <c r="F8" i="151"/>
  <c r="E8" i="151"/>
  <c r="E19" i="151" s="1"/>
  <c r="D8" i="151"/>
  <c r="D19" i="151" s="1"/>
  <c r="C8" i="151"/>
  <c r="B8" i="151"/>
  <c r="B9" i="122"/>
  <c r="C9" i="122"/>
  <c r="E9" i="122"/>
  <c r="F9" i="122"/>
  <c r="B10" i="122"/>
  <c r="C14" i="122"/>
  <c r="E10" i="122"/>
  <c r="F10" i="122"/>
  <c r="G10" i="122"/>
  <c r="B11" i="122"/>
  <c r="D11" i="122"/>
  <c r="E11" i="122"/>
  <c r="F11" i="122"/>
  <c r="B12" i="122"/>
  <c r="E12" i="122"/>
  <c r="F12" i="122"/>
  <c r="B13" i="122"/>
  <c r="B14" i="122" s="1"/>
  <c r="C13" i="122"/>
  <c r="E13" i="122"/>
  <c r="F13" i="122"/>
  <c r="E14" i="122"/>
  <c r="F14" i="122"/>
  <c r="D17" i="122"/>
  <c r="D9" i="122" s="1"/>
  <c r="G17" i="122"/>
  <c r="G9" i="122" s="1"/>
  <c r="D18" i="122"/>
  <c r="D10" i="122" s="1"/>
  <c r="G18" i="122"/>
  <c r="D19" i="122"/>
  <c r="G19" i="122"/>
  <c r="G11" i="122" s="1"/>
  <c r="D20" i="122"/>
  <c r="G20" i="122"/>
  <c r="G12" i="122" s="1"/>
  <c r="D21" i="122"/>
  <c r="D13" i="122" s="1"/>
  <c r="G21" i="122"/>
  <c r="G13" i="122" s="1"/>
  <c r="B22" i="122"/>
  <c r="B30" i="122" s="1"/>
  <c r="C22" i="122"/>
  <c r="C30" i="122" s="1"/>
  <c r="C32" i="122" s="1"/>
  <c r="E22" i="122"/>
  <c r="E30" i="122" s="1"/>
  <c r="E32" i="122" s="1"/>
  <c r="F22" i="122"/>
  <c r="D24" i="122"/>
  <c r="G24" i="122"/>
  <c r="G29" i="122" s="1"/>
  <c r="G31" i="122" s="1"/>
  <c r="D25" i="122"/>
  <c r="G25" i="122"/>
  <c r="D26" i="122"/>
  <c r="G26" i="122"/>
  <c r="G27" i="122"/>
  <c r="D28" i="122"/>
  <c r="G28" i="122"/>
  <c r="B29" i="122"/>
  <c r="C29" i="122"/>
  <c r="D29" i="122"/>
  <c r="E29" i="122"/>
  <c r="F29" i="122"/>
  <c r="F30" i="122"/>
  <c r="B31" i="122"/>
  <c r="C31" i="122"/>
  <c r="D31" i="122"/>
  <c r="E31" i="122"/>
  <c r="F31" i="122"/>
  <c r="C9" i="115"/>
  <c r="D9" i="115"/>
  <c r="B10" i="115"/>
  <c r="B17" i="115" s="1"/>
  <c r="C10" i="115"/>
  <c r="B11" i="115"/>
  <c r="C11" i="115"/>
  <c r="D11" i="115"/>
  <c r="B12" i="115"/>
  <c r="C12" i="115"/>
  <c r="D12" i="115"/>
  <c r="B13" i="115"/>
  <c r="C13" i="115"/>
  <c r="D13" i="115"/>
  <c r="B14" i="115"/>
  <c r="C14" i="115"/>
  <c r="D14" i="115"/>
  <c r="B15" i="115"/>
  <c r="C15" i="115"/>
  <c r="D15" i="115"/>
  <c r="C16" i="115"/>
  <c r="C17" i="115" s="1"/>
  <c r="B9" i="115"/>
  <c r="G9" i="115"/>
  <c r="G17" i="115" s="1"/>
  <c r="G10" i="115"/>
  <c r="G11" i="115"/>
  <c r="G12" i="115"/>
  <c r="G13" i="115"/>
  <c r="G14" i="115"/>
  <c r="G15" i="115"/>
  <c r="G16" i="115"/>
  <c r="E17" i="115"/>
  <c r="F17" i="115"/>
  <c r="D20" i="115"/>
  <c r="G20" i="115"/>
  <c r="D21" i="115"/>
  <c r="G21" i="115"/>
  <c r="D22" i="115"/>
  <c r="G22" i="115"/>
  <c r="D23" i="115"/>
  <c r="G23" i="115"/>
  <c r="D24" i="115"/>
  <c r="G24" i="115"/>
  <c r="D25" i="115"/>
  <c r="F25" i="115"/>
  <c r="G25" i="115" s="1"/>
  <c r="D26" i="115"/>
  <c r="F26" i="115"/>
  <c r="G26" i="115" s="1"/>
  <c r="D27" i="115"/>
  <c r="G27" i="115"/>
  <c r="B28" i="115"/>
  <c r="D28" i="115" s="1"/>
  <c r="C28" i="115"/>
  <c r="E28" i="115"/>
  <c r="D30" i="115"/>
  <c r="G30" i="115"/>
  <c r="D31" i="115"/>
  <c r="D10" i="115" s="1"/>
  <c r="G31" i="115"/>
  <c r="D32" i="115"/>
  <c r="G32" i="115"/>
  <c r="D33" i="115"/>
  <c r="G33" i="115"/>
  <c r="F43" i="113"/>
  <c r="E43" i="113"/>
  <c r="C43" i="113"/>
  <c r="B43" i="113"/>
  <c r="G42" i="113"/>
  <c r="D42" i="113"/>
  <c r="G41" i="113"/>
  <c r="D41" i="113"/>
  <c r="D16" i="113" s="1"/>
  <c r="G40" i="113"/>
  <c r="D40" i="113"/>
  <c r="G39" i="113"/>
  <c r="D39" i="113"/>
  <c r="D14" i="113" s="1"/>
  <c r="G38" i="113"/>
  <c r="D38" i="113"/>
  <c r="G37" i="113"/>
  <c r="D37" i="113"/>
  <c r="D12" i="113" s="1"/>
  <c r="G36" i="113"/>
  <c r="D36" i="113"/>
  <c r="G35" i="113"/>
  <c r="D35" i="113"/>
  <c r="D10" i="113" s="1"/>
  <c r="G34" i="113"/>
  <c r="D34" i="113"/>
  <c r="G33" i="113"/>
  <c r="G43" i="113" s="1"/>
  <c r="D33" i="113"/>
  <c r="D43" i="113" s="1"/>
  <c r="F31" i="113"/>
  <c r="F44" i="113" s="1"/>
  <c r="E31" i="113"/>
  <c r="E18" i="113" s="1"/>
  <c r="C31" i="113"/>
  <c r="C44" i="113" s="1"/>
  <c r="B31" i="113"/>
  <c r="B44" i="113" s="1"/>
  <c r="G30" i="113"/>
  <c r="G17" i="113" s="1"/>
  <c r="D30" i="113"/>
  <c r="G29" i="113"/>
  <c r="D29" i="113"/>
  <c r="G28" i="113"/>
  <c r="G15" i="113" s="1"/>
  <c r="D28" i="113"/>
  <c r="G27" i="113"/>
  <c r="D27" i="113"/>
  <c r="G26" i="113"/>
  <c r="G13" i="113" s="1"/>
  <c r="D26" i="113"/>
  <c r="G25" i="113"/>
  <c r="D25" i="113"/>
  <c r="G24" i="113"/>
  <c r="G11" i="113" s="1"/>
  <c r="D24" i="113"/>
  <c r="G23" i="113"/>
  <c r="D23" i="113"/>
  <c r="G22" i="113"/>
  <c r="G9" i="113" s="1"/>
  <c r="D22" i="113"/>
  <c r="D31" i="113" s="1"/>
  <c r="G21" i="113"/>
  <c r="G31" i="113" s="1"/>
  <c r="D21" i="113"/>
  <c r="F18" i="113"/>
  <c r="C18" i="113"/>
  <c r="B18" i="113"/>
  <c r="F17" i="113"/>
  <c r="E17" i="113"/>
  <c r="D17" i="113"/>
  <c r="C17" i="113"/>
  <c r="B17" i="113"/>
  <c r="G16" i="113"/>
  <c r="F16" i="113"/>
  <c r="E16" i="113"/>
  <c r="C16" i="113"/>
  <c r="B16" i="113"/>
  <c r="F15" i="113"/>
  <c r="E15" i="113"/>
  <c r="D15" i="113"/>
  <c r="C15" i="113"/>
  <c r="B15" i="113"/>
  <c r="G14" i="113"/>
  <c r="F14" i="113"/>
  <c r="E14" i="113"/>
  <c r="C14" i="113"/>
  <c r="B14" i="113"/>
  <c r="F13" i="113"/>
  <c r="E13" i="113"/>
  <c r="D13" i="113"/>
  <c r="C13" i="113"/>
  <c r="B13" i="113"/>
  <c r="G12" i="113"/>
  <c r="F12" i="113"/>
  <c r="E12" i="113"/>
  <c r="C12" i="113"/>
  <c r="B12" i="113"/>
  <c r="F11" i="113"/>
  <c r="E11" i="113"/>
  <c r="D11" i="113"/>
  <c r="C11" i="113"/>
  <c r="B11" i="113"/>
  <c r="G10" i="113"/>
  <c r="F10" i="113"/>
  <c r="E10" i="113"/>
  <c r="C10" i="113"/>
  <c r="B10" i="113"/>
  <c r="F9" i="113"/>
  <c r="E9" i="113"/>
  <c r="D9" i="113"/>
  <c r="C9" i="113"/>
  <c r="B9" i="113"/>
  <c r="G8" i="113"/>
  <c r="F8" i="113"/>
  <c r="E8" i="113"/>
  <c r="C8" i="113"/>
  <c r="B8" i="113"/>
  <c r="C16" i="160" l="1"/>
  <c r="G16" i="160"/>
  <c r="F16" i="160"/>
  <c r="E16" i="160"/>
  <c r="E26" i="152"/>
  <c r="H9" i="152"/>
  <c r="H13" i="152" s="1"/>
  <c r="C19" i="151"/>
  <c r="F32" i="122"/>
  <c r="B32" i="122"/>
  <c r="D22" i="122"/>
  <c r="D30" i="122" s="1"/>
  <c r="D32" i="122" s="1"/>
  <c r="G14" i="122"/>
  <c r="D14" i="122"/>
  <c r="G22" i="122"/>
  <c r="G30" i="122" s="1"/>
  <c r="G32" i="122" s="1"/>
  <c r="G28" i="115"/>
  <c r="D17" i="115"/>
  <c r="F28" i="115"/>
  <c r="D44" i="113"/>
  <c r="D18" i="113"/>
  <c r="G44" i="113"/>
  <c r="G18" i="113"/>
  <c r="D8" i="113"/>
  <c r="E44" i="113"/>
  <c r="G24" i="107" l="1"/>
  <c r="D24" i="107"/>
  <c r="D11" i="107" s="1"/>
  <c r="G23" i="107"/>
  <c r="D23" i="107"/>
  <c r="D10" i="107" s="1"/>
  <c r="G22" i="107"/>
  <c r="D22" i="107"/>
  <c r="D9" i="107" s="1"/>
  <c r="G21" i="107"/>
  <c r="D21" i="107"/>
  <c r="D8" i="107" s="1"/>
  <c r="F19" i="107"/>
  <c r="E19" i="107"/>
  <c r="C19" i="107"/>
  <c r="B19" i="107"/>
  <c r="G18" i="107"/>
  <c r="G17" i="107"/>
  <c r="G16" i="107"/>
  <c r="G19" i="107" s="1"/>
  <c r="D16" i="107"/>
  <c r="D19" i="107" s="1"/>
  <c r="G15" i="107"/>
  <c r="G11" i="107"/>
  <c r="F11" i="107"/>
  <c r="E11" i="107"/>
  <c r="C11" i="107"/>
  <c r="B11" i="107"/>
  <c r="G10" i="107"/>
  <c r="F10" i="107"/>
  <c r="E10" i="107"/>
  <c r="C10" i="107"/>
  <c r="B10" i="107"/>
  <c r="G9" i="107"/>
  <c r="F9" i="107"/>
  <c r="E9" i="107"/>
  <c r="C9" i="107"/>
  <c r="B9" i="107"/>
  <c r="G8" i="107"/>
  <c r="G12" i="107" s="1"/>
  <c r="F8" i="107"/>
  <c r="F12" i="107" s="1"/>
  <c r="E8" i="107"/>
  <c r="E12" i="107" s="1"/>
  <c r="C8" i="107"/>
  <c r="C12" i="107" s="1"/>
  <c r="B8" i="107"/>
  <c r="B12" i="107" s="1"/>
  <c r="D12" i="107" l="1"/>
  <c r="S10" i="132" l="1"/>
  <c r="T10" i="132"/>
  <c r="U10" i="132"/>
  <c r="S11" i="132"/>
  <c r="T11" i="132"/>
  <c r="U11" i="132"/>
  <c r="S12" i="132"/>
  <c r="T12" i="132"/>
  <c r="U12" i="132"/>
  <c r="S13" i="132"/>
  <c r="T13" i="132"/>
  <c r="U13" i="132"/>
  <c r="S14" i="132"/>
  <c r="T14" i="132"/>
  <c r="U14" i="132"/>
  <c r="S15" i="132"/>
  <c r="T15" i="132"/>
  <c r="U15" i="132"/>
  <c r="S16" i="132"/>
  <c r="T16" i="132"/>
  <c r="U16" i="132"/>
  <c r="S17" i="132"/>
  <c r="T17" i="132"/>
  <c r="U17" i="132"/>
  <c r="S18" i="132"/>
  <c r="T18" i="132"/>
  <c r="U18" i="132"/>
  <c r="S19" i="132"/>
  <c r="T19" i="132"/>
  <c r="U19" i="132"/>
  <c r="S20" i="132"/>
  <c r="T20" i="132"/>
  <c r="U20" i="132"/>
  <c r="S21" i="132"/>
  <c r="T21" i="132"/>
  <c r="U21" i="132"/>
  <c r="S22" i="132"/>
  <c r="T22" i="132"/>
  <c r="U22" i="132"/>
  <c r="S23" i="132"/>
  <c r="T23" i="132"/>
  <c r="U23" i="132"/>
  <c r="T9" i="132"/>
  <c r="U9" i="132"/>
  <c r="S9" i="132"/>
  <c r="U43" i="167"/>
  <c r="T43" i="167"/>
  <c r="S43" i="167"/>
  <c r="S45" i="167" s="1"/>
  <c r="R43" i="167"/>
  <c r="Q43" i="167"/>
  <c r="P43" i="167"/>
  <c r="P45" i="167" s="1"/>
  <c r="O43" i="167"/>
  <c r="N43" i="167"/>
  <c r="M43" i="167"/>
  <c r="L43" i="167"/>
  <c r="L45" i="167" s="1"/>
  <c r="K43" i="167"/>
  <c r="K45" i="167" s="1"/>
  <c r="J43" i="167"/>
  <c r="I43" i="167"/>
  <c r="H43" i="167"/>
  <c r="H45" i="167" s="1"/>
  <c r="G43" i="167"/>
  <c r="G45" i="167" s="1"/>
  <c r="F43" i="167"/>
  <c r="E43" i="167"/>
  <c r="D43" i="167"/>
  <c r="D45" i="167" s="1"/>
  <c r="U42" i="167"/>
  <c r="U44" i="167" s="1"/>
  <c r="T42" i="167"/>
  <c r="T44" i="167" s="1"/>
  <c r="S42" i="167"/>
  <c r="S44" i="167" s="1"/>
  <c r="R42" i="167"/>
  <c r="R44" i="167" s="1"/>
  <c r="Q42" i="167"/>
  <c r="Q44" i="167" s="1"/>
  <c r="P42" i="167"/>
  <c r="P44" i="167" s="1"/>
  <c r="O42" i="167"/>
  <c r="O44" i="167" s="1"/>
  <c r="N42" i="167"/>
  <c r="N44" i="167" s="1"/>
  <c r="M42" i="167"/>
  <c r="M44" i="167" s="1"/>
  <c r="L42" i="167"/>
  <c r="L44" i="167" s="1"/>
  <c r="K42" i="167"/>
  <c r="K44" i="167" s="1"/>
  <c r="J42" i="167"/>
  <c r="J44" i="167" s="1"/>
  <c r="I42" i="167"/>
  <c r="I44" i="167" s="1"/>
  <c r="H42" i="167"/>
  <c r="H44" i="167" s="1"/>
  <c r="G42" i="167"/>
  <c r="G44" i="167" s="1"/>
  <c r="F42" i="167"/>
  <c r="F44" i="167" s="1"/>
  <c r="E42" i="167"/>
  <c r="E44" i="167" s="1"/>
  <c r="D42" i="167"/>
  <c r="D44" i="167" s="1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O45" i="167" l="1"/>
  <c r="T45" i="167"/>
  <c r="Q45" i="167"/>
  <c r="E45" i="167"/>
  <c r="I45" i="167"/>
  <c r="M45" i="167"/>
  <c r="U45" i="167"/>
  <c r="F45" i="167"/>
  <c r="J45" i="167"/>
  <c r="N45" i="167"/>
  <c r="R45" i="167"/>
  <c r="G31" i="124" l="1"/>
  <c r="G30" i="124"/>
  <c r="G29" i="124"/>
  <c r="G28" i="124"/>
  <c r="G27" i="124"/>
  <c r="G26" i="124"/>
  <c r="F24" i="124"/>
  <c r="E24" i="124"/>
  <c r="G23" i="124"/>
  <c r="G22" i="124"/>
  <c r="G21" i="124"/>
  <c r="G20" i="124"/>
  <c r="G19" i="124"/>
  <c r="G18" i="124"/>
  <c r="G24" i="124" s="1"/>
  <c r="K30" i="122"/>
  <c r="L29" i="122"/>
  <c r="L31" i="122" s="1"/>
  <c r="K29" i="122"/>
  <c r="K31" i="122" s="1"/>
  <c r="I29" i="122"/>
  <c r="I31" i="122" s="1"/>
  <c r="H29" i="122"/>
  <c r="H31" i="122" s="1"/>
  <c r="M28" i="122"/>
  <c r="J28" i="122"/>
  <c r="M27" i="122"/>
  <c r="J27" i="122"/>
  <c r="M26" i="122"/>
  <c r="J26" i="122"/>
  <c r="M25" i="122"/>
  <c r="M29" i="122" s="1"/>
  <c r="M31" i="122" s="1"/>
  <c r="J25" i="122"/>
  <c r="M24" i="122"/>
  <c r="J24" i="122"/>
  <c r="J29" i="122" s="1"/>
  <c r="J31" i="122" s="1"/>
  <c r="L22" i="122"/>
  <c r="L30" i="122" s="1"/>
  <c r="K22" i="122"/>
  <c r="I22" i="122"/>
  <c r="I30" i="122" s="1"/>
  <c r="H22" i="122"/>
  <c r="H30" i="122" s="1"/>
  <c r="M21" i="122"/>
  <c r="J21" i="122"/>
  <c r="M20" i="122"/>
  <c r="J20" i="122"/>
  <c r="M19" i="122"/>
  <c r="J19" i="122"/>
  <c r="M18" i="122"/>
  <c r="M22" i="122" s="1"/>
  <c r="M30" i="122" s="1"/>
  <c r="J18" i="122"/>
  <c r="M17" i="122"/>
  <c r="J17" i="122"/>
  <c r="J22" i="122" s="1"/>
  <c r="J30" i="122" s="1"/>
  <c r="L13" i="122"/>
  <c r="K13" i="122"/>
  <c r="M13" i="122" s="1"/>
  <c r="J13" i="122"/>
  <c r="I13" i="122"/>
  <c r="H13" i="122"/>
  <c r="L12" i="122"/>
  <c r="M12" i="122" s="1"/>
  <c r="K12" i="122"/>
  <c r="I12" i="122"/>
  <c r="H12" i="122"/>
  <c r="J12" i="122" s="1"/>
  <c r="L11" i="122"/>
  <c r="K11" i="122"/>
  <c r="M11" i="122" s="1"/>
  <c r="J11" i="122"/>
  <c r="I11" i="122"/>
  <c r="H11" i="122"/>
  <c r="L10" i="122"/>
  <c r="M10" i="122" s="1"/>
  <c r="K10" i="122"/>
  <c r="I10" i="122"/>
  <c r="I14" i="122" s="1"/>
  <c r="H10" i="122"/>
  <c r="J10" i="122" s="1"/>
  <c r="L9" i="122"/>
  <c r="K9" i="122"/>
  <c r="K14" i="122" s="1"/>
  <c r="J9" i="122"/>
  <c r="J14" i="122" s="1"/>
  <c r="I9" i="122"/>
  <c r="H9" i="122"/>
  <c r="H14" i="122" l="1"/>
  <c r="L14" i="122"/>
  <c r="M9" i="122"/>
  <c r="M14" i="122" s="1"/>
  <c r="C45" i="163"/>
  <c r="C37" i="163"/>
  <c r="C24" i="163"/>
  <c r="C32" i="163" s="1"/>
  <c r="C17" i="163"/>
  <c r="C16" i="163"/>
  <c r="C15" i="163"/>
  <c r="C14" i="163"/>
  <c r="C13" i="163"/>
  <c r="C12" i="163"/>
  <c r="C11" i="163"/>
  <c r="C10" i="163"/>
  <c r="C18" i="163" s="1"/>
  <c r="C9" i="163"/>
  <c r="C8" i="163"/>
  <c r="C7" i="163"/>
  <c r="D50" i="162"/>
  <c r="D49" i="162"/>
  <c r="D48" i="162"/>
  <c r="D47" i="162"/>
  <c r="D45" i="162"/>
  <c r="D42" i="162"/>
  <c r="C42" i="162"/>
  <c r="B42" i="162"/>
  <c r="D41" i="162"/>
  <c r="D40" i="162"/>
  <c r="D9" i="162" s="1"/>
  <c r="D39" i="162"/>
  <c r="D38" i="162"/>
  <c r="D7" i="162" s="1"/>
  <c r="D35" i="162"/>
  <c r="D19" i="162" s="1"/>
  <c r="D34" i="162"/>
  <c r="D33" i="162"/>
  <c r="D17" i="162" s="1"/>
  <c r="D32" i="162"/>
  <c r="D30" i="162"/>
  <c r="D27" i="162"/>
  <c r="D11" i="162" s="1"/>
  <c r="C27" i="162"/>
  <c r="C11" i="162" s="1"/>
  <c r="B27" i="162"/>
  <c r="B36" i="162" s="1"/>
  <c r="D26" i="162"/>
  <c r="D25" i="162"/>
  <c r="D24" i="162"/>
  <c r="D8" i="162" s="1"/>
  <c r="D23" i="162"/>
  <c r="C19" i="162"/>
  <c r="B19" i="162"/>
  <c r="D18" i="162"/>
  <c r="C18" i="162"/>
  <c r="B18" i="162"/>
  <c r="C17" i="162"/>
  <c r="B17" i="162"/>
  <c r="D16" i="162"/>
  <c r="C16" i="162"/>
  <c r="B16" i="162"/>
  <c r="D15" i="162"/>
  <c r="C15" i="162"/>
  <c r="B15" i="162"/>
  <c r="D14" i="162"/>
  <c r="C14" i="162"/>
  <c r="B14" i="162"/>
  <c r="D13" i="162"/>
  <c r="C13" i="162"/>
  <c r="B13" i="162"/>
  <c r="D12" i="162"/>
  <c r="C12" i="162"/>
  <c r="B12" i="162"/>
  <c r="B11" i="162"/>
  <c r="D10" i="162"/>
  <c r="C10" i="162"/>
  <c r="B10" i="162"/>
  <c r="C9" i="162"/>
  <c r="B9" i="162"/>
  <c r="C8" i="162"/>
  <c r="B8" i="162"/>
  <c r="C7" i="162"/>
  <c r="B7" i="162"/>
  <c r="L19" i="161"/>
  <c r="K19" i="161"/>
  <c r="I19" i="161"/>
  <c r="H19" i="161"/>
  <c r="M18" i="161"/>
  <c r="J18" i="161"/>
  <c r="M17" i="161"/>
  <c r="M19" i="161" s="1"/>
  <c r="J17" i="161"/>
  <c r="J19" i="161" s="1"/>
  <c r="L15" i="161"/>
  <c r="L20" i="161" s="1"/>
  <c r="K15" i="161"/>
  <c r="K20" i="161" s="1"/>
  <c r="I15" i="161"/>
  <c r="I20" i="161" s="1"/>
  <c r="H15" i="161"/>
  <c r="H20" i="161" s="1"/>
  <c r="M14" i="161"/>
  <c r="J14" i="161"/>
  <c r="J15" i="161" s="1"/>
  <c r="M13" i="161"/>
  <c r="M8" i="161" s="1"/>
  <c r="M10" i="161" s="1"/>
  <c r="J13" i="161"/>
  <c r="M9" i="161"/>
  <c r="L9" i="161"/>
  <c r="K9" i="161"/>
  <c r="J9" i="161"/>
  <c r="I9" i="161"/>
  <c r="H9" i="161"/>
  <c r="L8" i="161"/>
  <c r="L10" i="161" s="1"/>
  <c r="K8" i="161"/>
  <c r="K10" i="161" s="1"/>
  <c r="I8" i="161"/>
  <c r="I10" i="161" s="1"/>
  <c r="H8" i="161"/>
  <c r="H10" i="161" s="1"/>
  <c r="O37" i="160"/>
  <c r="N37" i="160"/>
  <c r="K37" i="160"/>
  <c r="G37" i="160"/>
  <c r="F37" i="160"/>
  <c r="C37" i="160"/>
  <c r="B37" i="160"/>
  <c r="Q15" i="160"/>
  <c r="P36" i="160"/>
  <c r="M36" i="160"/>
  <c r="J36" i="160"/>
  <c r="P35" i="160"/>
  <c r="M35" i="160"/>
  <c r="J35" i="160"/>
  <c r="P34" i="160"/>
  <c r="M34" i="160"/>
  <c r="J34" i="160"/>
  <c r="R12" i="160"/>
  <c r="P33" i="160"/>
  <c r="M33" i="160"/>
  <c r="J33" i="160"/>
  <c r="P32" i="160"/>
  <c r="M32" i="160"/>
  <c r="J32" i="160"/>
  <c r="P31" i="160"/>
  <c r="O31" i="160"/>
  <c r="N31" i="160"/>
  <c r="L31" i="160"/>
  <c r="L37" i="160" s="1"/>
  <c r="K31" i="160"/>
  <c r="I31" i="160"/>
  <c r="I37" i="160" s="1"/>
  <c r="H31" i="160"/>
  <c r="H37" i="160" s="1"/>
  <c r="G31" i="160"/>
  <c r="F31" i="160"/>
  <c r="E31" i="160"/>
  <c r="E37" i="160" s="1"/>
  <c r="D37" i="160"/>
  <c r="B31" i="160"/>
  <c r="Q9" i="160"/>
  <c r="P30" i="160"/>
  <c r="M30" i="160"/>
  <c r="J30" i="160"/>
  <c r="Q29" i="160"/>
  <c r="P29" i="160"/>
  <c r="P37" i="160" s="1"/>
  <c r="M29" i="160"/>
  <c r="J29" i="160"/>
  <c r="L27" i="160"/>
  <c r="K27" i="160"/>
  <c r="H27" i="160"/>
  <c r="G27" i="160"/>
  <c r="D27" i="160"/>
  <c r="C27" i="160"/>
  <c r="R26" i="160"/>
  <c r="Q26" i="160"/>
  <c r="P26" i="160"/>
  <c r="P15" i="160" s="1"/>
  <c r="M26" i="160"/>
  <c r="J26" i="160"/>
  <c r="R25" i="160"/>
  <c r="Q25" i="160"/>
  <c r="Q14" i="160" s="1"/>
  <c r="P25" i="160"/>
  <c r="M25" i="160"/>
  <c r="J25" i="160"/>
  <c r="J14" i="160" s="1"/>
  <c r="R24" i="160"/>
  <c r="R13" i="160" s="1"/>
  <c r="Q24" i="160"/>
  <c r="P24" i="160"/>
  <c r="M24" i="160"/>
  <c r="J24" i="160"/>
  <c r="J13" i="160" s="1"/>
  <c r="R23" i="160"/>
  <c r="Q23" i="160"/>
  <c r="P23" i="160"/>
  <c r="M23" i="160"/>
  <c r="M12" i="160" s="1"/>
  <c r="J23" i="160"/>
  <c r="R22" i="160"/>
  <c r="R21" i="160" s="1"/>
  <c r="R10" i="160" s="1"/>
  <c r="Q22" i="160"/>
  <c r="P22" i="160"/>
  <c r="P11" i="160" s="1"/>
  <c r="M22" i="160"/>
  <c r="J22" i="160"/>
  <c r="Q21" i="160"/>
  <c r="Q10" i="160" s="1"/>
  <c r="O21" i="160"/>
  <c r="N21" i="160"/>
  <c r="N27" i="160" s="1"/>
  <c r="M21" i="160"/>
  <c r="L21" i="160"/>
  <c r="K21" i="160"/>
  <c r="I21" i="160"/>
  <c r="I10" i="160" s="1"/>
  <c r="I16" i="160" s="1"/>
  <c r="H21" i="160"/>
  <c r="F27" i="160"/>
  <c r="B27" i="160"/>
  <c r="R20" i="160"/>
  <c r="R9" i="160" s="1"/>
  <c r="Q20" i="160"/>
  <c r="P20" i="160"/>
  <c r="M20" i="160"/>
  <c r="J20" i="160"/>
  <c r="R19" i="160"/>
  <c r="Q19" i="160"/>
  <c r="P19" i="160"/>
  <c r="M19" i="160"/>
  <c r="M27" i="160" s="1"/>
  <c r="J19" i="160"/>
  <c r="R15" i="160"/>
  <c r="O15" i="160"/>
  <c r="N15" i="160"/>
  <c r="M15" i="160"/>
  <c r="L15" i="160"/>
  <c r="K15" i="160"/>
  <c r="J15" i="160"/>
  <c r="I15" i="160"/>
  <c r="H15" i="160"/>
  <c r="P14" i="160"/>
  <c r="O14" i="160"/>
  <c r="N14" i="160"/>
  <c r="L14" i="160"/>
  <c r="K14" i="160"/>
  <c r="I14" i="160"/>
  <c r="H14" i="160"/>
  <c r="Q13" i="160"/>
  <c r="P13" i="160"/>
  <c r="O13" i="160"/>
  <c r="N13" i="160"/>
  <c r="M13" i="160"/>
  <c r="L13" i="160"/>
  <c r="K13" i="160"/>
  <c r="I13" i="160"/>
  <c r="H13" i="160"/>
  <c r="P12" i="160"/>
  <c r="O12" i="160"/>
  <c r="N12" i="160"/>
  <c r="L12" i="160"/>
  <c r="K12" i="160"/>
  <c r="I12" i="160"/>
  <c r="H12" i="160"/>
  <c r="J12" i="160" s="1"/>
  <c r="R11" i="160"/>
  <c r="Q11" i="160"/>
  <c r="O11" i="160"/>
  <c r="N11" i="160"/>
  <c r="M11" i="160"/>
  <c r="L11" i="160"/>
  <c r="K11" i="160"/>
  <c r="J11" i="160"/>
  <c r="I11" i="160"/>
  <c r="H11" i="160"/>
  <c r="O10" i="160"/>
  <c r="N10" i="160"/>
  <c r="K10" i="160"/>
  <c r="P9" i="160"/>
  <c r="O9" i="160"/>
  <c r="N9" i="160"/>
  <c r="L9" i="160"/>
  <c r="M9" i="160" s="1"/>
  <c r="J9" i="160"/>
  <c r="I9" i="160"/>
  <c r="H9" i="160"/>
  <c r="Q8" i="160"/>
  <c r="P8" i="160"/>
  <c r="O8" i="160"/>
  <c r="N8" i="160"/>
  <c r="N16" i="160" s="1"/>
  <c r="L8" i="160"/>
  <c r="K8" i="160"/>
  <c r="K16" i="160" s="1"/>
  <c r="I8" i="160"/>
  <c r="H8" i="160"/>
  <c r="K25" i="159"/>
  <c r="L25" i="159"/>
  <c r="M45" i="159"/>
  <c r="M42" i="159"/>
  <c r="M41" i="159"/>
  <c r="M39" i="159"/>
  <c r="M36" i="159"/>
  <c r="M32" i="159" s="1"/>
  <c r="M35" i="159"/>
  <c r="M34" i="159"/>
  <c r="L32" i="159"/>
  <c r="K32" i="159"/>
  <c r="M31" i="159"/>
  <c r="M30" i="159"/>
  <c r="M29" i="159"/>
  <c r="M28" i="159"/>
  <c r="M25" i="159"/>
  <c r="J24" i="159"/>
  <c r="I24" i="159"/>
  <c r="H24" i="159"/>
  <c r="I23" i="159"/>
  <c r="J22" i="159"/>
  <c r="I22" i="159"/>
  <c r="H22" i="159"/>
  <c r="J21" i="159"/>
  <c r="I21" i="159"/>
  <c r="H21" i="159"/>
  <c r="J20" i="159"/>
  <c r="I20" i="159"/>
  <c r="H20" i="159"/>
  <c r="J19" i="159"/>
  <c r="I19" i="159"/>
  <c r="H19" i="159"/>
  <c r="J18" i="159"/>
  <c r="I18" i="159"/>
  <c r="H18" i="159"/>
  <c r="J11" i="159"/>
  <c r="I11" i="159"/>
  <c r="H11" i="159"/>
  <c r="J10" i="159"/>
  <c r="I10" i="159"/>
  <c r="H10" i="159"/>
  <c r="I9" i="159"/>
  <c r="H9" i="159"/>
  <c r="J9" i="159" s="1"/>
  <c r="Q16" i="160" l="1"/>
  <c r="R37" i="160"/>
  <c r="Q37" i="160"/>
  <c r="C36" i="162"/>
  <c r="D36" i="162"/>
  <c r="J20" i="161"/>
  <c r="M15" i="161"/>
  <c r="M20" i="161" s="1"/>
  <c r="J8" i="161"/>
  <c r="J10" i="161" s="1"/>
  <c r="M10" i="160"/>
  <c r="M37" i="160"/>
  <c r="J21" i="160"/>
  <c r="M31" i="160"/>
  <c r="M8" i="160"/>
  <c r="M16" i="160" s="1"/>
  <c r="H10" i="160"/>
  <c r="H16" i="160" s="1"/>
  <c r="L10" i="160"/>
  <c r="L16" i="160" s="1"/>
  <c r="E27" i="160"/>
  <c r="I27" i="160"/>
  <c r="J31" i="160"/>
  <c r="J37" i="160" s="1"/>
  <c r="J8" i="160"/>
  <c r="R8" i="160"/>
  <c r="R16" i="160" s="1"/>
  <c r="P21" i="160"/>
  <c r="P10" i="160" s="1"/>
  <c r="F40" i="121"/>
  <c r="E40" i="121"/>
  <c r="B40" i="121"/>
  <c r="H38" i="121"/>
  <c r="H40" i="121" s="1"/>
  <c r="F38" i="121"/>
  <c r="E38" i="121"/>
  <c r="C38" i="121"/>
  <c r="C40" i="121" s="1"/>
  <c r="B38" i="121"/>
  <c r="I37" i="121"/>
  <c r="H37" i="121"/>
  <c r="G37" i="121"/>
  <c r="J37" i="121" s="1"/>
  <c r="D37" i="121"/>
  <c r="I36" i="121"/>
  <c r="H36" i="121"/>
  <c r="G36" i="121"/>
  <c r="D36" i="121"/>
  <c r="J36" i="121" s="1"/>
  <c r="I35" i="121"/>
  <c r="H35" i="121"/>
  <c r="G35" i="121"/>
  <c r="J35" i="121" s="1"/>
  <c r="D35" i="121"/>
  <c r="J34" i="121"/>
  <c r="I34" i="121"/>
  <c r="H34" i="121"/>
  <c r="D34" i="121"/>
  <c r="I33" i="121"/>
  <c r="H33" i="121"/>
  <c r="G33" i="121"/>
  <c r="D33" i="121"/>
  <c r="J33" i="121" s="1"/>
  <c r="I32" i="121"/>
  <c r="H32" i="121"/>
  <c r="G32" i="121"/>
  <c r="J32" i="121" s="1"/>
  <c r="D32" i="121"/>
  <c r="I31" i="121"/>
  <c r="H31" i="121"/>
  <c r="G31" i="121"/>
  <c r="D31" i="121"/>
  <c r="D10" i="121" s="1"/>
  <c r="I30" i="121"/>
  <c r="H30" i="121"/>
  <c r="G30" i="121"/>
  <c r="G38" i="121" s="1"/>
  <c r="D30" i="121"/>
  <c r="F28" i="121"/>
  <c r="F39" i="121" s="1"/>
  <c r="B28" i="121"/>
  <c r="B39" i="121" s="1"/>
  <c r="I27" i="121"/>
  <c r="H27" i="121"/>
  <c r="G27" i="121"/>
  <c r="J27" i="121" s="1"/>
  <c r="D27" i="121"/>
  <c r="J26" i="121"/>
  <c r="I26" i="121"/>
  <c r="H26" i="121"/>
  <c r="D26" i="121"/>
  <c r="J25" i="121"/>
  <c r="I25" i="121"/>
  <c r="H25" i="121"/>
  <c r="G25" i="121"/>
  <c r="E24" i="121"/>
  <c r="H24" i="121" s="1"/>
  <c r="C24" i="121"/>
  <c r="C28" i="121" s="1"/>
  <c r="C39" i="121" s="1"/>
  <c r="I23" i="121"/>
  <c r="H23" i="121"/>
  <c r="G23" i="121"/>
  <c r="G12" i="121" s="1"/>
  <c r="J12" i="121" s="1"/>
  <c r="D23" i="121"/>
  <c r="I22" i="121"/>
  <c r="H22" i="121"/>
  <c r="G22" i="121"/>
  <c r="D22" i="121"/>
  <c r="D11" i="121" s="1"/>
  <c r="I21" i="121"/>
  <c r="G21" i="121"/>
  <c r="J21" i="121" s="1"/>
  <c r="F21" i="121"/>
  <c r="D21" i="121"/>
  <c r="B21" i="121"/>
  <c r="H21" i="121" s="1"/>
  <c r="I20" i="121"/>
  <c r="E20" i="121"/>
  <c r="H20" i="121" s="1"/>
  <c r="D20" i="121"/>
  <c r="I16" i="121"/>
  <c r="G16" i="121"/>
  <c r="J16" i="121" s="1"/>
  <c r="F16" i="121"/>
  <c r="E16" i="121"/>
  <c r="H16" i="121" s="1"/>
  <c r="D16" i="121"/>
  <c r="C16" i="121"/>
  <c r="B16" i="121"/>
  <c r="G15" i="121"/>
  <c r="F15" i="121"/>
  <c r="I15" i="121" s="1"/>
  <c r="E15" i="121"/>
  <c r="C15" i="121"/>
  <c r="B15" i="121"/>
  <c r="H15" i="121" s="1"/>
  <c r="G14" i="121"/>
  <c r="J14" i="121" s="1"/>
  <c r="F14" i="121"/>
  <c r="E14" i="121"/>
  <c r="H14" i="121" s="1"/>
  <c r="D14" i="121"/>
  <c r="C14" i="121"/>
  <c r="I14" i="121" s="1"/>
  <c r="G13" i="121"/>
  <c r="F13" i="121"/>
  <c r="E13" i="121"/>
  <c r="H13" i="121" s="1"/>
  <c r="C13" i="121"/>
  <c r="I13" i="121" s="1"/>
  <c r="B13" i="121"/>
  <c r="H12" i="121"/>
  <c r="F12" i="121"/>
  <c r="I12" i="121" s="1"/>
  <c r="E12" i="121"/>
  <c r="D12" i="121"/>
  <c r="C12" i="121"/>
  <c r="B12" i="121"/>
  <c r="I11" i="121"/>
  <c r="G11" i="121"/>
  <c r="F11" i="121"/>
  <c r="E11" i="121"/>
  <c r="H11" i="121" s="1"/>
  <c r="C11" i="121"/>
  <c r="B11" i="121"/>
  <c r="F10" i="121"/>
  <c r="I10" i="121" s="1"/>
  <c r="E10" i="121"/>
  <c r="C10" i="121"/>
  <c r="B10" i="121"/>
  <c r="B17" i="121" s="1"/>
  <c r="F9" i="121"/>
  <c r="D9" i="121"/>
  <c r="C9" i="121"/>
  <c r="C17" i="121" s="1"/>
  <c r="B9" i="121"/>
  <c r="O12" i="117"/>
  <c r="M12" i="117"/>
  <c r="I12" i="117"/>
  <c r="O11" i="117"/>
  <c r="M11" i="117"/>
  <c r="L11" i="117"/>
  <c r="L12" i="117" s="1"/>
  <c r="K11" i="117"/>
  <c r="I11" i="117"/>
  <c r="H11" i="117"/>
  <c r="H12" i="117" s="1"/>
  <c r="P10" i="117"/>
  <c r="P11" i="117" s="1"/>
  <c r="N10" i="117"/>
  <c r="M10" i="117"/>
  <c r="J10" i="117"/>
  <c r="J11" i="117" s="1"/>
  <c r="O9" i="117"/>
  <c r="N9" i="117"/>
  <c r="N12" i="117" s="1"/>
  <c r="I9" i="117"/>
  <c r="H9" i="117"/>
  <c r="N8" i="117"/>
  <c r="P8" i="117" s="1"/>
  <c r="P9" i="117" s="1"/>
  <c r="M8" i="117"/>
  <c r="M9" i="117" s="1"/>
  <c r="L8" i="117"/>
  <c r="L9" i="117" s="1"/>
  <c r="K8" i="117"/>
  <c r="K9" i="117" s="1"/>
  <c r="J8" i="117"/>
  <c r="J9" i="117" s="1"/>
  <c r="P24" i="115"/>
  <c r="K24" i="115"/>
  <c r="M24" i="115" s="1"/>
  <c r="M13" i="115" s="1"/>
  <c r="J24" i="115"/>
  <c r="J13" i="115" s="1"/>
  <c r="H24" i="115"/>
  <c r="P21" i="115"/>
  <c r="N21" i="115"/>
  <c r="K21" i="115"/>
  <c r="K28" i="115" s="1"/>
  <c r="K39" i="115" s="1"/>
  <c r="K41" i="115" s="1"/>
  <c r="J21" i="115"/>
  <c r="J10" i="115" s="1"/>
  <c r="H21" i="115"/>
  <c r="J20" i="115"/>
  <c r="M20" i="115"/>
  <c r="P20" i="115"/>
  <c r="P10" i="115"/>
  <c r="J22" i="115"/>
  <c r="M22" i="115"/>
  <c r="M11" i="115" s="1"/>
  <c r="N22" i="115"/>
  <c r="P22" i="115"/>
  <c r="J23" i="115"/>
  <c r="M23" i="115"/>
  <c r="M12" i="115" s="1"/>
  <c r="P23" i="115"/>
  <c r="P28" i="115"/>
  <c r="J25" i="115"/>
  <c r="M25" i="115"/>
  <c r="M14" i="115" s="1"/>
  <c r="P25" i="115"/>
  <c r="J26" i="115"/>
  <c r="J15" i="115" s="1"/>
  <c r="M26" i="115"/>
  <c r="P26" i="115"/>
  <c r="P15" i="115" s="1"/>
  <c r="J27" i="115"/>
  <c r="M27" i="115"/>
  <c r="P27" i="115"/>
  <c r="H28" i="115"/>
  <c r="H39" i="115" s="1"/>
  <c r="I28" i="115"/>
  <c r="I39" i="115" s="1"/>
  <c r="I41" i="115" s="1"/>
  <c r="L28" i="115"/>
  <c r="L39" i="115" s="1"/>
  <c r="N28" i="115"/>
  <c r="O28" i="115"/>
  <c r="O39" i="115" s="1"/>
  <c r="O41" i="115" s="1"/>
  <c r="J16" i="115"/>
  <c r="M15" i="115"/>
  <c r="P12" i="115"/>
  <c r="J12" i="115"/>
  <c r="N9" i="115"/>
  <c r="H9" i="115"/>
  <c r="I9" i="115"/>
  <c r="K9" i="115"/>
  <c r="L9" i="115"/>
  <c r="O9" i="115"/>
  <c r="H10" i="115"/>
  <c r="I10" i="115"/>
  <c r="L10" i="115"/>
  <c r="N10" i="115"/>
  <c r="O10" i="115"/>
  <c r="H11" i="115"/>
  <c r="I11" i="115"/>
  <c r="K11" i="115"/>
  <c r="L11" i="115"/>
  <c r="O11" i="115"/>
  <c r="H12" i="115"/>
  <c r="I12" i="115"/>
  <c r="K12" i="115"/>
  <c r="L12" i="115"/>
  <c r="N12" i="115"/>
  <c r="O12" i="115"/>
  <c r="H13" i="115"/>
  <c r="I13" i="115"/>
  <c r="K13" i="115"/>
  <c r="L13" i="115"/>
  <c r="N13" i="115"/>
  <c r="O13" i="115"/>
  <c r="H14" i="115"/>
  <c r="I14" i="115"/>
  <c r="J14" i="115"/>
  <c r="K14" i="115"/>
  <c r="L14" i="115"/>
  <c r="N14" i="115"/>
  <c r="O14" i="115"/>
  <c r="H15" i="115"/>
  <c r="I15" i="115"/>
  <c r="L15" i="115"/>
  <c r="N15" i="115"/>
  <c r="O15" i="115"/>
  <c r="H16" i="115"/>
  <c r="I16" i="115"/>
  <c r="K16" i="115"/>
  <c r="L16" i="115"/>
  <c r="N16" i="115"/>
  <c r="O16" i="115"/>
  <c r="P16" i="115"/>
  <c r="J11" i="115"/>
  <c r="N11" i="115"/>
  <c r="P13" i="115"/>
  <c r="P14" i="115"/>
  <c r="M16" i="115"/>
  <c r="J30" i="115"/>
  <c r="J38" i="115" s="1"/>
  <c r="J40" i="115" s="1"/>
  <c r="M30" i="115"/>
  <c r="P30" i="115"/>
  <c r="J31" i="115"/>
  <c r="M31" i="115"/>
  <c r="M38" i="115" s="1"/>
  <c r="M40" i="115" s="1"/>
  <c r="P31" i="115"/>
  <c r="J32" i="115"/>
  <c r="M32" i="115"/>
  <c r="P32" i="115"/>
  <c r="J33" i="115"/>
  <c r="M33" i="115"/>
  <c r="P33" i="115"/>
  <c r="J34" i="115"/>
  <c r="M34" i="115"/>
  <c r="P34" i="115"/>
  <c r="J35" i="115"/>
  <c r="M35" i="115"/>
  <c r="P35" i="115"/>
  <c r="J36" i="115"/>
  <c r="M36" i="115"/>
  <c r="P36" i="115"/>
  <c r="J37" i="115"/>
  <c r="M37" i="115"/>
  <c r="P37" i="115"/>
  <c r="H38" i="115"/>
  <c r="H40" i="115" s="1"/>
  <c r="I38" i="115"/>
  <c r="K38" i="115"/>
  <c r="L38" i="115"/>
  <c r="L40" i="115" s="1"/>
  <c r="N38" i="115"/>
  <c r="N40" i="115" s="1"/>
  <c r="O38" i="115"/>
  <c r="P38" i="115"/>
  <c r="P40" i="115" s="1"/>
  <c r="I40" i="115"/>
  <c r="K40" i="115"/>
  <c r="O40" i="115"/>
  <c r="L44" i="113"/>
  <c r="L43" i="113"/>
  <c r="L45" i="113" s="1"/>
  <c r="K43" i="113"/>
  <c r="K45" i="113" s="1"/>
  <c r="H43" i="113"/>
  <c r="H45" i="113" s="1"/>
  <c r="M42" i="113"/>
  <c r="J42" i="113"/>
  <c r="J17" i="113" s="1"/>
  <c r="I42" i="113"/>
  <c r="I43" i="113" s="1"/>
  <c r="M41" i="113"/>
  <c r="J41" i="113"/>
  <c r="M40" i="113"/>
  <c r="J40" i="113"/>
  <c r="M39" i="113"/>
  <c r="J39" i="113"/>
  <c r="M38" i="113"/>
  <c r="J38" i="113"/>
  <c r="M37" i="113"/>
  <c r="J37" i="113"/>
  <c r="M36" i="113"/>
  <c r="J36" i="113"/>
  <c r="J11" i="113" s="1"/>
  <c r="M35" i="113"/>
  <c r="J35" i="113"/>
  <c r="M34" i="113"/>
  <c r="J34" i="113"/>
  <c r="M33" i="113"/>
  <c r="M43" i="113" s="1"/>
  <c r="M45" i="113" s="1"/>
  <c r="J33" i="113"/>
  <c r="L31" i="113"/>
  <c r="L18" i="113" s="1"/>
  <c r="I31" i="113"/>
  <c r="I44" i="113" s="1"/>
  <c r="M30" i="113"/>
  <c r="M17" i="113" s="1"/>
  <c r="J30" i="113"/>
  <c r="M29" i="113"/>
  <c r="J29" i="113"/>
  <c r="M28" i="113"/>
  <c r="M15" i="113" s="1"/>
  <c r="H28" i="113"/>
  <c r="H15" i="113" s="1"/>
  <c r="M27" i="113"/>
  <c r="J27" i="113"/>
  <c r="J14" i="113" s="1"/>
  <c r="K26" i="113"/>
  <c r="M26" i="113" s="1"/>
  <c r="M13" i="113" s="1"/>
  <c r="H26" i="113"/>
  <c r="J26" i="113" s="1"/>
  <c r="J13" i="113" s="1"/>
  <c r="M25" i="113"/>
  <c r="J25" i="113"/>
  <c r="J12" i="113" s="1"/>
  <c r="K24" i="113"/>
  <c r="M24" i="113" s="1"/>
  <c r="M11" i="113" s="1"/>
  <c r="J24" i="113"/>
  <c r="M23" i="113"/>
  <c r="H23" i="113"/>
  <c r="J23" i="113" s="1"/>
  <c r="J10" i="113" s="1"/>
  <c r="K22" i="113"/>
  <c r="K9" i="113" s="1"/>
  <c r="J22" i="113"/>
  <c r="M21" i="113"/>
  <c r="M8" i="113" s="1"/>
  <c r="K21" i="113"/>
  <c r="J21" i="113"/>
  <c r="H21" i="113"/>
  <c r="H31" i="113" s="1"/>
  <c r="L17" i="113"/>
  <c r="K17" i="113"/>
  <c r="I17" i="113"/>
  <c r="H17" i="113"/>
  <c r="M16" i="113"/>
  <c r="L16" i="113"/>
  <c r="K16" i="113"/>
  <c r="J16" i="113"/>
  <c r="I16" i="113"/>
  <c r="H16" i="113"/>
  <c r="L15" i="113"/>
  <c r="K15" i="113"/>
  <c r="I15" i="113"/>
  <c r="M14" i="113"/>
  <c r="L14" i="113"/>
  <c r="K14" i="113"/>
  <c r="I14" i="113"/>
  <c r="H14" i="113"/>
  <c r="L13" i="113"/>
  <c r="K13" i="113"/>
  <c r="I13" i="113"/>
  <c r="M12" i="113"/>
  <c r="L12" i="113"/>
  <c r="K12" i="113"/>
  <c r="I12" i="113"/>
  <c r="H12" i="113"/>
  <c r="L11" i="113"/>
  <c r="K11" i="113"/>
  <c r="I11" i="113"/>
  <c r="H11" i="113"/>
  <c r="M10" i="113"/>
  <c r="L10" i="113"/>
  <c r="I10" i="113"/>
  <c r="H10" i="113"/>
  <c r="L9" i="113"/>
  <c r="J9" i="113"/>
  <c r="I9" i="113"/>
  <c r="H9" i="113"/>
  <c r="L8" i="113"/>
  <c r="K8" i="113"/>
  <c r="J8" i="113"/>
  <c r="I8" i="113"/>
  <c r="H8" i="113"/>
  <c r="F36" i="142"/>
  <c r="B36" i="142"/>
  <c r="I35" i="142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D34" i="142"/>
  <c r="M34" i="142" s="1"/>
  <c r="L33" i="142"/>
  <c r="K33" i="142"/>
  <c r="J33" i="142"/>
  <c r="G33" i="142"/>
  <c r="D33" i="142"/>
  <c r="M33" i="142" s="1"/>
  <c r="L32" i="142"/>
  <c r="K32" i="142"/>
  <c r="J32" i="142"/>
  <c r="G32" i="142"/>
  <c r="D32" i="142"/>
  <c r="M32" i="142" s="1"/>
  <c r="L31" i="142"/>
  <c r="K31" i="142"/>
  <c r="J31" i="142"/>
  <c r="G31" i="142"/>
  <c r="M31" i="142" s="1"/>
  <c r="L30" i="142"/>
  <c r="K30" i="142"/>
  <c r="J30" i="142"/>
  <c r="G30" i="142"/>
  <c r="M30" i="142" s="1"/>
  <c r="L29" i="142"/>
  <c r="L35" i="142" s="1"/>
  <c r="L37" i="142" s="1"/>
  <c r="K29" i="142"/>
  <c r="J29" i="142"/>
  <c r="J35" i="142" s="1"/>
  <c r="J37" i="142" s="1"/>
  <c r="G29" i="142"/>
  <c r="M29" i="142" s="1"/>
  <c r="L28" i="142"/>
  <c r="K28" i="142"/>
  <c r="K35" i="142" s="1"/>
  <c r="K37" i="142" s="1"/>
  <c r="J28" i="142"/>
  <c r="G28" i="142"/>
  <c r="M28" i="142" s="1"/>
  <c r="M35" i="142" s="1"/>
  <c r="M37" i="142" s="1"/>
  <c r="D28" i="142"/>
  <c r="I26" i="142"/>
  <c r="I36" i="142" s="1"/>
  <c r="F26" i="142"/>
  <c r="C26" i="142"/>
  <c r="C36" i="142" s="1"/>
  <c r="B26" i="142"/>
  <c r="L25" i="142"/>
  <c r="K25" i="142"/>
  <c r="J25" i="142"/>
  <c r="G25" i="142"/>
  <c r="M25" i="142" s="1"/>
  <c r="L24" i="142"/>
  <c r="K24" i="142"/>
  <c r="J24" i="142"/>
  <c r="G24" i="142"/>
  <c r="M24" i="142" s="1"/>
  <c r="L23" i="142"/>
  <c r="K23" i="142"/>
  <c r="J23" i="142"/>
  <c r="G23" i="142"/>
  <c r="M23" i="142" s="1"/>
  <c r="L22" i="142"/>
  <c r="K22" i="142"/>
  <c r="J22" i="142"/>
  <c r="H22" i="142"/>
  <c r="G22" i="142"/>
  <c r="D22" i="142"/>
  <c r="M22" i="142" s="1"/>
  <c r="L21" i="142"/>
  <c r="H21" i="142"/>
  <c r="J21" i="142" s="1"/>
  <c r="E21" i="142"/>
  <c r="G21" i="142" s="1"/>
  <c r="M21" i="142" s="1"/>
  <c r="D21" i="142"/>
  <c r="L20" i="142"/>
  <c r="H20" i="142"/>
  <c r="J20" i="142" s="1"/>
  <c r="E20" i="142"/>
  <c r="G20" i="142" s="1"/>
  <c r="M20" i="142" s="1"/>
  <c r="L19" i="142"/>
  <c r="L26" i="142" s="1"/>
  <c r="L36" i="142" s="1"/>
  <c r="J19" i="142"/>
  <c r="J26" i="142" s="1"/>
  <c r="J36" i="142" s="1"/>
  <c r="H19" i="142"/>
  <c r="H26" i="142" s="1"/>
  <c r="H36" i="142" s="1"/>
  <c r="G19" i="142"/>
  <c r="G26" i="142" s="1"/>
  <c r="G36" i="142" s="1"/>
  <c r="E19" i="142"/>
  <c r="K19" i="142" s="1"/>
  <c r="D19" i="142"/>
  <c r="D26" i="142" s="1"/>
  <c r="D36" i="142" s="1"/>
  <c r="I16" i="142"/>
  <c r="F16" i="142"/>
  <c r="C16" i="142"/>
  <c r="B16" i="142"/>
  <c r="L15" i="142"/>
  <c r="K15" i="142"/>
  <c r="J15" i="142"/>
  <c r="G15" i="142"/>
  <c r="M15" i="142" s="1"/>
  <c r="M14" i="142"/>
  <c r="L14" i="142"/>
  <c r="K14" i="142"/>
  <c r="G14" i="142"/>
  <c r="L13" i="142"/>
  <c r="K13" i="142"/>
  <c r="J13" i="142"/>
  <c r="G13" i="142"/>
  <c r="M13" i="142" s="1"/>
  <c r="D13" i="142"/>
  <c r="L12" i="142"/>
  <c r="K12" i="142"/>
  <c r="H12" i="142"/>
  <c r="G12" i="142"/>
  <c r="M12" i="142" s="1"/>
  <c r="D12" i="142"/>
  <c r="L11" i="142"/>
  <c r="D11" i="142"/>
  <c r="D16" i="142" s="1"/>
  <c r="L10" i="142"/>
  <c r="L16" i="142" s="1"/>
  <c r="L9" i="142"/>
  <c r="H9" i="142"/>
  <c r="E9" i="142"/>
  <c r="D9" i="142"/>
  <c r="C20" i="185"/>
  <c r="D19" i="185"/>
  <c r="B19" i="185"/>
  <c r="C18" i="185"/>
  <c r="B18" i="185"/>
  <c r="B20" i="185" s="1"/>
  <c r="D17" i="185"/>
  <c r="D18" i="185" s="1"/>
  <c r="D20" i="185" s="1"/>
  <c r="D15" i="185"/>
  <c r="C15" i="185"/>
  <c r="C19" i="185" s="1"/>
  <c r="B15" i="185"/>
  <c r="D11" i="185"/>
  <c r="C11" i="185"/>
  <c r="B11" i="185"/>
  <c r="O36" i="144"/>
  <c r="J36" i="144"/>
  <c r="G36" i="144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R34" i="144"/>
  <c r="T34" i="144" s="1"/>
  <c r="N34" i="144"/>
  <c r="K34" i="144"/>
  <c r="H34" i="144"/>
  <c r="E34" i="144"/>
  <c r="S33" i="144"/>
  <c r="R33" i="144"/>
  <c r="T33" i="144" s="1"/>
  <c r="Q33" i="144"/>
  <c r="N33" i="144"/>
  <c r="K33" i="144"/>
  <c r="H33" i="144"/>
  <c r="E33" i="144"/>
  <c r="S32" i="144"/>
  <c r="R32" i="144"/>
  <c r="T32" i="144" s="1"/>
  <c r="N32" i="144"/>
  <c r="K32" i="144"/>
  <c r="H32" i="144"/>
  <c r="T31" i="144"/>
  <c r="S31" i="144"/>
  <c r="R31" i="144"/>
  <c r="N31" i="144"/>
  <c r="K31" i="144"/>
  <c r="H31" i="144"/>
  <c r="E31" i="144"/>
  <c r="S30" i="144"/>
  <c r="R30" i="144"/>
  <c r="T30" i="144" s="1"/>
  <c r="Q30" i="144"/>
  <c r="N30" i="144"/>
  <c r="K30" i="144"/>
  <c r="H30" i="144"/>
  <c r="H35" i="144" s="1"/>
  <c r="H37" i="144" s="1"/>
  <c r="E30" i="144"/>
  <c r="S29" i="144"/>
  <c r="R29" i="144"/>
  <c r="T29" i="144" s="1"/>
  <c r="K29" i="144"/>
  <c r="H29" i="144"/>
  <c r="E29" i="144"/>
  <c r="S28" i="144"/>
  <c r="T28" i="144" s="1"/>
  <c r="R28" i="144"/>
  <c r="R35" i="144" s="1"/>
  <c r="R37" i="144" s="1"/>
  <c r="Q28" i="144"/>
  <c r="Q35" i="144" s="1"/>
  <c r="Q37" i="144" s="1"/>
  <c r="N28" i="144"/>
  <c r="N35" i="144" s="1"/>
  <c r="N37" i="144" s="1"/>
  <c r="K28" i="144"/>
  <c r="K35" i="144" s="1"/>
  <c r="K37" i="144" s="1"/>
  <c r="H28" i="144"/>
  <c r="E28" i="144"/>
  <c r="E35" i="144" s="1"/>
  <c r="E37" i="144" s="1"/>
  <c r="P26" i="144"/>
  <c r="P36" i="144" s="1"/>
  <c r="O26" i="144"/>
  <c r="M26" i="144"/>
  <c r="M36" i="144" s="1"/>
  <c r="L26" i="144"/>
  <c r="L36" i="144" s="1"/>
  <c r="J26" i="144"/>
  <c r="I26" i="144"/>
  <c r="I36" i="144" s="1"/>
  <c r="G26" i="144"/>
  <c r="D26" i="144"/>
  <c r="D36" i="144" s="1"/>
  <c r="S25" i="144"/>
  <c r="R25" i="144"/>
  <c r="T25" i="144" s="1"/>
  <c r="N25" i="144"/>
  <c r="K25" i="144"/>
  <c r="S24" i="144"/>
  <c r="Q24" i="144"/>
  <c r="N24" i="144"/>
  <c r="K24" i="144"/>
  <c r="H24" i="144"/>
  <c r="F24" i="144"/>
  <c r="C24" i="144"/>
  <c r="C14" i="144" s="1"/>
  <c r="S23" i="144"/>
  <c r="T23" i="144" s="1"/>
  <c r="R23" i="144"/>
  <c r="Q23" i="144"/>
  <c r="N23" i="144"/>
  <c r="K23" i="144"/>
  <c r="H23" i="144"/>
  <c r="S22" i="144"/>
  <c r="N22" i="144"/>
  <c r="K22" i="144"/>
  <c r="F22" i="144"/>
  <c r="H22" i="144" s="1"/>
  <c r="H26" i="144" s="1"/>
  <c r="H36" i="144" s="1"/>
  <c r="C22" i="144"/>
  <c r="C26" i="144" s="1"/>
  <c r="C36" i="144" s="1"/>
  <c r="S21" i="144"/>
  <c r="T21" i="144" s="1"/>
  <c r="R21" i="144"/>
  <c r="Q21" i="144"/>
  <c r="N21" i="144"/>
  <c r="K21" i="144"/>
  <c r="H21" i="144"/>
  <c r="E21" i="144"/>
  <c r="S20" i="144"/>
  <c r="T20" i="144" s="1"/>
  <c r="R20" i="144"/>
  <c r="Q20" i="144"/>
  <c r="N20" i="144"/>
  <c r="K20" i="144"/>
  <c r="H20" i="144"/>
  <c r="E20" i="144"/>
  <c r="S19" i="144"/>
  <c r="T19" i="144" s="1"/>
  <c r="R19" i="144"/>
  <c r="Q19" i="144"/>
  <c r="Q26" i="144" s="1"/>
  <c r="Q36" i="144" s="1"/>
  <c r="N19" i="144"/>
  <c r="N26" i="144" s="1"/>
  <c r="N36" i="144" s="1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S15" i="144"/>
  <c r="R15" i="144"/>
  <c r="T15" i="144" s="1"/>
  <c r="N15" i="144"/>
  <c r="K15" i="144"/>
  <c r="H15" i="144"/>
  <c r="S14" i="144"/>
  <c r="Q14" i="144"/>
  <c r="N14" i="144"/>
  <c r="K14" i="144"/>
  <c r="H14" i="144"/>
  <c r="F14" i="144"/>
  <c r="S13" i="144"/>
  <c r="R13" i="144"/>
  <c r="T13" i="144" s="1"/>
  <c r="Q13" i="144"/>
  <c r="N13" i="144"/>
  <c r="K13" i="144"/>
  <c r="H13" i="144"/>
  <c r="E13" i="144"/>
  <c r="S12" i="144"/>
  <c r="N12" i="144"/>
  <c r="K12" i="144"/>
  <c r="F12" i="144"/>
  <c r="F16" i="144" s="1"/>
  <c r="S11" i="144"/>
  <c r="R11" i="144"/>
  <c r="T11" i="144" s="1"/>
  <c r="Q11" i="144"/>
  <c r="N11" i="144"/>
  <c r="K11" i="144"/>
  <c r="H11" i="144"/>
  <c r="E11" i="144"/>
  <c r="S10" i="144"/>
  <c r="S16" i="144" s="1"/>
  <c r="R10" i="144"/>
  <c r="T10" i="144" s="1"/>
  <c r="Q10" i="144"/>
  <c r="N10" i="144"/>
  <c r="K10" i="144"/>
  <c r="K16" i="144" s="1"/>
  <c r="H10" i="144"/>
  <c r="S9" i="144"/>
  <c r="R9" i="144"/>
  <c r="Q9" i="144"/>
  <c r="Q16" i="144" s="1"/>
  <c r="N9" i="144"/>
  <c r="N16" i="144" s="1"/>
  <c r="K9" i="144"/>
  <c r="H9" i="144"/>
  <c r="E9" i="144"/>
  <c r="F37" i="143"/>
  <c r="C37" i="143"/>
  <c r="B37" i="143"/>
  <c r="F36" i="143"/>
  <c r="E36" i="143"/>
  <c r="C36" i="143"/>
  <c r="B36" i="143"/>
  <c r="G35" i="143"/>
  <c r="D35" i="143"/>
  <c r="G34" i="143"/>
  <c r="D34" i="143"/>
  <c r="G32" i="143"/>
  <c r="G31" i="143"/>
  <c r="D31" i="143"/>
  <c r="G30" i="143"/>
  <c r="G36" i="143" s="1"/>
  <c r="D30" i="143"/>
  <c r="D29" i="143"/>
  <c r="D36" i="143" s="1"/>
  <c r="F27" i="143"/>
  <c r="E27" i="143"/>
  <c r="E37" i="143" s="1"/>
  <c r="C27" i="143"/>
  <c r="B27" i="143"/>
  <c r="G26" i="143"/>
  <c r="D26" i="143"/>
  <c r="G25" i="143"/>
  <c r="D25" i="143"/>
  <c r="G24" i="143"/>
  <c r="D24" i="143"/>
  <c r="D27" i="143" s="1"/>
  <c r="D37" i="143" s="1"/>
  <c r="D23" i="143"/>
  <c r="G22" i="143"/>
  <c r="D22" i="143"/>
  <c r="G21" i="143"/>
  <c r="D21" i="143"/>
  <c r="G20" i="143"/>
  <c r="G27" i="143" s="1"/>
  <c r="G37" i="143" s="1"/>
  <c r="D20" i="143"/>
  <c r="F17" i="143"/>
  <c r="E17" i="143"/>
  <c r="C17" i="143"/>
  <c r="B17" i="143"/>
  <c r="G16" i="143"/>
  <c r="D16" i="143"/>
  <c r="G15" i="143"/>
  <c r="D15" i="143"/>
  <c r="G14" i="143"/>
  <c r="D14" i="143"/>
  <c r="G13" i="143"/>
  <c r="D13" i="143"/>
  <c r="G12" i="143"/>
  <c r="D12" i="143"/>
  <c r="G11" i="143"/>
  <c r="G17" i="143" s="1"/>
  <c r="G10" i="143"/>
  <c r="D10" i="143"/>
  <c r="D17" i="143" s="1"/>
  <c r="O25" i="107"/>
  <c r="N25" i="107"/>
  <c r="N27" i="107" s="1"/>
  <c r="L25" i="107"/>
  <c r="L27" i="107" s="1"/>
  <c r="K25" i="107"/>
  <c r="K27" i="107" s="1"/>
  <c r="P24" i="107"/>
  <c r="M24" i="107"/>
  <c r="P23" i="107"/>
  <c r="M23" i="107"/>
  <c r="P22" i="107"/>
  <c r="M22" i="107"/>
  <c r="P21" i="107"/>
  <c r="M21" i="107"/>
  <c r="O19" i="107"/>
  <c r="O26" i="107" s="1"/>
  <c r="N19" i="107"/>
  <c r="L19" i="107"/>
  <c r="L26" i="107" s="1"/>
  <c r="K19" i="107"/>
  <c r="K26" i="107" s="1"/>
  <c r="M18" i="107"/>
  <c r="M17" i="107"/>
  <c r="M19" i="107" s="1"/>
  <c r="M26" i="107" s="1"/>
  <c r="M16" i="107"/>
  <c r="P15" i="107"/>
  <c r="M15" i="107"/>
  <c r="P12" i="107"/>
  <c r="N12" i="107"/>
  <c r="L11" i="107"/>
  <c r="K11" i="107"/>
  <c r="L10" i="107"/>
  <c r="K10" i="107"/>
  <c r="M9" i="107"/>
  <c r="L9" i="107"/>
  <c r="K9" i="107"/>
  <c r="P8" i="107"/>
  <c r="O8" i="107"/>
  <c r="O12" i="107" s="1"/>
  <c r="N8" i="107"/>
  <c r="L8" i="107"/>
  <c r="K8" i="107"/>
  <c r="K12" i="107" s="1"/>
  <c r="J10" i="160" l="1"/>
  <c r="J16" i="160" s="1"/>
  <c r="J27" i="160"/>
  <c r="J38" i="121"/>
  <c r="G40" i="121"/>
  <c r="J11" i="121"/>
  <c r="J22" i="121"/>
  <c r="J31" i="121"/>
  <c r="G10" i="121"/>
  <c r="J10" i="121" s="1"/>
  <c r="G20" i="121"/>
  <c r="J23" i="121"/>
  <c r="G24" i="121"/>
  <c r="E28" i="121"/>
  <c r="I28" i="121"/>
  <c r="I39" i="121" s="1"/>
  <c r="I38" i="121"/>
  <c r="I40" i="121" s="1"/>
  <c r="D38" i="121"/>
  <c r="D40" i="121" s="1"/>
  <c r="E9" i="121"/>
  <c r="I9" i="121"/>
  <c r="H10" i="121"/>
  <c r="D15" i="121"/>
  <c r="J15" i="121" s="1"/>
  <c r="F17" i="121"/>
  <c r="I17" i="121" s="1"/>
  <c r="D24" i="121"/>
  <c r="D13" i="121" s="1"/>
  <c r="D17" i="121" s="1"/>
  <c r="I24" i="121"/>
  <c r="J30" i="121"/>
  <c r="K12" i="117"/>
  <c r="P12" i="117"/>
  <c r="J12" i="117"/>
  <c r="J28" i="115"/>
  <c r="J39" i="115" s="1"/>
  <c r="J41" i="115" s="1"/>
  <c r="M28" i="115"/>
  <c r="M39" i="115" s="1"/>
  <c r="M21" i="115"/>
  <c r="M10" i="115" s="1"/>
  <c r="O17" i="115"/>
  <c r="I17" i="115"/>
  <c r="M9" i="115"/>
  <c r="M17" i="115" s="1"/>
  <c r="H41" i="115"/>
  <c r="K15" i="115"/>
  <c r="L17" i="115"/>
  <c r="H17" i="115"/>
  <c r="L41" i="115"/>
  <c r="K10" i="115"/>
  <c r="K17" i="115" s="1"/>
  <c r="P9" i="115"/>
  <c r="M41" i="115"/>
  <c r="N17" i="115"/>
  <c r="P11" i="115"/>
  <c r="J9" i="115"/>
  <c r="J17" i="115" s="1"/>
  <c r="N39" i="115"/>
  <c r="N41" i="115" s="1"/>
  <c r="I45" i="113"/>
  <c r="I18" i="113"/>
  <c r="H18" i="113"/>
  <c r="H44" i="113"/>
  <c r="J43" i="113"/>
  <c r="J45" i="113" s="1"/>
  <c r="M22" i="113"/>
  <c r="M9" i="113" s="1"/>
  <c r="J28" i="113"/>
  <c r="J15" i="113" s="1"/>
  <c r="K31" i="113"/>
  <c r="H13" i="113"/>
  <c r="K26" i="142"/>
  <c r="K36" i="142" s="1"/>
  <c r="K20" i="142"/>
  <c r="K21" i="142"/>
  <c r="E26" i="142"/>
  <c r="E36" i="142" s="1"/>
  <c r="J9" i="142"/>
  <c r="E10" i="142"/>
  <c r="E11" i="142"/>
  <c r="G35" i="142"/>
  <c r="G37" i="142" s="1"/>
  <c r="K9" i="142"/>
  <c r="D35" i="142"/>
  <c r="D37" i="142" s="1"/>
  <c r="G9" i="142"/>
  <c r="H10" i="142"/>
  <c r="J10" i="142" s="1"/>
  <c r="H11" i="142"/>
  <c r="M19" i="142"/>
  <c r="M26" i="142" s="1"/>
  <c r="M36" i="142" s="1"/>
  <c r="E26" i="144"/>
  <c r="E36" i="144" s="1"/>
  <c r="E14" i="144"/>
  <c r="R14" i="144"/>
  <c r="T14" i="144" s="1"/>
  <c r="T35" i="144"/>
  <c r="T37" i="144" s="1"/>
  <c r="T26" i="144"/>
  <c r="T36" i="144" s="1"/>
  <c r="H12" i="144"/>
  <c r="H16" i="144" s="1"/>
  <c r="E22" i="144"/>
  <c r="F26" i="144"/>
  <c r="F36" i="144" s="1"/>
  <c r="T9" i="144"/>
  <c r="C12" i="144"/>
  <c r="R22" i="144"/>
  <c r="T22" i="144" s="1"/>
  <c r="R24" i="144"/>
  <c r="T24" i="144" s="1"/>
  <c r="S26" i="144"/>
  <c r="S36" i="144" s="1"/>
  <c r="S35" i="144"/>
  <c r="S37" i="144" s="1"/>
  <c r="P19" i="107"/>
  <c r="M11" i="107"/>
  <c r="M25" i="107"/>
  <c r="M27" i="107" s="1"/>
  <c r="L12" i="107"/>
  <c r="P25" i="107"/>
  <c r="M10" i="107"/>
  <c r="O27" i="107"/>
  <c r="P27" i="107" s="1"/>
  <c r="N26" i="107"/>
  <c r="P26" i="107" s="1"/>
  <c r="M8" i="107"/>
  <c r="P26" i="152"/>
  <c r="P28" i="152" s="1"/>
  <c r="O26" i="152"/>
  <c r="O28" i="152" s="1"/>
  <c r="M26" i="152"/>
  <c r="M28" i="152" s="1"/>
  <c r="L26" i="152"/>
  <c r="L28" i="152" s="1"/>
  <c r="Q25" i="152"/>
  <c r="N25" i="152"/>
  <c r="Q24" i="152"/>
  <c r="N24" i="152"/>
  <c r="N11" i="152" s="1"/>
  <c r="Q23" i="152"/>
  <c r="N23" i="152"/>
  <c r="Q22" i="152"/>
  <c r="Q26" i="152" s="1"/>
  <c r="Q28" i="152" s="1"/>
  <c r="N22" i="152"/>
  <c r="N26" i="152" s="1"/>
  <c r="N28" i="152" s="1"/>
  <c r="P20" i="152"/>
  <c r="P27" i="152" s="1"/>
  <c r="O20" i="152"/>
  <c r="Q20" i="152" s="1"/>
  <c r="Q27" i="152" s="1"/>
  <c r="M20" i="152"/>
  <c r="M27" i="152" s="1"/>
  <c r="L20" i="152"/>
  <c r="L27" i="152" s="1"/>
  <c r="Q19" i="152"/>
  <c r="Q12" i="152" s="1"/>
  <c r="N19" i="152"/>
  <c r="Q18" i="152"/>
  <c r="N18" i="152"/>
  <c r="Q17" i="152"/>
  <c r="Q10" i="152" s="1"/>
  <c r="N17" i="152"/>
  <c r="N20" i="152" s="1"/>
  <c r="N27" i="152" s="1"/>
  <c r="Q16" i="152"/>
  <c r="N16" i="152"/>
  <c r="P12" i="152"/>
  <c r="O12" i="152"/>
  <c r="N12" i="152"/>
  <c r="M12" i="152"/>
  <c r="L12" i="152"/>
  <c r="Q11" i="152"/>
  <c r="P11" i="152"/>
  <c r="O11" i="152"/>
  <c r="M11" i="152"/>
  <c r="S11" i="152" s="1"/>
  <c r="L11" i="152"/>
  <c r="R11" i="152" s="1"/>
  <c r="P10" i="152"/>
  <c r="O10" i="152"/>
  <c r="N10" i="152"/>
  <c r="M10" i="152"/>
  <c r="L10" i="152"/>
  <c r="Q9" i="152"/>
  <c r="P9" i="152"/>
  <c r="P13" i="152" s="1"/>
  <c r="O9" i="152"/>
  <c r="O13" i="152" s="1"/>
  <c r="M9" i="152"/>
  <c r="S9" i="152" s="1"/>
  <c r="L9" i="152"/>
  <c r="R9" i="152" s="1"/>
  <c r="R10" i="152"/>
  <c r="S10" i="152"/>
  <c r="R12" i="152"/>
  <c r="S12" i="152"/>
  <c r="R16" i="152"/>
  <c r="S16" i="152"/>
  <c r="R17" i="152"/>
  <c r="S17" i="152"/>
  <c r="R18" i="152"/>
  <c r="S18" i="152"/>
  <c r="R19" i="152"/>
  <c r="S19" i="152"/>
  <c r="R22" i="152"/>
  <c r="S22" i="152"/>
  <c r="R23" i="152"/>
  <c r="S23" i="152"/>
  <c r="S26" i="152" s="1"/>
  <c r="S28" i="152" s="1"/>
  <c r="R24" i="152"/>
  <c r="S24" i="152"/>
  <c r="R25" i="152"/>
  <c r="S25" i="152"/>
  <c r="R26" i="152"/>
  <c r="R28" i="152" s="1"/>
  <c r="L46" i="151"/>
  <c r="L48" i="151" s="1"/>
  <c r="K46" i="151"/>
  <c r="K48" i="151" s="1"/>
  <c r="I46" i="151"/>
  <c r="I48" i="151" s="1"/>
  <c r="H46" i="151"/>
  <c r="H48" i="151" s="1"/>
  <c r="M45" i="151"/>
  <c r="J45" i="151"/>
  <c r="M44" i="151"/>
  <c r="J44" i="151"/>
  <c r="M43" i="151"/>
  <c r="J43" i="151"/>
  <c r="M42" i="151"/>
  <c r="J42" i="151"/>
  <c r="M41" i="151"/>
  <c r="J41" i="151"/>
  <c r="M40" i="151"/>
  <c r="J40" i="151"/>
  <c r="M39" i="151"/>
  <c r="J39" i="151"/>
  <c r="M38" i="151"/>
  <c r="J38" i="151"/>
  <c r="M37" i="151"/>
  <c r="J37" i="151"/>
  <c r="M36" i="151"/>
  <c r="M46" i="151" s="1"/>
  <c r="M48" i="151" s="1"/>
  <c r="J36" i="151"/>
  <c r="J35" i="151"/>
  <c r="J46" i="151" s="1"/>
  <c r="J48" i="151" s="1"/>
  <c r="L33" i="151"/>
  <c r="L47" i="151" s="1"/>
  <c r="K33" i="151"/>
  <c r="K47" i="151" s="1"/>
  <c r="I33" i="151"/>
  <c r="I47" i="151" s="1"/>
  <c r="H33" i="151"/>
  <c r="H47" i="151" s="1"/>
  <c r="M32" i="151"/>
  <c r="J32" i="151"/>
  <c r="M31" i="151"/>
  <c r="J31" i="151"/>
  <c r="M30" i="151"/>
  <c r="J30" i="151"/>
  <c r="M29" i="151"/>
  <c r="J29" i="151"/>
  <c r="M28" i="151"/>
  <c r="J28" i="151"/>
  <c r="M27" i="151"/>
  <c r="J27" i="151"/>
  <c r="M26" i="151"/>
  <c r="J26" i="151"/>
  <c r="M25" i="151"/>
  <c r="J25" i="151"/>
  <c r="M24" i="151"/>
  <c r="J24" i="151"/>
  <c r="M23" i="151"/>
  <c r="J23" i="151"/>
  <c r="M22" i="151"/>
  <c r="M33" i="151" s="1"/>
  <c r="M47" i="151" s="1"/>
  <c r="J22" i="151"/>
  <c r="J33" i="151" s="1"/>
  <c r="J47" i="151" s="1"/>
  <c r="M18" i="151"/>
  <c r="L18" i="151"/>
  <c r="K18" i="151"/>
  <c r="J18" i="151"/>
  <c r="I18" i="151"/>
  <c r="H18" i="151"/>
  <c r="L17" i="151"/>
  <c r="K17" i="151"/>
  <c r="J17" i="151"/>
  <c r="I17" i="151"/>
  <c r="H17" i="151"/>
  <c r="M16" i="151"/>
  <c r="L16" i="151"/>
  <c r="K16" i="151"/>
  <c r="J16" i="151"/>
  <c r="I16" i="151"/>
  <c r="H16" i="151"/>
  <c r="M15" i="151"/>
  <c r="L15" i="151"/>
  <c r="K15" i="151"/>
  <c r="I15" i="151"/>
  <c r="H15" i="151"/>
  <c r="M14" i="151"/>
  <c r="L14" i="151"/>
  <c r="K14" i="151"/>
  <c r="J14" i="151"/>
  <c r="I14" i="151"/>
  <c r="H14" i="151"/>
  <c r="M13" i="151"/>
  <c r="L13" i="151"/>
  <c r="K13" i="151"/>
  <c r="J13" i="151"/>
  <c r="I13" i="151"/>
  <c r="H13" i="151"/>
  <c r="M12" i="151"/>
  <c r="L12" i="151"/>
  <c r="K12" i="151"/>
  <c r="J12" i="151"/>
  <c r="I12" i="151"/>
  <c r="H12" i="151"/>
  <c r="M11" i="151"/>
  <c r="L11" i="151"/>
  <c r="K11" i="151"/>
  <c r="J11" i="151"/>
  <c r="I11" i="151"/>
  <c r="H11" i="151"/>
  <c r="M10" i="151"/>
  <c r="L10" i="151"/>
  <c r="K10" i="151"/>
  <c r="J10" i="151"/>
  <c r="I10" i="151"/>
  <c r="H10" i="151"/>
  <c r="M9" i="151"/>
  <c r="L9" i="151"/>
  <c r="K9" i="151"/>
  <c r="J9" i="151"/>
  <c r="I9" i="151"/>
  <c r="H9" i="151"/>
  <c r="M8" i="151"/>
  <c r="M19" i="151" s="1"/>
  <c r="L8" i="151"/>
  <c r="L19" i="151" s="1"/>
  <c r="K8" i="151"/>
  <c r="K19" i="151" s="1"/>
  <c r="J8" i="151"/>
  <c r="J19" i="151" s="1"/>
  <c r="I8" i="151"/>
  <c r="I19" i="151" s="1"/>
  <c r="H8" i="151"/>
  <c r="H19" i="151" s="1"/>
  <c r="S20" i="152" l="1"/>
  <c r="S27" i="152" s="1"/>
  <c r="R20" i="152"/>
  <c r="R27" i="152" s="1"/>
  <c r="G28" i="121"/>
  <c r="G9" i="121"/>
  <c r="J20" i="121"/>
  <c r="E17" i="121"/>
  <c r="H17" i="121" s="1"/>
  <c r="H9" i="121"/>
  <c r="E39" i="121"/>
  <c r="H28" i="121"/>
  <c r="H39" i="121" s="1"/>
  <c r="J13" i="121"/>
  <c r="J24" i="121"/>
  <c r="D28" i="121"/>
  <c r="D39" i="121" s="1"/>
  <c r="J40" i="121"/>
  <c r="P17" i="115"/>
  <c r="P39" i="115"/>
  <c r="P41" i="115" s="1"/>
  <c r="K44" i="113"/>
  <c r="K18" i="113"/>
  <c r="M31" i="113"/>
  <c r="J31" i="113"/>
  <c r="J16" i="142"/>
  <c r="M9" i="142"/>
  <c r="G11" i="142"/>
  <c r="M11" i="142" s="1"/>
  <c r="K11" i="142"/>
  <c r="E16" i="142"/>
  <c r="G10" i="142"/>
  <c r="M10" i="142" s="1"/>
  <c r="K10" i="142"/>
  <c r="K16" i="142" s="1"/>
  <c r="H16" i="142"/>
  <c r="C16" i="144"/>
  <c r="E12" i="144"/>
  <c r="E16" i="144" s="1"/>
  <c r="R12" i="144"/>
  <c r="R26" i="144"/>
  <c r="R36" i="144" s="1"/>
  <c r="M12" i="107"/>
  <c r="Q13" i="152"/>
  <c r="L13" i="152"/>
  <c r="M13" i="152"/>
  <c r="O27" i="152"/>
  <c r="N9" i="152"/>
  <c r="N13" i="152" s="1"/>
  <c r="S13" i="152"/>
  <c r="R13" i="152"/>
  <c r="D13" i="155"/>
  <c r="E13" i="155"/>
  <c r="F13" i="155"/>
  <c r="J13" i="155"/>
  <c r="K13" i="155"/>
  <c r="G17" i="121" l="1"/>
  <c r="J17" i="121" s="1"/>
  <c r="J9" i="121"/>
  <c r="J28" i="121"/>
  <c r="G39" i="121"/>
  <c r="J39" i="121" s="1"/>
  <c r="J18" i="113"/>
  <c r="J44" i="113"/>
  <c r="M44" i="113"/>
  <c r="M18" i="113"/>
  <c r="M16" i="142"/>
  <c r="G16" i="142"/>
  <c r="T12" i="144"/>
  <c r="T16" i="144" s="1"/>
  <c r="R16" i="144"/>
  <c r="L24" i="156"/>
  <c r="J24" i="156"/>
  <c r="I24" i="156"/>
  <c r="H24" i="156"/>
  <c r="I23" i="156"/>
  <c r="H23" i="156"/>
  <c r="M18" i="156"/>
  <c r="M24" i="156" s="1"/>
  <c r="K18" i="156"/>
  <c r="K24" i="156" s="1"/>
  <c r="J18" i="156"/>
  <c r="I18" i="156"/>
  <c r="H18" i="156"/>
  <c r="M12" i="156"/>
  <c r="K12" i="156"/>
  <c r="J12" i="156"/>
  <c r="I12" i="156"/>
  <c r="H12" i="156"/>
  <c r="I34" i="173" l="1"/>
  <c r="H34" i="173"/>
  <c r="J33" i="173"/>
  <c r="J32" i="173"/>
  <c r="J31" i="173"/>
  <c r="J30" i="173"/>
  <c r="J29" i="173"/>
  <c r="J28" i="173"/>
  <c r="J34" i="173" s="1"/>
  <c r="I25" i="173"/>
  <c r="I35" i="173" s="1"/>
  <c r="H25" i="173"/>
  <c r="H35" i="173" s="1"/>
  <c r="J24" i="173"/>
  <c r="J23" i="173"/>
  <c r="J22" i="173"/>
  <c r="J21" i="173"/>
  <c r="J20" i="173"/>
  <c r="J19" i="173"/>
  <c r="J25" i="173" s="1"/>
  <c r="J35" i="173" s="1"/>
  <c r="I15" i="173"/>
  <c r="H15" i="173"/>
  <c r="J14" i="173"/>
  <c r="J13" i="173"/>
  <c r="J12" i="173"/>
  <c r="J11" i="173"/>
  <c r="J10" i="173"/>
  <c r="J9" i="173"/>
  <c r="J15" i="173" s="1"/>
  <c r="I73" i="171"/>
  <c r="H73" i="171"/>
  <c r="I51" i="171"/>
  <c r="H51" i="171"/>
  <c r="I28" i="171"/>
  <c r="H28" i="171"/>
  <c r="G19" i="179" l="1"/>
  <c r="G17" i="179"/>
  <c r="G13" i="179"/>
  <c r="E19" i="179"/>
  <c r="E13" i="179"/>
  <c r="V13" i="176"/>
  <c r="U13" i="176"/>
  <c r="T13" i="176"/>
  <c r="P13" i="176"/>
  <c r="O13" i="176"/>
  <c r="N13" i="176"/>
  <c r="V9" i="176"/>
  <c r="U9" i="176"/>
  <c r="T9" i="176"/>
  <c r="P9" i="176"/>
  <c r="O9" i="176"/>
  <c r="N9" i="176"/>
  <c r="P18" i="180"/>
  <c r="P20" i="180" s="1"/>
  <c r="O18" i="180"/>
  <c r="O20" i="180" s="1"/>
  <c r="N18" i="180"/>
  <c r="N20" i="180" s="1"/>
  <c r="M18" i="180"/>
  <c r="M20" i="180" s="1"/>
  <c r="L18" i="180"/>
  <c r="L20" i="180" s="1"/>
  <c r="K18" i="180"/>
  <c r="K20" i="180" s="1"/>
  <c r="P15" i="180"/>
  <c r="P19" i="180" s="1"/>
  <c r="O15" i="180"/>
  <c r="O19" i="180" s="1"/>
  <c r="N15" i="180"/>
  <c r="N19" i="180" s="1"/>
  <c r="M15" i="180"/>
  <c r="M19" i="180" s="1"/>
  <c r="L15" i="180"/>
  <c r="L19" i="180" s="1"/>
  <c r="K15" i="180"/>
  <c r="K19" i="180" s="1"/>
  <c r="P10" i="180"/>
  <c r="O10" i="180"/>
  <c r="N10" i="180"/>
  <c r="M10" i="180"/>
  <c r="L10" i="180"/>
  <c r="K10" i="180"/>
  <c r="P20" i="178"/>
  <c r="O20" i="178"/>
  <c r="N20" i="178"/>
  <c r="P13" i="178"/>
  <c r="O13" i="178"/>
  <c r="N13" i="178"/>
  <c r="M24" i="178"/>
  <c r="M23" i="178"/>
  <c r="L23" i="178"/>
  <c r="K23" i="178"/>
  <c r="M20" i="178"/>
  <c r="L20" i="178"/>
  <c r="L24" i="178" s="1"/>
  <c r="K20" i="178"/>
  <c r="K24" i="178" s="1"/>
  <c r="M13" i="178"/>
  <c r="L13" i="178"/>
  <c r="K13" i="178"/>
  <c r="L30" i="177"/>
  <c r="M29" i="177"/>
  <c r="L29" i="177"/>
  <c r="K29" i="177"/>
  <c r="L22" i="177"/>
  <c r="K22" i="177"/>
  <c r="K30" i="177" s="1"/>
  <c r="M17" i="177"/>
  <c r="M22" i="177" s="1"/>
  <c r="M30" i="177" s="1"/>
  <c r="L14" i="177"/>
  <c r="K14" i="177"/>
  <c r="M9" i="177"/>
  <c r="M14" i="177" s="1"/>
  <c r="S42" i="158" l="1"/>
  <c r="AH42" i="158" s="1"/>
  <c r="R42" i="158"/>
  <c r="AG42" i="158" s="1"/>
  <c r="Q42" i="158"/>
  <c r="AF42" i="158" s="1"/>
  <c r="S41" i="158"/>
  <c r="AH41" i="158" s="1"/>
  <c r="R41" i="158"/>
  <c r="AG41" i="158" s="1"/>
  <c r="Q41" i="158"/>
  <c r="AF41" i="158" s="1"/>
  <c r="AG40" i="158"/>
  <c r="S40" i="158"/>
  <c r="AH40" i="158" s="1"/>
  <c r="R40" i="158"/>
  <c r="Q40" i="158"/>
  <c r="AF40" i="158" s="1"/>
  <c r="AG39" i="158"/>
  <c r="AF39" i="158"/>
  <c r="S39" i="158"/>
  <c r="AH39" i="158" s="1"/>
  <c r="R39" i="158"/>
  <c r="Q39" i="158"/>
  <c r="AG38" i="158"/>
  <c r="S38" i="158"/>
  <c r="AH38" i="158" s="1"/>
  <c r="R38" i="158"/>
  <c r="Q38" i="158"/>
  <c r="AF38" i="158" s="1"/>
  <c r="AG37" i="158"/>
  <c r="AF37" i="158"/>
  <c r="S37" i="158"/>
  <c r="AH37" i="158" s="1"/>
  <c r="R37" i="158"/>
  <c r="Q37" i="158"/>
  <c r="S36" i="158"/>
  <c r="AH36" i="158" s="1"/>
  <c r="R36" i="158"/>
  <c r="AG36" i="158" s="1"/>
  <c r="Q36" i="158"/>
  <c r="AF36" i="158" s="1"/>
  <c r="AG35" i="158"/>
  <c r="S35" i="158"/>
  <c r="AH35" i="158" s="1"/>
  <c r="R35" i="158"/>
  <c r="Q35" i="158"/>
  <c r="AF35" i="158" s="1"/>
  <c r="AH34" i="158"/>
  <c r="S34" i="158"/>
  <c r="R34" i="158"/>
  <c r="AG34" i="158" s="1"/>
  <c r="Q34" i="158"/>
  <c r="AF34" i="158" s="1"/>
  <c r="AG33" i="158"/>
  <c r="AF33" i="158"/>
  <c r="S33" i="158"/>
  <c r="AH33" i="158" s="1"/>
  <c r="R33" i="158"/>
  <c r="Q33" i="158"/>
  <c r="AG32" i="158"/>
  <c r="S32" i="158"/>
  <c r="AH32" i="158" s="1"/>
  <c r="R32" i="158"/>
  <c r="Q32" i="158"/>
  <c r="AF32" i="158" s="1"/>
  <c r="S31" i="158"/>
  <c r="AH31" i="158" s="1"/>
  <c r="R31" i="158"/>
  <c r="AG31" i="158" s="1"/>
  <c r="Q31" i="158"/>
  <c r="AF31" i="158" s="1"/>
  <c r="S30" i="158"/>
  <c r="AH30" i="158" s="1"/>
  <c r="R30" i="158"/>
  <c r="AG30" i="158" s="1"/>
  <c r="Q30" i="158"/>
  <c r="AF30" i="158" s="1"/>
  <c r="F27" i="155" l="1"/>
  <c r="E21" i="179" l="1"/>
  <c r="V17" i="176"/>
  <c r="U17" i="176"/>
  <c r="T17" i="176"/>
  <c r="M13" i="176"/>
  <c r="L13" i="176"/>
  <c r="K13" i="176"/>
  <c r="J13" i="176"/>
  <c r="P17" i="176"/>
  <c r="O17" i="176"/>
  <c r="N17" i="176"/>
  <c r="M9" i="176"/>
  <c r="M17" i="176" s="1"/>
  <c r="L9" i="176"/>
  <c r="L17" i="176" s="1"/>
  <c r="K9" i="176"/>
  <c r="K17" i="176" s="1"/>
  <c r="J9" i="176"/>
  <c r="J17" i="176" s="1"/>
  <c r="I9" i="176"/>
  <c r="I17" i="176" s="1"/>
  <c r="H9" i="176"/>
  <c r="H17" i="176" s="1"/>
  <c r="H32" i="177"/>
  <c r="I32" i="177"/>
  <c r="J32" i="177"/>
  <c r="L32" i="177"/>
  <c r="M31" i="177"/>
  <c r="M32" i="177" s="1"/>
  <c r="L31" i="177"/>
  <c r="K31" i="177"/>
  <c r="K32" i="177" s="1"/>
  <c r="J29" i="177"/>
  <c r="J31" i="177" s="1"/>
  <c r="I29" i="177"/>
  <c r="I31" i="177" s="1"/>
  <c r="H29" i="177"/>
  <c r="H31" i="177" s="1"/>
  <c r="J22" i="177"/>
  <c r="J30" i="177" s="1"/>
  <c r="I22" i="177"/>
  <c r="I30" i="177" s="1"/>
  <c r="H22" i="177"/>
  <c r="H30" i="177" s="1"/>
  <c r="J14" i="177"/>
  <c r="I14" i="177"/>
  <c r="H14" i="177"/>
  <c r="F39" i="153" l="1"/>
  <c r="E39" i="153"/>
  <c r="C39" i="153"/>
  <c r="B39" i="153"/>
  <c r="G38" i="153"/>
  <c r="D38" i="153"/>
  <c r="G37" i="153"/>
  <c r="D37" i="153"/>
  <c r="G36" i="153"/>
  <c r="D36" i="153"/>
  <c r="G35" i="153"/>
  <c r="D35" i="153"/>
  <c r="G34" i="153"/>
  <c r="D34" i="153"/>
  <c r="G33" i="153"/>
  <c r="D33" i="153"/>
  <c r="G32" i="153"/>
  <c r="D32" i="153"/>
  <c r="G31" i="153"/>
  <c r="G39" i="153" s="1"/>
  <c r="D31" i="153"/>
  <c r="G30" i="153"/>
  <c r="D30" i="153"/>
  <c r="D39" i="153" s="1"/>
  <c r="F28" i="153"/>
  <c r="G28" i="153" s="1"/>
  <c r="E28" i="153"/>
  <c r="C28" i="153"/>
  <c r="B28" i="153"/>
  <c r="G27" i="153"/>
  <c r="D27" i="153"/>
  <c r="G26" i="153"/>
  <c r="D26" i="153"/>
  <c r="D14" i="153" s="1"/>
  <c r="G25" i="153"/>
  <c r="D25" i="153"/>
  <c r="G24" i="153"/>
  <c r="D24" i="153"/>
  <c r="D12" i="153" s="1"/>
  <c r="G23" i="153"/>
  <c r="D23" i="153"/>
  <c r="G22" i="153"/>
  <c r="D22" i="153"/>
  <c r="D10" i="153" s="1"/>
  <c r="G21" i="153"/>
  <c r="D21" i="153"/>
  <c r="G20" i="153"/>
  <c r="D20" i="153"/>
  <c r="D8" i="153" s="1"/>
  <c r="G19" i="153"/>
  <c r="D19" i="153"/>
  <c r="D28" i="153" s="1"/>
  <c r="G15" i="153"/>
  <c r="F15" i="153"/>
  <c r="E15" i="153"/>
  <c r="D15" i="153"/>
  <c r="C15" i="153"/>
  <c r="B15" i="153"/>
  <c r="G14" i="153"/>
  <c r="F14" i="153"/>
  <c r="E14" i="153"/>
  <c r="C14" i="153"/>
  <c r="B14" i="153"/>
  <c r="G13" i="153"/>
  <c r="F13" i="153"/>
  <c r="E13" i="153"/>
  <c r="D13" i="153"/>
  <c r="C13" i="153"/>
  <c r="B13" i="153"/>
  <c r="G12" i="153"/>
  <c r="F12" i="153"/>
  <c r="E12" i="153"/>
  <c r="C12" i="153"/>
  <c r="B12" i="153"/>
  <c r="G11" i="153"/>
  <c r="F11" i="153"/>
  <c r="E11" i="153"/>
  <c r="D11" i="153"/>
  <c r="C11" i="153"/>
  <c r="B11" i="153"/>
  <c r="G10" i="153"/>
  <c r="F10" i="153"/>
  <c r="E10" i="153"/>
  <c r="C10" i="153"/>
  <c r="B10" i="153"/>
  <c r="G9" i="153"/>
  <c r="F9" i="153"/>
  <c r="E9" i="153"/>
  <c r="D9" i="153"/>
  <c r="C9" i="153"/>
  <c r="B9" i="153"/>
  <c r="G8" i="153"/>
  <c r="G16" i="153" s="1"/>
  <c r="F8" i="153"/>
  <c r="F16" i="153" s="1"/>
  <c r="E8" i="153"/>
  <c r="C8" i="153"/>
  <c r="C16" i="153" s="1"/>
  <c r="B8" i="153"/>
  <c r="B16" i="153" s="1"/>
  <c r="G7" i="153"/>
  <c r="F7" i="153"/>
  <c r="E7" i="153"/>
  <c r="E16" i="153" s="1"/>
  <c r="D7" i="153"/>
  <c r="C7" i="153"/>
  <c r="B7" i="153"/>
  <c r="J26" i="152"/>
  <c r="I26" i="152"/>
  <c r="K25" i="152"/>
  <c r="K24" i="152"/>
  <c r="K23" i="152"/>
  <c r="K10" i="152" s="1"/>
  <c r="K22" i="152"/>
  <c r="K26" i="152" s="1"/>
  <c r="J20" i="152"/>
  <c r="I20" i="152"/>
  <c r="K19" i="152"/>
  <c r="K18" i="152"/>
  <c r="K11" i="152" s="1"/>
  <c r="K17" i="152"/>
  <c r="K16" i="152"/>
  <c r="K20" i="152" s="1"/>
  <c r="K12" i="152"/>
  <c r="J12" i="152"/>
  <c r="I12" i="152"/>
  <c r="J11" i="152"/>
  <c r="I11" i="152"/>
  <c r="J10" i="152"/>
  <c r="I10" i="152"/>
  <c r="J9" i="152"/>
  <c r="J13" i="152" s="1"/>
  <c r="I9" i="152"/>
  <c r="I13" i="152" s="1"/>
  <c r="D16" i="153" l="1"/>
  <c r="K9" i="152"/>
  <c r="K13" i="152" s="1"/>
  <c r="B9" i="188"/>
  <c r="E9" i="188"/>
  <c r="F9" i="188"/>
  <c r="C8" i="188"/>
  <c r="E8" i="188"/>
  <c r="F8" i="188"/>
  <c r="B8" i="188"/>
  <c r="G18" i="188"/>
  <c r="D18" i="188"/>
  <c r="G17" i="188"/>
  <c r="D17" i="188"/>
  <c r="G35" i="173"/>
  <c r="K35" i="173"/>
  <c r="L35" i="173"/>
  <c r="M35" i="173"/>
  <c r="N35" i="173"/>
  <c r="O35" i="173"/>
  <c r="P35" i="173"/>
  <c r="G62" i="171"/>
  <c r="D62" i="171"/>
  <c r="G61" i="171"/>
  <c r="D61" i="171"/>
  <c r="G60" i="171"/>
  <c r="D60" i="171"/>
  <c r="G59" i="171"/>
  <c r="D59" i="171"/>
  <c r="G58" i="171"/>
  <c r="D58" i="171"/>
  <c r="G57" i="171"/>
  <c r="D57" i="171"/>
  <c r="G56" i="171"/>
  <c r="D56" i="171"/>
  <c r="G55" i="171"/>
  <c r="D55" i="171"/>
  <c r="G54" i="171"/>
  <c r="D54" i="171"/>
  <c r="C11" i="117"/>
  <c r="B11" i="117"/>
  <c r="D10" i="117"/>
  <c r="D11" i="117" s="1"/>
  <c r="C22" i="191"/>
  <c r="B22" i="191"/>
  <c r="D21" i="191"/>
  <c r="D10" i="191" s="1"/>
  <c r="D11" i="191" s="1"/>
  <c r="D19" i="191"/>
  <c r="D22" i="191" s="1"/>
  <c r="C17" i="191"/>
  <c r="B17" i="191"/>
  <c r="D16" i="191"/>
  <c r="D15" i="191"/>
  <c r="D14" i="191"/>
  <c r="D17" i="191" s="1"/>
  <c r="C10" i="191"/>
  <c r="B10" i="191"/>
  <c r="D9" i="191"/>
  <c r="C9" i="191"/>
  <c r="B9" i="191"/>
  <c r="D8" i="191"/>
  <c r="C8" i="191"/>
  <c r="C11" i="191" s="1"/>
  <c r="B8" i="191"/>
  <c r="B11" i="191" s="1"/>
  <c r="C21" i="165"/>
  <c r="D21" i="165"/>
  <c r="E21" i="165"/>
  <c r="F21" i="165"/>
  <c r="G21" i="165"/>
  <c r="H21" i="165"/>
  <c r="I21" i="165"/>
  <c r="J21" i="165"/>
  <c r="K21" i="165"/>
  <c r="L21" i="165"/>
  <c r="M21" i="165"/>
  <c r="N21" i="165"/>
  <c r="O21" i="165"/>
  <c r="P21" i="165"/>
  <c r="Q21" i="165"/>
  <c r="R21" i="165"/>
  <c r="S21" i="165"/>
  <c r="T21" i="165"/>
  <c r="P26" i="138" l="1"/>
  <c r="O26" i="138"/>
  <c r="N26" i="138"/>
  <c r="M26" i="138"/>
  <c r="L26" i="138"/>
  <c r="K26" i="138"/>
  <c r="J26" i="138"/>
  <c r="I26" i="138"/>
  <c r="H26" i="138"/>
  <c r="G26" i="138"/>
  <c r="F26" i="138"/>
  <c r="E26" i="138"/>
  <c r="D26" i="138"/>
  <c r="C26" i="138"/>
  <c r="B26" i="138"/>
  <c r="Q26" i="138" s="1"/>
  <c r="Q25" i="138"/>
  <c r="Q24" i="138"/>
  <c r="Q23" i="138"/>
  <c r="Q22" i="138"/>
  <c r="D22" i="138"/>
  <c r="O20" i="138"/>
  <c r="N20" i="138"/>
  <c r="M20" i="138"/>
  <c r="L20" i="138"/>
  <c r="K20" i="138"/>
  <c r="I20" i="138"/>
  <c r="H20" i="138"/>
  <c r="G20" i="138"/>
  <c r="F20" i="138"/>
  <c r="E20" i="138"/>
  <c r="Q20" i="138" s="1"/>
  <c r="C20" i="138"/>
  <c r="B20" i="138"/>
  <c r="Q19" i="138"/>
  <c r="Q18" i="138"/>
  <c r="P18" i="138"/>
  <c r="M18" i="138"/>
  <c r="Q17" i="138"/>
  <c r="P17" i="138"/>
  <c r="Q16" i="138"/>
  <c r="P16" i="138"/>
  <c r="J16" i="138"/>
  <c r="J20" i="138" s="1"/>
  <c r="G16" i="138"/>
  <c r="D16" i="138"/>
  <c r="D20" i="138" s="1"/>
  <c r="O13" i="138"/>
  <c r="N13" i="138"/>
  <c r="L13" i="138"/>
  <c r="K13" i="138"/>
  <c r="I13" i="138"/>
  <c r="H13" i="138"/>
  <c r="F13" i="138"/>
  <c r="E13" i="138"/>
  <c r="C13" i="138"/>
  <c r="B13" i="138"/>
  <c r="Q12" i="138"/>
  <c r="M12" i="138"/>
  <c r="Q11" i="138"/>
  <c r="P11" i="138"/>
  <c r="P13" i="138" s="1"/>
  <c r="M11" i="138"/>
  <c r="M13" i="138" s="1"/>
  <c r="Q10" i="138"/>
  <c r="P10" i="138"/>
  <c r="Q9" i="138"/>
  <c r="P9" i="138"/>
  <c r="J9" i="138"/>
  <c r="J13" i="138" s="1"/>
  <c r="G9" i="138"/>
  <c r="G13" i="138" s="1"/>
  <c r="D9" i="138"/>
  <c r="D13" i="138" s="1"/>
  <c r="O25" i="140"/>
  <c r="L25" i="140"/>
  <c r="K25" i="140"/>
  <c r="I25" i="140"/>
  <c r="H25" i="140"/>
  <c r="G25" i="140"/>
  <c r="E25" i="140"/>
  <c r="B25" i="140"/>
  <c r="P24" i="140"/>
  <c r="O24" i="140"/>
  <c r="N24" i="140"/>
  <c r="M24" i="140"/>
  <c r="M25" i="140" s="1"/>
  <c r="J24" i="140"/>
  <c r="O23" i="140"/>
  <c r="N23" i="140"/>
  <c r="P23" i="140" s="1"/>
  <c r="J23" i="140"/>
  <c r="O22" i="140"/>
  <c r="N22" i="140"/>
  <c r="P22" i="140" s="1"/>
  <c r="J22" i="140"/>
  <c r="G22" i="140"/>
  <c r="O21" i="140"/>
  <c r="N21" i="140"/>
  <c r="N25" i="140" s="1"/>
  <c r="P25" i="140" s="1"/>
  <c r="M21" i="140"/>
  <c r="J21" i="140"/>
  <c r="J25" i="140" s="1"/>
  <c r="D21" i="140"/>
  <c r="D25" i="140" s="1"/>
  <c r="L19" i="140"/>
  <c r="K19" i="140"/>
  <c r="I19" i="140"/>
  <c r="H19" i="140"/>
  <c r="F19" i="140"/>
  <c r="E19" i="140"/>
  <c r="C19" i="140"/>
  <c r="B19" i="140"/>
  <c r="O18" i="140"/>
  <c r="P18" i="140" s="1"/>
  <c r="N18" i="140"/>
  <c r="M18" i="140"/>
  <c r="J18" i="140"/>
  <c r="G18" i="140"/>
  <c r="D18" i="140"/>
  <c r="O17" i="140"/>
  <c r="N17" i="140"/>
  <c r="P17" i="140" s="1"/>
  <c r="M17" i="140"/>
  <c r="J17" i="140"/>
  <c r="G17" i="140"/>
  <c r="D17" i="140"/>
  <c r="D19" i="140" s="1"/>
  <c r="O16" i="140"/>
  <c r="N16" i="140"/>
  <c r="P16" i="140" s="1"/>
  <c r="M16" i="140"/>
  <c r="J16" i="140"/>
  <c r="G16" i="140"/>
  <c r="D16" i="140"/>
  <c r="P15" i="140"/>
  <c r="P19" i="140" s="1"/>
  <c r="O15" i="140"/>
  <c r="O19" i="140" s="1"/>
  <c r="N15" i="140"/>
  <c r="N19" i="140" s="1"/>
  <c r="M15" i="140"/>
  <c r="J15" i="140"/>
  <c r="J19" i="140" s="1"/>
  <c r="G15" i="140"/>
  <c r="G19" i="140" s="1"/>
  <c r="D15" i="140"/>
  <c r="L12" i="140"/>
  <c r="K12" i="140"/>
  <c r="I12" i="140"/>
  <c r="H12" i="140"/>
  <c r="F12" i="140"/>
  <c r="E12" i="140"/>
  <c r="C12" i="140"/>
  <c r="B12" i="140"/>
  <c r="O11" i="140"/>
  <c r="N11" i="140"/>
  <c r="P11" i="140" s="1"/>
  <c r="M11" i="140"/>
  <c r="J11" i="140"/>
  <c r="G11" i="140"/>
  <c r="D11" i="140"/>
  <c r="O10" i="140"/>
  <c r="N10" i="140"/>
  <c r="P10" i="140" s="1"/>
  <c r="M10" i="140"/>
  <c r="J10" i="140"/>
  <c r="G10" i="140"/>
  <c r="D10" i="140"/>
  <c r="D12" i="140" s="1"/>
  <c r="O9" i="140"/>
  <c r="N9" i="140"/>
  <c r="P9" i="140" s="1"/>
  <c r="M9" i="140"/>
  <c r="J9" i="140"/>
  <c r="G9" i="140"/>
  <c r="D9" i="140"/>
  <c r="O8" i="140"/>
  <c r="O12" i="140" s="1"/>
  <c r="N8" i="140"/>
  <c r="M8" i="140"/>
  <c r="J8" i="140"/>
  <c r="J12" i="140" s="1"/>
  <c r="G8" i="140"/>
  <c r="G12" i="140" s="1"/>
  <c r="D8" i="140"/>
  <c r="P20" i="138" l="1"/>
  <c r="Q13" i="138"/>
  <c r="M12" i="140"/>
  <c r="N12" i="140"/>
  <c r="P12" i="140" s="1"/>
  <c r="M19" i="140"/>
  <c r="P8" i="140"/>
  <c r="P21" i="140"/>
  <c r="J22" i="107"/>
  <c r="J21" i="107"/>
  <c r="I19" i="107"/>
  <c r="H19" i="107"/>
  <c r="J18" i="107"/>
  <c r="J17" i="107"/>
  <c r="J16" i="107"/>
  <c r="J15" i="107"/>
  <c r="J11" i="107"/>
  <c r="I11" i="107"/>
  <c r="H11" i="107"/>
  <c r="J10" i="107"/>
  <c r="I10" i="107"/>
  <c r="H10" i="107"/>
  <c r="J9" i="107"/>
  <c r="I9" i="107"/>
  <c r="H9" i="107"/>
  <c r="I8" i="107"/>
  <c r="H8" i="107"/>
  <c r="H12" i="107" s="1"/>
  <c r="D29" i="168"/>
  <c r="D27" i="168"/>
  <c r="R26" i="168"/>
  <c r="Q26" i="168"/>
  <c r="P26" i="168"/>
  <c r="O26" i="168"/>
  <c r="E26" i="168"/>
  <c r="D26" i="168"/>
  <c r="D28" i="168" s="1"/>
  <c r="C26" i="168"/>
  <c r="S24" i="168"/>
  <c r="R24" i="168"/>
  <c r="T24" i="168" s="1"/>
  <c r="S23" i="168"/>
  <c r="T23" i="168" s="1"/>
  <c r="R23" i="168"/>
  <c r="H23" i="168"/>
  <c r="S22" i="168"/>
  <c r="T22" i="168" s="1"/>
  <c r="T26" i="168" s="1"/>
  <c r="T28" i="168" s="1"/>
  <c r="R22" i="168"/>
  <c r="H22" i="168"/>
  <c r="Q20" i="168"/>
  <c r="P20" i="168"/>
  <c r="N20" i="168"/>
  <c r="N27" i="168" s="1"/>
  <c r="M20" i="168"/>
  <c r="K20" i="168"/>
  <c r="K27" i="168" s="1"/>
  <c r="J20" i="168"/>
  <c r="H20" i="168"/>
  <c r="H27" i="168" s="1"/>
  <c r="G20" i="168"/>
  <c r="E20" i="168"/>
  <c r="E27" i="168" s="1"/>
  <c r="D20" i="168"/>
  <c r="C20" i="168"/>
  <c r="S19" i="168"/>
  <c r="R19" i="168"/>
  <c r="T19" i="168" s="1"/>
  <c r="S18" i="168"/>
  <c r="R18" i="168"/>
  <c r="T18" i="168" s="1"/>
  <c r="S17" i="168"/>
  <c r="T17" i="168" s="1"/>
  <c r="S16" i="168"/>
  <c r="S20" i="168" s="1"/>
  <c r="S27" i="168" s="1"/>
  <c r="R16" i="168"/>
  <c r="R20" i="168" s="1"/>
  <c r="Q13" i="168"/>
  <c r="P13" i="168"/>
  <c r="N13" i="168"/>
  <c r="M13" i="168"/>
  <c r="K13" i="168"/>
  <c r="J13" i="168"/>
  <c r="H13" i="168"/>
  <c r="G13" i="168"/>
  <c r="E13" i="168"/>
  <c r="D13" i="168"/>
  <c r="C13" i="168"/>
  <c r="T12" i="168"/>
  <c r="S12" i="168"/>
  <c r="R12" i="168"/>
  <c r="S11" i="168"/>
  <c r="R11" i="168"/>
  <c r="T11" i="168" s="1"/>
  <c r="S10" i="168"/>
  <c r="R10" i="168"/>
  <c r="T10" i="168" s="1"/>
  <c r="S9" i="168"/>
  <c r="T9" i="168" s="1"/>
  <c r="R9" i="168"/>
  <c r="J27" i="168"/>
  <c r="Q27" i="168"/>
  <c r="C28" i="168"/>
  <c r="C27" i="168"/>
  <c r="F27" i="168"/>
  <c r="G27" i="168"/>
  <c r="I27" i="168"/>
  <c r="L27" i="168"/>
  <c r="M27" i="168"/>
  <c r="O27" i="168"/>
  <c r="P27" i="168"/>
  <c r="E28" i="168"/>
  <c r="R28" i="168"/>
  <c r="I26" i="110"/>
  <c r="I28" i="110" s="1"/>
  <c r="H26" i="110"/>
  <c r="H28" i="110" s="1"/>
  <c r="E26" i="110"/>
  <c r="I25" i="110"/>
  <c r="I27" i="110" s="1"/>
  <c r="H25" i="110"/>
  <c r="H27" i="110" s="1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G10" i="110" s="1"/>
  <c r="M10" i="110" s="1"/>
  <c r="D22" i="110"/>
  <c r="L21" i="110"/>
  <c r="K21" i="110"/>
  <c r="J21" i="110"/>
  <c r="G21" i="110"/>
  <c r="D21" i="110"/>
  <c r="M21" i="110" s="1"/>
  <c r="L20" i="110"/>
  <c r="L25" i="110" s="1"/>
  <c r="L27" i="110" s="1"/>
  <c r="K20" i="110"/>
  <c r="K25" i="110" s="1"/>
  <c r="K27" i="110" s="1"/>
  <c r="J20" i="110"/>
  <c r="J25" i="110" s="1"/>
  <c r="J27" i="110" s="1"/>
  <c r="G20" i="110"/>
  <c r="G25" i="110" s="1"/>
  <c r="G27" i="110" s="1"/>
  <c r="D20" i="110"/>
  <c r="D25" i="110" s="1"/>
  <c r="D27" i="110" s="1"/>
  <c r="I18" i="110"/>
  <c r="H18" i="110"/>
  <c r="F18" i="110"/>
  <c r="F26" i="110" s="1"/>
  <c r="E18" i="110"/>
  <c r="C18" i="110"/>
  <c r="C26" i="110" s="1"/>
  <c r="C28" i="110" s="1"/>
  <c r="B18" i="110"/>
  <c r="B26" i="110" s="1"/>
  <c r="B28" i="110" s="1"/>
  <c r="L17" i="110"/>
  <c r="K17" i="110"/>
  <c r="J17" i="110"/>
  <c r="J11" i="110" s="1"/>
  <c r="M11" i="110" s="1"/>
  <c r="G17" i="110"/>
  <c r="D17" i="110"/>
  <c r="M17" i="110" s="1"/>
  <c r="L16" i="110"/>
  <c r="K16" i="110"/>
  <c r="J16" i="110"/>
  <c r="G16" i="110"/>
  <c r="G18" i="110" s="1"/>
  <c r="G26" i="110" s="1"/>
  <c r="G28" i="110" s="1"/>
  <c r="D16" i="110"/>
  <c r="L15" i="110"/>
  <c r="L18" i="110" s="1"/>
  <c r="L26" i="110" s="1"/>
  <c r="L28" i="110" s="1"/>
  <c r="K15" i="110"/>
  <c r="K18" i="110" s="1"/>
  <c r="K26" i="110" s="1"/>
  <c r="K28" i="110" s="1"/>
  <c r="J15" i="110"/>
  <c r="J18" i="110" s="1"/>
  <c r="J26" i="110" s="1"/>
  <c r="G15" i="110"/>
  <c r="D15" i="110"/>
  <c r="M15" i="110" s="1"/>
  <c r="I11" i="110"/>
  <c r="L11" i="110" s="1"/>
  <c r="H11" i="110"/>
  <c r="G11" i="110"/>
  <c r="F11" i="110"/>
  <c r="E11" i="110"/>
  <c r="D11" i="110"/>
  <c r="C11" i="110"/>
  <c r="B11" i="110"/>
  <c r="K11" i="110" s="1"/>
  <c r="J10" i="110"/>
  <c r="I10" i="110"/>
  <c r="L10" i="110" s="1"/>
  <c r="H10" i="110"/>
  <c r="F10" i="110"/>
  <c r="E10" i="110"/>
  <c r="D10" i="110"/>
  <c r="C10" i="110"/>
  <c r="B10" i="110"/>
  <c r="K10" i="110" s="1"/>
  <c r="I9" i="110"/>
  <c r="L9" i="110" s="1"/>
  <c r="L12" i="110" s="1"/>
  <c r="H9" i="110"/>
  <c r="H12" i="110" s="1"/>
  <c r="F9" i="110"/>
  <c r="F12" i="110" s="1"/>
  <c r="E9" i="110"/>
  <c r="E12" i="110" s="1"/>
  <c r="D9" i="110"/>
  <c r="D12" i="110" s="1"/>
  <c r="C9" i="110"/>
  <c r="C12" i="110" s="1"/>
  <c r="B9" i="110"/>
  <c r="K9" i="110" s="1"/>
  <c r="I12" i="107" l="1"/>
  <c r="J19" i="107"/>
  <c r="J8" i="107"/>
  <c r="J12" i="107" s="1"/>
  <c r="T13" i="168"/>
  <c r="R13" i="168"/>
  <c r="S13" i="168"/>
  <c r="T16" i="168"/>
  <c r="T20" i="168" s="1"/>
  <c r="S26" i="168"/>
  <c r="S28" i="168" s="1"/>
  <c r="K12" i="110"/>
  <c r="J28" i="110"/>
  <c r="F28" i="110"/>
  <c r="E28" i="110"/>
  <c r="M20" i="110"/>
  <c r="M25" i="110" s="1"/>
  <c r="M27" i="110" s="1"/>
  <c r="M22" i="110"/>
  <c r="J9" i="110"/>
  <c r="J12" i="110" s="1"/>
  <c r="B12" i="110"/>
  <c r="D18" i="110"/>
  <c r="D26" i="110" s="1"/>
  <c r="D28" i="110" s="1"/>
  <c r="I12" i="110"/>
  <c r="G9" i="110"/>
  <c r="M16" i="110"/>
  <c r="M18" i="110" s="1"/>
  <c r="M26" i="110" s="1"/>
  <c r="M28" i="110" s="1"/>
  <c r="I50" i="162"/>
  <c r="H50" i="162"/>
  <c r="J50" i="162" s="1"/>
  <c r="G50" i="162"/>
  <c r="J49" i="162"/>
  <c r="I49" i="162"/>
  <c r="H49" i="162"/>
  <c r="G49" i="162"/>
  <c r="J48" i="162"/>
  <c r="I48" i="162"/>
  <c r="H48" i="162"/>
  <c r="G48" i="162"/>
  <c r="G17" i="162" s="1"/>
  <c r="I47" i="162"/>
  <c r="H47" i="162"/>
  <c r="G47" i="162"/>
  <c r="I46" i="162"/>
  <c r="H46" i="162"/>
  <c r="J46" i="162" s="1"/>
  <c r="I45" i="162"/>
  <c r="H45" i="162"/>
  <c r="J45" i="162" s="1"/>
  <c r="G45" i="162"/>
  <c r="I44" i="162"/>
  <c r="I42" i="162" s="1"/>
  <c r="H44" i="162"/>
  <c r="I43" i="162"/>
  <c r="H43" i="162"/>
  <c r="J43" i="162" s="1"/>
  <c r="G42" i="162"/>
  <c r="F42" i="162"/>
  <c r="F51" i="162" s="1"/>
  <c r="E42" i="162"/>
  <c r="E51" i="162" s="1"/>
  <c r="C51" i="162"/>
  <c r="C20" i="162" s="1"/>
  <c r="B51" i="162"/>
  <c r="B20" i="162" s="1"/>
  <c r="I41" i="162"/>
  <c r="H41" i="162"/>
  <c r="J41" i="162" s="1"/>
  <c r="G41" i="162"/>
  <c r="I40" i="162"/>
  <c r="I9" i="162" s="1"/>
  <c r="H40" i="162"/>
  <c r="G40" i="162"/>
  <c r="I39" i="162"/>
  <c r="J39" i="162" s="1"/>
  <c r="H39" i="162"/>
  <c r="G39" i="162"/>
  <c r="D51" i="162"/>
  <c r="D20" i="162" s="1"/>
  <c r="J38" i="162"/>
  <c r="I38" i="162"/>
  <c r="H38" i="162"/>
  <c r="G38" i="162"/>
  <c r="G51" i="162" s="1"/>
  <c r="I35" i="162"/>
  <c r="I19" i="162" s="1"/>
  <c r="H35" i="162"/>
  <c r="G35" i="162"/>
  <c r="I34" i="162"/>
  <c r="J34" i="162" s="1"/>
  <c r="J18" i="162" s="1"/>
  <c r="H34" i="162"/>
  <c r="G34" i="162"/>
  <c r="I33" i="162"/>
  <c r="I17" i="162" s="1"/>
  <c r="H33" i="162"/>
  <c r="G33" i="162"/>
  <c r="I32" i="162"/>
  <c r="I16" i="162" s="1"/>
  <c r="H32" i="162"/>
  <c r="G32" i="162"/>
  <c r="I31" i="162"/>
  <c r="H31" i="162"/>
  <c r="J31" i="162" s="1"/>
  <c r="J15" i="162" s="1"/>
  <c r="I30" i="162"/>
  <c r="H30" i="162"/>
  <c r="J30" i="162" s="1"/>
  <c r="J14" i="162" s="1"/>
  <c r="G30" i="162"/>
  <c r="G14" i="162" s="1"/>
  <c r="I29" i="162"/>
  <c r="H29" i="162"/>
  <c r="I28" i="162"/>
  <c r="I12" i="162" s="1"/>
  <c r="H28" i="162"/>
  <c r="F27" i="162"/>
  <c r="F36" i="162" s="1"/>
  <c r="E27" i="162"/>
  <c r="E36" i="162" s="1"/>
  <c r="I26" i="162"/>
  <c r="H26" i="162"/>
  <c r="J26" i="162" s="1"/>
  <c r="J10" i="162" s="1"/>
  <c r="G26" i="162"/>
  <c r="G10" i="162" s="1"/>
  <c r="I25" i="162"/>
  <c r="H25" i="162"/>
  <c r="G25" i="162"/>
  <c r="I24" i="162"/>
  <c r="I8" i="162" s="1"/>
  <c r="H24" i="162"/>
  <c r="G24" i="162"/>
  <c r="I23" i="162"/>
  <c r="J23" i="162" s="1"/>
  <c r="H23" i="162"/>
  <c r="G23" i="162"/>
  <c r="H19" i="162"/>
  <c r="G19" i="162"/>
  <c r="F19" i="162"/>
  <c r="E19" i="162"/>
  <c r="H18" i="162"/>
  <c r="G18" i="162"/>
  <c r="F18" i="162"/>
  <c r="E18" i="162"/>
  <c r="H17" i="162"/>
  <c r="F17" i="162"/>
  <c r="E17" i="162"/>
  <c r="G16" i="162"/>
  <c r="F16" i="162"/>
  <c r="E16" i="162"/>
  <c r="G15" i="162"/>
  <c r="F15" i="162"/>
  <c r="E15" i="162"/>
  <c r="I14" i="162"/>
  <c r="F14" i="162"/>
  <c r="E14" i="162"/>
  <c r="G13" i="162"/>
  <c r="F13" i="162"/>
  <c r="E13" i="162"/>
  <c r="G12" i="162"/>
  <c r="F12" i="162"/>
  <c r="E12" i="162"/>
  <c r="I10" i="162"/>
  <c r="F10" i="162"/>
  <c r="E10" i="162"/>
  <c r="F9" i="162"/>
  <c r="E9" i="162"/>
  <c r="G8" i="162"/>
  <c r="F8" i="162"/>
  <c r="E8" i="162"/>
  <c r="H7" i="162"/>
  <c r="G7" i="162"/>
  <c r="F7" i="162"/>
  <c r="E7" i="162"/>
  <c r="H59" i="159"/>
  <c r="I59" i="159"/>
  <c r="J59" i="159"/>
  <c r="K59" i="159"/>
  <c r="L59" i="159"/>
  <c r="M59" i="159"/>
  <c r="H60" i="159"/>
  <c r="I60" i="159"/>
  <c r="J60" i="159"/>
  <c r="K60" i="159"/>
  <c r="L60" i="159"/>
  <c r="M60" i="159"/>
  <c r="H61" i="159"/>
  <c r="I61" i="159"/>
  <c r="J61" i="159"/>
  <c r="K61" i="159"/>
  <c r="L61" i="159"/>
  <c r="M61" i="159"/>
  <c r="H62" i="159"/>
  <c r="I62" i="159"/>
  <c r="J62" i="159"/>
  <c r="K62" i="159"/>
  <c r="L62" i="159"/>
  <c r="M62" i="159"/>
  <c r="H63" i="159"/>
  <c r="I63" i="159"/>
  <c r="J63" i="159"/>
  <c r="K63" i="159"/>
  <c r="L63" i="159"/>
  <c r="M63" i="159"/>
  <c r="H64" i="159"/>
  <c r="I64" i="159"/>
  <c r="J64" i="159"/>
  <c r="K64" i="159"/>
  <c r="L64" i="159"/>
  <c r="M64" i="159"/>
  <c r="H65" i="159"/>
  <c r="I65" i="159"/>
  <c r="J65" i="159"/>
  <c r="K65" i="159"/>
  <c r="L65" i="159"/>
  <c r="M65" i="159"/>
  <c r="H48" i="159"/>
  <c r="I48" i="159"/>
  <c r="J48" i="159"/>
  <c r="K48" i="159"/>
  <c r="L48" i="159"/>
  <c r="M48" i="159"/>
  <c r="H49" i="159"/>
  <c r="I49" i="159"/>
  <c r="J49" i="159"/>
  <c r="K49" i="159"/>
  <c r="L49" i="159"/>
  <c r="M49" i="159"/>
  <c r="H50" i="159"/>
  <c r="I50" i="159"/>
  <c r="J50" i="159"/>
  <c r="K50" i="159"/>
  <c r="L50" i="159"/>
  <c r="M50" i="159"/>
  <c r="H51" i="159"/>
  <c r="I51" i="159"/>
  <c r="J51" i="159"/>
  <c r="K51" i="159"/>
  <c r="L51" i="159"/>
  <c r="M51" i="159"/>
  <c r="H52" i="159"/>
  <c r="I52" i="159"/>
  <c r="J52" i="159"/>
  <c r="K52" i="159"/>
  <c r="L52" i="159"/>
  <c r="M52" i="159"/>
  <c r="H53" i="159"/>
  <c r="I53" i="159"/>
  <c r="J53" i="159"/>
  <c r="K53" i="159"/>
  <c r="L53" i="159"/>
  <c r="M53" i="159"/>
  <c r="H54" i="159"/>
  <c r="I54" i="159"/>
  <c r="J54" i="159"/>
  <c r="K54" i="159"/>
  <c r="L54" i="159"/>
  <c r="M54" i="159"/>
  <c r="H55" i="159"/>
  <c r="I55" i="159"/>
  <c r="J55" i="159"/>
  <c r="K55" i="159"/>
  <c r="L55" i="159"/>
  <c r="M55" i="159"/>
  <c r="H56" i="159"/>
  <c r="I56" i="159"/>
  <c r="J56" i="159"/>
  <c r="K56" i="159"/>
  <c r="L56" i="159"/>
  <c r="M56" i="159"/>
  <c r="J45" i="159"/>
  <c r="J44" i="159"/>
  <c r="J43" i="159"/>
  <c r="J42" i="159"/>
  <c r="J41" i="159"/>
  <c r="J40" i="159"/>
  <c r="J39" i="159"/>
  <c r="H28" i="159"/>
  <c r="I28" i="159"/>
  <c r="J28" i="159"/>
  <c r="H29" i="159"/>
  <c r="I29" i="159"/>
  <c r="J29" i="159"/>
  <c r="I30" i="159"/>
  <c r="H31" i="159"/>
  <c r="H32" i="159"/>
  <c r="H33" i="159"/>
  <c r="I33" i="159"/>
  <c r="J33" i="159"/>
  <c r="K33" i="159"/>
  <c r="L33" i="159"/>
  <c r="M33" i="159"/>
  <c r="H34" i="159"/>
  <c r="I34" i="159"/>
  <c r="J34" i="159"/>
  <c r="H35" i="159"/>
  <c r="H36" i="159"/>
  <c r="I36" i="159"/>
  <c r="H37" i="159"/>
  <c r="I37" i="159"/>
  <c r="J37" i="159"/>
  <c r="K37" i="159"/>
  <c r="L37" i="159"/>
  <c r="M37" i="159"/>
  <c r="K18" i="159"/>
  <c r="L18" i="159"/>
  <c r="M18" i="159"/>
  <c r="K19" i="159"/>
  <c r="L19" i="159"/>
  <c r="M19" i="159"/>
  <c r="K20" i="159"/>
  <c r="L20" i="159"/>
  <c r="M20" i="159"/>
  <c r="K21" i="159"/>
  <c r="L21" i="159"/>
  <c r="M21" i="159"/>
  <c r="K22" i="159"/>
  <c r="L22" i="159"/>
  <c r="M22" i="159"/>
  <c r="K23" i="159"/>
  <c r="L23" i="159"/>
  <c r="M23" i="159"/>
  <c r="H7" i="159"/>
  <c r="I7" i="159"/>
  <c r="J7" i="159"/>
  <c r="K7" i="159"/>
  <c r="L7" i="159"/>
  <c r="M7" i="159"/>
  <c r="H8" i="159"/>
  <c r="I8" i="159"/>
  <c r="J8" i="159"/>
  <c r="K8" i="159"/>
  <c r="L8" i="159"/>
  <c r="M8" i="159"/>
  <c r="K9" i="159"/>
  <c r="L9" i="159"/>
  <c r="M9" i="159"/>
  <c r="K10" i="159"/>
  <c r="L10" i="159"/>
  <c r="M10" i="159"/>
  <c r="K11" i="159"/>
  <c r="L11" i="159"/>
  <c r="M11" i="159"/>
  <c r="H12" i="159"/>
  <c r="I12" i="159"/>
  <c r="J12" i="159"/>
  <c r="K12" i="159"/>
  <c r="L12" i="159"/>
  <c r="M12" i="159"/>
  <c r="H13" i="159"/>
  <c r="I13" i="159"/>
  <c r="J13" i="159"/>
  <c r="K13" i="159"/>
  <c r="L13" i="159"/>
  <c r="M13" i="159"/>
  <c r="H14" i="159"/>
  <c r="K14" i="159"/>
  <c r="L14" i="159"/>
  <c r="M14" i="159"/>
  <c r="H15" i="159"/>
  <c r="I15" i="159"/>
  <c r="J15" i="159"/>
  <c r="K15" i="159"/>
  <c r="L15" i="159"/>
  <c r="M15" i="159"/>
  <c r="H16" i="159"/>
  <c r="I16" i="159"/>
  <c r="J16" i="159"/>
  <c r="K16" i="159"/>
  <c r="L16" i="159"/>
  <c r="M16" i="159"/>
  <c r="I18" i="162" l="1"/>
  <c r="J28" i="162"/>
  <c r="J33" i="162"/>
  <c r="J17" i="162" s="1"/>
  <c r="I15" i="162"/>
  <c r="H10" i="162"/>
  <c r="H14" i="162"/>
  <c r="J25" i="162"/>
  <c r="I27" i="162"/>
  <c r="I36" i="162" s="1"/>
  <c r="J29" i="162"/>
  <c r="J27" i="162" s="1"/>
  <c r="J36" i="162" s="1"/>
  <c r="J32" i="162"/>
  <c r="I13" i="162"/>
  <c r="H15" i="162"/>
  <c r="J24" i="162"/>
  <c r="J8" i="162" s="1"/>
  <c r="J35" i="162"/>
  <c r="J19" i="162" s="1"/>
  <c r="I51" i="162"/>
  <c r="J40" i="162"/>
  <c r="J44" i="162"/>
  <c r="J47" i="162"/>
  <c r="J16" i="162" s="1"/>
  <c r="T27" i="168"/>
  <c r="R27" i="168"/>
  <c r="M9" i="110"/>
  <c r="M12" i="110" s="1"/>
  <c r="G12" i="110"/>
  <c r="G36" i="162"/>
  <c r="B52" i="162"/>
  <c r="J42" i="162"/>
  <c r="J51" i="162" s="1"/>
  <c r="J12" i="162"/>
  <c r="J9" i="162"/>
  <c r="F52" i="162"/>
  <c r="F20" i="162"/>
  <c r="C52" i="162"/>
  <c r="D52" i="162"/>
  <c r="E52" i="162"/>
  <c r="E20" i="162"/>
  <c r="I7" i="162"/>
  <c r="H8" i="162"/>
  <c r="G9" i="162"/>
  <c r="E11" i="162"/>
  <c r="H12" i="162"/>
  <c r="H16" i="162"/>
  <c r="G27" i="162"/>
  <c r="G11" i="162" s="1"/>
  <c r="H42" i="162"/>
  <c r="H51" i="162" s="1"/>
  <c r="J7" i="162"/>
  <c r="H9" i="162"/>
  <c r="F11" i="162"/>
  <c r="H13" i="162"/>
  <c r="H27" i="162"/>
  <c r="I52" i="162" l="1"/>
  <c r="I20" i="162"/>
  <c r="J13" i="162"/>
  <c r="I11" i="162"/>
  <c r="J52" i="162"/>
  <c r="J20" i="162"/>
  <c r="H11" i="162"/>
  <c r="H36" i="162"/>
  <c r="J11" i="162"/>
  <c r="G20" i="162"/>
  <c r="G52" i="162"/>
  <c r="J14" i="135"/>
  <c r="K14" i="135"/>
  <c r="L14" i="135"/>
  <c r="G14" i="135"/>
  <c r="H14" i="135"/>
  <c r="I14" i="135"/>
  <c r="G24" i="135"/>
  <c r="H24" i="135"/>
  <c r="I24" i="135"/>
  <c r="G28" i="135"/>
  <c r="H28" i="135"/>
  <c r="I28" i="135"/>
  <c r="D11" i="133"/>
  <c r="E11" i="133"/>
  <c r="F11" i="133"/>
  <c r="G11" i="133"/>
  <c r="H11" i="133"/>
  <c r="I11" i="133"/>
  <c r="J11" i="133"/>
  <c r="K11" i="133"/>
  <c r="L11" i="133"/>
  <c r="M11" i="133"/>
  <c r="N11" i="133"/>
  <c r="O11" i="133"/>
  <c r="P11" i="133"/>
  <c r="Q11" i="133"/>
  <c r="R11" i="133"/>
  <c r="S11" i="133"/>
  <c r="T11" i="133"/>
  <c r="U11" i="133"/>
  <c r="V11" i="133"/>
  <c r="W11" i="133"/>
  <c r="X11" i="133"/>
  <c r="D16" i="133"/>
  <c r="E16" i="133"/>
  <c r="F16" i="133"/>
  <c r="G16" i="133"/>
  <c r="H16" i="133"/>
  <c r="I16" i="133"/>
  <c r="J16" i="133"/>
  <c r="K16" i="133"/>
  <c r="L16" i="133"/>
  <c r="M16" i="133"/>
  <c r="N16" i="133"/>
  <c r="O16" i="133"/>
  <c r="P16" i="133"/>
  <c r="Q16" i="133"/>
  <c r="R16" i="133"/>
  <c r="S16" i="133"/>
  <c r="T16" i="133"/>
  <c r="U16" i="133"/>
  <c r="V16" i="133"/>
  <c r="W16" i="133"/>
  <c r="X16" i="133"/>
  <c r="U47" i="132"/>
  <c r="T47" i="132"/>
  <c r="S47" i="132"/>
  <c r="R47" i="132"/>
  <c r="Q47" i="132"/>
  <c r="P47" i="132"/>
  <c r="O47" i="132"/>
  <c r="N47" i="132"/>
  <c r="M47" i="132"/>
  <c r="L47" i="132"/>
  <c r="K47" i="132"/>
  <c r="J47" i="132"/>
  <c r="I47" i="132"/>
  <c r="H47" i="132"/>
  <c r="G47" i="132"/>
  <c r="F47" i="132"/>
  <c r="E47" i="132"/>
  <c r="D47" i="132"/>
  <c r="U42" i="132"/>
  <c r="T42" i="132"/>
  <c r="S42" i="132"/>
  <c r="R42" i="132"/>
  <c r="Q42" i="132"/>
  <c r="P42" i="132"/>
  <c r="O42" i="132"/>
  <c r="N42" i="132"/>
  <c r="M42" i="132"/>
  <c r="L42" i="132"/>
  <c r="K42" i="132"/>
  <c r="J42" i="132"/>
  <c r="I42" i="132"/>
  <c r="H42" i="132"/>
  <c r="G42" i="132"/>
  <c r="F42" i="132"/>
  <c r="E42" i="132"/>
  <c r="D42" i="132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H52" i="162" l="1"/>
  <c r="H20" i="162"/>
  <c r="F29" i="125"/>
  <c r="E29" i="125"/>
  <c r="C29" i="125"/>
  <c r="B29" i="125"/>
  <c r="G28" i="125"/>
  <c r="D28" i="125"/>
  <c r="G27" i="125"/>
  <c r="D27" i="125"/>
  <c r="G26" i="125"/>
  <c r="D26" i="125"/>
  <c r="G25" i="125"/>
  <c r="G29" i="125" s="1"/>
  <c r="D25" i="125"/>
  <c r="G24" i="125"/>
  <c r="D24" i="125"/>
  <c r="D29" i="125" s="1"/>
  <c r="G22" i="125"/>
  <c r="F22" i="125"/>
  <c r="E22" i="125"/>
  <c r="C22" i="125"/>
  <c r="B22" i="125"/>
  <c r="G21" i="125"/>
  <c r="D21" i="125"/>
  <c r="G20" i="125"/>
  <c r="D20" i="125"/>
  <c r="G19" i="125"/>
  <c r="D19" i="125"/>
  <c r="G18" i="125"/>
  <c r="D18" i="125"/>
  <c r="G17" i="125"/>
  <c r="D17" i="125"/>
  <c r="D22" i="125" s="1"/>
  <c r="F13" i="125"/>
  <c r="E13" i="125"/>
  <c r="G13" i="125" s="1"/>
  <c r="D13" i="125"/>
  <c r="C13" i="125"/>
  <c r="B13" i="125"/>
  <c r="F12" i="125"/>
  <c r="G12" i="125" s="1"/>
  <c r="E12" i="125"/>
  <c r="C12" i="125"/>
  <c r="B12" i="125"/>
  <c r="D12" i="125" s="1"/>
  <c r="F11" i="125"/>
  <c r="E11" i="125"/>
  <c r="G11" i="125" s="1"/>
  <c r="D11" i="125"/>
  <c r="C11" i="125"/>
  <c r="B11" i="125"/>
  <c r="F10" i="125"/>
  <c r="G10" i="125" s="1"/>
  <c r="E10" i="125"/>
  <c r="C10" i="125"/>
  <c r="C14" i="125" s="1"/>
  <c r="B10" i="125"/>
  <c r="D10" i="125" s="1"/>
  <c r="F9" i="125"/>
  <c r="E9" i="125"/>
  <c r="E14" i="125" s="1"/>
  <c r="D9" i="125"/>
  <c r="D14" i="125" s="1"/>
  <c r="C9" i="125"/>
  <c r="B9" i="125"/>
  <c r="D31" i="124"/>
  <c r="D30" i="124"/>
  <c r="D13" i="124" s="1"/>
  <c r="D29" i="124"/>
  <c r="D28" i="124"/>
  <c r="D11" i="124" s="1"/>
  <c r="D27" i="124"/>
  <c r="D26" i="124"/>
  <c r="D9" i="124" s="1"/>
  <c r="D15" i="124" s="1"/>
  <c r="C24" i="124"/>
  <c r="B24" i="124"/>
  <c r="D23" i="124"/>
  <c r="G13" i="124"/>
  <c r="D22" i="124"/>
  <c r="D21" i="124"/>
  <c r="G11" i="124"/>
  <c r="D20" i="124"/>
  <c r="D19" i="124"/>
  <c r="D24" i="124" s="1"/>
  <c r="G9" i="124"/>
  <c r="D18" i="124"/>
  <c r="G14" i="124"/>
  <c r="F14" i="124"/>
  <c r="E14" i="124"/>
  <c r="D14" i="124"/>
  <c r="C14" i="124"/>
  <c r="B14" i="124"/>
  <c r="F13" i="124"/>
  <c r="E13" i="124"/>
  <c r="C13" i="124"/>
  <c r="B13" i="124"/>
  <c r="G12" i="124"/>
  <c r="F12" i="124"/>
  <c r="E12" i="124"/>
  <c r="D12" i="124"/>
  <c r="C12" i="124"/>
  <c r="B12" i="124"/>
  <c r="F11" i="124"/>
  <c r="E11" i="124"/>
  <c r="C11" i="124"/>
  <c r="B11" i="124"/>
  <c r="G10" i="124"/>
  <c r="F10" i="124"/>
  <c r="E10" i="124"/>
  <c r="D10" i="124"/>
  <c r="C10" i="124"/>
  <c r="B10" i="124"/>
  <c r="F9" i="124"/>
  <c r="E9" i="124"/>
  <c r="C9" i="124"/>
  <c r="C15" i="124" s="1"/>
  <c r="B9" i="124"/>
  <c r="B15" i="124" s="1"/>
  <c r="I30" i="198"/>
  <c r="O29" i="198"/>
  <c r="N29" i="198"/>
  <c r="L29" i="198"/>
  <c r="K29" i="198"/>
  <c r="I29" i="198"/>
  <c r="H29" i="198"/>
  <c r="P28" i="198"/>
  <c r="M28" i="198"/>
  <c r="J28" i="198"/>
  <c r="P27" i="198"/>
  <c r="M27" i="198"/>
  <c r="J27" i="198"/>
  <c r="J29" i="198" s="1"/>
  <c r="P26" i="198"/>
  <c r="M26" i="198"/>
  <c r="J26" i="198"/>
  <c r="P25" i="198"/>
  <c r="M25" i="198"/>
  <c r="J25" i="198"/>
  <c r="P24" i="198"/>
  <c r="P29" i="198" s="1"/>
  <c r="M24" i="198"/>
  <c r="M29" i="198" s="1"/>
  <c r="J24" i="198"/>
  <c r="O22" i="198"/>
  <c r="O30" i="198" s="1"/>
  <c r="N22" i="198"/>
  <c r="N30" i="198" s="1"/>
  <c r="L22" i="198"/>
  <c r="L30" i="198" s="1"/>
  <c r="K22" i="198"/>
  <c r="K30" i="198" s="1"/>
  <c r="I22" i="198"/>
  <c r="H22" i="198"/>
  <c r="H30" i="198" s="1"/>
  <c r="P21" i="198"/>
  <c r="M21" i="198"/>
  <c r="J21" i="198"/>
  <c r="P20" i="198"/>
  <c r="M20" i="198"/>
  <c r="J20" i="198"/>
  <c r="J22" i="198" s="1"/>
  <c r="J30" i="198" s="1"/>
  <c r="P19" i="198"/>
  <c r="M19" i="198"/>
  <c r="J19" i="198"/>
  <c r="P18" i="198"/>
  <c r="M18" i="198"/>
  <c r="J18" i="198"/>
  <c r="P17" i="198"/>
  <c r="P22" i="198" s="1"/>
  <c r="P30" i="198" s="1"/>
  <c r="M17" i="198"/>
  <c r="M22" i="198" s="1"/>
  <c r="M30" i="198" s="1"/>
  <c r="J17" i="198"/>
  <c r="O13" i="198"/>
  <c r="P13" i="198" s="1"/>
  <c r="N13" i="198"/>
  <c r="L13" i="198"/>
  <c r="K13" i="198"/>
  <c r="M13" i="198" s="1"/>
  <c r="I13" i="198"/>
  <c r="H13" i="198"/>
  <c r="J13" i="198" s="1"/>
  <c r="P12" i="198"/>
  <c r="O12" i="198"/>
  <c r="N12" i="198"/>
  <c r="L12" i="198"/>
  <c r="M12" i="198" s="1"/>
  <c r="K12" i="198"/>
  <c r="I12" i="198"/>
  <c r="H12" i="198"/>
  <c r="J12" i="198" s="1"/>
  <c r="O11" i="198"/>
  <c r="N11" i="198"/>
  <c r="P11" i="198" s="1"/>
  <c r="M11" i="198"/>
  <c r="L11" i="198"/>
  <c r="K11" i="198"/>
  <c r="I11" i="198"/>
  <c r="J11" i="198" s="1"/>
  <c r="H11" i="198"/>
  <c r="O10" i="198"/>
  <c r="N10" i="198"/>
  <c r="P10" i="198" s="1"/>
  <c r="L10" i="198"/>
  <c r="K10" i="198"/>
  <c r="M10" i="198" s="1"/>
  <c r="J10" i="198"/>
  <c r="I10" i="198"/>
  <c r="H10" i="198"/>
  <c r="O9" i="198"/>
  <c r="O14" i="198" s="1"/>
  <c r="N9" i="198"/>
  <c r="L9" i="198"/>
  <c r="L14" i="198" s="1"/>
  <c r="K9" i="198"/>
  <c r="M9" i="198" s="1"/>
  <c r="I9" i="198"/>
  <c r="I14" i="198" s="1"/>
  <c r="H9" i="198"/>
  <c r="J9" i="198" s="1"/>
  <c r="J14" i="198" s="1"/>
  <c r="E15" i="124" l="1"/>
  <c r="F15" i="124"/>
  <c r="G15" i="124"/>
  <c r="B14" i="125"/>
  <c r="F14" i="125"/>
  <c r="G9" i="125"/>
  <c r="G14" i="125" s="1"/>
  <c r="M14" i="198"/>
  <c r="N14" i="198"/>
  <c r="K14" i="198"/>
  <c r="H14" i="198"/>
  <c r="P9" i="198"/>
  <c r="P14" i="198" s="1"/>
  <c r="D8" i="170"/>
  <c r="G8" i="170"/>
  <c r="J8" i="170"/>
  <c r="K8" i="170"/>
  <c r="K12" i="170" s="1"/>
  <c r="L8" i="170"/>
  <c r="M8" i="170"/>
  <c r="D9" i="170"/>
  <c r="G9" i="170"/>
  <c r="M9" i="170" s="1"/>
  <c r="M12" i="170" s="1"/>
  <c r="J9" i="170"/>
  <c r="K9" i="170"/>
  <c r="L9" i="170"/>
  <c r="D10" i="170"/>
  <c r="G10" i="170"/>
  <c r="J10" i="170"/>
  <c r="K10" i="170"/>
  <c r="L10" i="170"/>
  <c r="M10" i="170"/>
  <c r="D11" i="170"/>
  <c r="G11" i="170"/>
  <c r="M11" i="170" s="1"/>
  <c r="J11" i="170"/>
  <c r="K11" i="170"/>
  <c r="L11" i="170"/>
  <c r="B12" i="170"/>
  <c r="C12" i="170"/>
  <c r="D12" i="170"/>
  <c r="E12" i="170"/>
  <c r="F12" i="170"/>
  <c r="H12" i="170"/>
  <c r="I12" i="170"/>
  <c r="J12" i="170"/>
  <c r="L12" i="170"/>
  <c r="D16" i="170"/>
  <c r="G16" i="170"/>
  <c r="M16" i="170" s="1"/>
  <c r="K16" i="170"/>
  <c r="L16" i="170"/>
  <c r="L20" i="170" s="1"/>
  <c r="D17" i="170"/>
  <c r="G17" i="170"/>
  <c r="J17" i="170"/>
  <c r="M17" i="170" s="1"/>
  <c r="K17" i="170"/>
  <c r="L17" i="170"/>
  <c r="D18" i="170"/>
  <c r="D20" i="170" s="1"/>
  <c r="G18" i="170"/>
  <c r="J18" i="170"/>
  <c r="M18" i="170" s="1"/>
  <c r="K18" i="170"/>
  <c r="L18" i="170"/>
  <c r="D19" i="170"/>
  <c r="G19" i="170"/>
  <c r="J19" i="170"/>
  <c r="M19" i="170" s="1"/>
  <c r="K19" i="170"/>
  <c r="L19" i="170"/>
  <c r="B20" i="170"/>
  <c r="C20" i="170"/>
  <c r="E20" i="170"/>
  <c r="F20" i="170"/>
  <c r="G20" i="170"/>
  <c r="H20" i="170"/>
  <c r="I20" i="170"/>
  <c r="J20" i="170"/>
  <c r="K20" i="170"/>
  <c r="D23" i="170"/>
  <c r="D27" i="170" s="1"/>
  <c r="G23" i="170"/>
  <c r="K23" i="170"/>
  <c r="L23" i="170"/>
  <c r="M23" i="170"/>
  <c r="M27" i="170" s="1"/>
  <c r="D24" i="170"/>
  <c r="G24" i="170"/>
  <c r="J24" i="170"/>
  <c r="K24" i="170"/>
  <c r="L24" i="170"/>
  <c r="M24" i="170"/>
  <c r="D25" i="170"/>
  <c r="G25" i="170"/>
  <c r="J25" i="170"/>
  <c r="K25" i="170"/>
  <c r="L25" i="170"/>
  <c r="M25" i="170"/>
  <c r="D26" i="170"/>
  <c r="G26" i="170"/>
  <c r="J26" i="170"/>
  <c r="K26" i="170"/>
  <c r="L26" i="170"/>
  <c r="M26" i="170"/>
  <c r="B27" i="170"/>
  <c r="C27" i="170"/>
  <c r="E27" i="170"/>
  <c r="F27" i="170"/>
  <c r="G27" i="170"/>
  <c r="H27" i="170"/>
  <c r="I27" i="170"/>
  <c r="J27" i="170"/>
  <c r="K27" i="170"/>
  <c r="L27" i="170"/>
  <c r="F65" i="172"/>
  <c r="E65" i="172"/>
  <c r="C65" i="172"/>
  <c r="B65" i="172"/>
  <c r="J64" i="172"/>
  <c r="I64" i="172"/>
  <c r="H64" i="172"/>
  <c r="G64" i="172"/>
  <c r="D64" i="172"/>
  <c r="I63" i="172"/>
  <c r="H63" i="172"/>
  <c r="J63" i="172" s="1"/>
  <c r="G63" i="172"/>
  <c r="D63" i="172"/>
  <c r="I62" i="172"/>
  <c r="H62" i="172"/>
  <c r="J62" i="172" s="1"/>
  <c r="G62" i="172"/>
  <c r="D62" i="172"/>
  <c r="I61" i="172"/>
  <c r="J61" i="172" s="1"/>
  <c r="H61" i="172"/>
  <c r="G61" i="172"/>
  <c r="D61" i="172"/>
  <c r="J60" i="172"/>
  <c r="I60" i="172"/>
  <c r="H60" i="172"/>
  <c r="G60" i="172"/>
  <c r="D60" i="172"/>
  <c r="I59" i="172"/>
  <c r="H59" i="172"/>
  <c r="J59" i="172" s="1"/>
  <c r="G59" i="172"/>
  <c r="D59" i="172"/>
  <c r="I58" i="172"/>
  <c r="H58" i="172"/>
  <c r="J58" i="172" s="1"/>
  <c r="G58" i="172"/>
  <c r="D58" i="172"/>
  <c r="I57" i="172"/>
  <c r="J57" i="172" s="1"/>
  <c r="H57" i="172"/>
  <c r="G57" i="172"/>
  <c r="D57" i="172"/>
  <c r="J56" i="172"/>
  <c r="I56" i="172"/>
  <c r="H56" i="172"/>
  <c r="G56" i="172"/>
  <c r="D56" i="172"/>
  <c r="I55" i="172"/>
  <c r="H55" i="172"/>
  <c r="J55" i="172" s="1"/>
  <c r="G55" i="172"/>
  <c r="D55" i="172"/>
  <c r="I54" i="172"/>
  <c r="H54" i="172"/>
  <c r="J54" i="172" s="1"/>
  <c r="G54" i="172"/>
  <c r="D54" i="172"/>
  <c r="I53" i="172"/>
  <c r="J53" i="172" s="1"/>
  <c r="H53" i="172"/>
  <c r="G53" i="172"/>
  <c r="D53" i="172"/>
  <c r="J52" i="172"/>
  <c r="I52" i="172"/>
  <c r="H52" i="172"/>
  <c r="G52" i="172"/>
  <c r="D52" i="172"/>
  <c r="I51" i="172"/>
  <c r="H51" i="172"/>
  <c r="J51" i="172" s="1"/>
  <c r="G51" i="172"/>
  <c r="D51" i="172"/>
  <c r="I50" i="172"/>
  <c r="H50" i="172"/>
  <c r="J50" i="172" s="1"/>
  <c r="G50" i="172"/>
  <c r="D50" i="172"/>
  <c r="I49" i="172"/>
  <c r="J49" i="172" s="1"/>
  <c r="H49" i="172"/>
  <c r="G49" i="172"/>
  <c r="D49" i="172"/>
  <c r="J48" i="172"/>
  <c r="I48" i="172"/>
  <c r="H48" i="172"/>
  <c r="H65" i="172" s="1"/>
  <c r="G48" i="172"/>
  <c r="G65" i="172" s="1"/>
  <c r="D48" i="172"/>
  <c r="D65" i="172" s="1"/>
  <c r="F45" i="172"/>
  <c r="E45" i="172"/>
  <c r="C45" i="172"/>
  <c r="B45" i="172"/>
  <c r="I44" i="172"/>
  <c r="H44" i="172"/>
  <c r="J44" i="172" s="1"/>
  <c r="G44" i="172"/>
  <c r="D44" i="172"/>
  <c r="I43" i="172"/>
  <c r="J43" i="172" s="1"/>
  <c r="H43" i="172"/>
  <c r="G43" i="172"/>
  <c r="D43" i="172"/>
  <c r="J42" i="172"/>
  <c r="I42" i="172"/>
  <c r="H42" i="172"/>
  <c r="G42" i="172"/>
  <c r="D42" i="172"/>
  <c r="I41" i="172"/>
  <c r="H41" i="172"/>
  <c r="J41" i="172" s="1"/>
  <c r="G41" i="172"/>
  <c r="D41" i="172"/>
  <c r="I40" i="172"/>
  <c r="H40" i="172"/>
  <c r="J40" i="172" s="1"/>
  <c r="G40" i="172"/>
  <c r="D40" i="172"/>
  <c r="I39" i="172"/>
  <c r="J39" i="172" s="1"/>
  <c r="H39" i="172"/>
  <c r="G39" i="172"/>
  <c r="D39" i="172"/>
  <c r="I38" i="172"/>
  <c r="H38" i="172"/>
  <c r="J38" i="172" s="1"/>
  <c r="G38" i="172"/>
  <c r="D38" i="172"/>
  <c r="I37" i="172"/>
  <c r="H37" i="172"/>
  <c r="J37" i="172" s="1"/>
  <c r="G37" i="172"/>
  <c r="D37" i="172"/>
  <c r="I36" i="172"/>
  <c r="H36" i="172"/>
  <c r="G36" i="172"/>
  <c r="D36" i="172"/>
  <c r="I35" i="172"/>
  <c r="H35" i="172"/>
  <c r="G35" i="172"/>
  <c r="D35" i="172"/>
  <c r="I34" i="172"/>
  <c r="H34" i="172"/>
  <c r="G34" i="172"/>
  <c r="D34" i="172"/>
  <c r="I33" i="172"/>
  <c r="H33" i="172"/>
  <c r="J33" i="172" s="1"/>
  <c r="G33" i="172"/>
  <c r="D33" i="172"/>
  <c r="I32" i="172"/>
  <c r="H32" i="172"/>
  <c r="J32" i="172" s="1"/>
  <c r="G32" i="172"/>
  <c r="D32" i="172"/>
  <c r="I31" i="172"/>
  <c r="J31" i="172" s="1"/>
  <c r="H31" i="172"/>
  <c r="G31" i="172"/>
  <c r="D31" i="172"/>
  <c r="J30" i="172"/>
  <c r="I30" i="172"/>
  <c r="H30" i="172"/>
  <c r="G30" i="172"/>
  <c r="D30" i="172"/>
  <c r="I29" i="172"/>
  <c r="H29" i="172"/>
  <c r="J29" i="172" s="1"/>
  <c r="G29" i="172"/>
  <c r="D29" i="172"/>
  <c r="I28" i="172"/>
  <c r="H28" i="172"/>
  <c r="G28" i="172"/>
  <c r="D28" i="172"/>
  <c r="F24" i="172"/>
  <c r="E24" i="172"/>
  <c r="C24" i="172"/>
  <c r="B24" i="172"/>
  <c r="J23" i="172"/>
  <c r="I23" i="172"/>
  <c r="H23" i="172"/>
  <c r="G23" i="172"/>
  <c r="D23" i="172"/>
  <c r="I22" i="172"/>
  <c r="H22" i="172"/>
  <c r="J22" i="172" s="1"/>
  <c r="G22" i="172"/>
  <c r="D22" i="172"/>
  <c r="I21" i="172"/>
  <c r="H21" i="172"/>
  <c r="J21" i="172" s="1"/>
  <c r="G21" i="172"/>
  <c r="D21" i="172"/>
  <c r="I20" i="172"/>
  <c r="J20" i="172" s="1"/>
  <c r="H20" i="172"/>
  <c r="G20" i="172"/>
  <c r="D20" i="172"/>
  <c r="J19" i="172"/>
  <c r="I19" i="172"/>
  <c r="H19" i="172"/>
  <c r="G19" i="172"/>
  <c r="D19" i="172"/>
  <c r="I18" i="172"/>
  <c r="H18" i="172"/>
  <c r="J18" i="172" s="1"/>
  <c r="G18" i="172"/>
  <c r="D18" i="172"/>
  <c r="I17" i="172"/>
  <c r="H17" i="172"/>
  <c r="J17" i="172" s="1"/>
  <c r="G17" i="172"/>
  <c r="D17" i="172"/>
  <c r="I16" i="172"/>
  <c r="J16" i="172" s="1"/>
  <c r="H16" i="172"/>
  <c r="G16" i="172"/>
  <c r="D16" i="172"/>
  <c r="J15" i="172"/>
  <c r="I15" i="172"/>
  <c r="H15" i="172"/>
  <c r="G15" i="172"/>
  <c r="D15" i="172"/>
  <c r="I14" i="172"/>
  <c r="H14" i="172"/>
  <c r="J14" i="172" s="1"/>
  <c r="G14" i="172"/>
  <c r="D14" i="172"/>
  <c r="I13" i="172"/>
  <c r="H13" i="172"/>
  <c r="J13" i="172" s="1"/>
  <c r="G13" i="172"/>
  <c r="D13" i="172"/>
  <c r="I12" i="172"/>
  <c r="J12" i="172" s="1"/>
  <c r="H12" i="172"/>
  <c r="G12" i="172"/>
  <c r="D12" i="172"/>
  <c r="J11" i="172"/>
  <c r="I11" i="172"/>
  <c r="H11" i="172"/>
  <c r="G11" i="172"/>
  <c r="D11" i="172"/>
  <c r="I10" i="172"/>
  <c r="H10" i="172"/>
  <c r="J10" i="172" s="1"/>
  <c r="G10" i="172"/>
  <c r="D10" i="172"/>
  <c r="I9" i="172"/>
  <c r="H9" i="172"/>
  <c r="J9" i="172" s="1"/>
  <c r="G9" i="172"/>
  <c r="D9" i="172"/>
  <c r="I8" i="172"/>
  <c r="J8" i="172" s="1"/>
  <c r="H8" i="172"/>
  <c r="G8" i="172"/>
  <c r="D8" i="172"/>
  <c r="J7" i="172"/>
  <c r="I7" i="172"/>
  <c r="H7" i="172"/>
  <c r="G7" i="172"/>
  <c r="G24" i="172" s="1"/>
  <c r="D7" i="172"/>
  <c r="D24" i="172" s="1"/>
  <c r="P33" i="173"/>
  <c r="M33" i="173"/>
  <c r="P32" i="173"/>
  <c r="M32" i="173"/>
  <c r="P31" i="173"/>
  <c r="M31" i="173"/>
  <c r="P30" i="173"/>
  <c r="M30" i="173"/>
  <c r="P29" i="173"/>
  <c r="M29" i="173"/>
  <c r="P28" i="173"/>
  <c r="M28" i="173"/>
  <c r="O25" i="173"/>
  <c r="N25" i="173"/>
  <c r="L25" i="173"/>
  <c r="K25" i="173"/>
  <c r="P24" i="173"/>
  <c r="M24" i="173"/>
  <c r="P23" i="173"/>
  <c r="M23" i="173"/>
  <c r="P22" i="173"/>
  <c r="M22" i="173"/>
  <c r="P21" i="173"/>
  <c r="M21" i="173"/>
  <c r="M25" i="173" s="1"/>
  <c r="P20" i="173"/>
  <c r="M20" i="173"/>
  <c r="P19" i="173"/>
  <c r="P25" i="173" s="1"/>
  <c r="M19" i="173"/>
  <c r="O15" i="173"/>
  <c r="N15" i="173"/>
  <c r="L15" i="173"/>
  <c r="K15" i="173"/>
  <c r="P14" i="173"/>
  <c r="M14" i="173"/>
  <c r="P13" i="173"/>
  <c r="M13" i="173"/>
  <c r="P12" i="173"/>
  <c r="M12" i="173"/>
  <c r="P11" i="173"/>
  <c r="M11" i="173"/>
  <c r="M15" i="173" s="1"/>
  <c r="P10" i="173"/>
  <c r="M10" i="173"/>
  <c r="P9" i="173"/>
  <c r="P15" i="173" s="1"/>
  <c r="M9" i="173"/>
  <c r="I74" i="171"/>
  <c r="L73" i="171"/>
  <c r="L74" i="171" s="1"/>
  <c r="K73" i="171"/>
  <c r="K74" i="171" s="1"/>
  <c r="H74" i="17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M54" i="171"/>
  <c r="M73" i="171" s="1"/>
  <c r="M74" i="171" s="1"/>
  <c r="J54" i="171"/>
  <c r="L51" i="171"/>
  <c r="K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J33" i="171"/>
  <c r="M32" i="171"/>
  <c r="M51" i="171" s="1"/>
  <c r="J32" i="171"/>
  <c r="L28" i="171"/>
  <c r="K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M9" i="171"/>
  <c r="M28" i="171" s="1"/>
  <c r="J9" i="171"/>
  <c r="H45" i="172" l="1"/>
  <c r="H24" i="172"/>
  <c r="J24" i="172"/>
  <c r="J28" i="171"/>
  <c r="J51" i="171"/>
  <c r="J73" i="171"/>
  <c r="M20" i="170"/>
  <c r="G12" i="170"/>
  <c r="I45" i="172"/>
  <c r="J34" i="172"/>
  <c r="J36" i="172"/>
  <c r="D45" i="172"/>
  <c r="G45" i="172"/>
  <c r="J35" i="172"/>
  <c r="J65" i="172"/>
  <c r="J28" i="172"/>
  <c r="J45" i="172" s="1"/>
  <c r="I65" i="172"/>
  <c r="I24" i="172"/>
  <c r="J74" i="171"/>
  <c r="J14" i="196"/>
  <c r="I14" i="196"/>
  <c r="H14" i="196"/>
  <c r="J9" i="196"/>
  <c r="I9" i="196"/>
  <c r="H9" i="196"/>
  <c r="G14" i="196"/>
  <c r="F14" i="196"/>
  <c r="E14" i="196"/>
  <c r="F12" i="196"/>
  <c r="G9" i="196"/>
  <c r="F9" i="196"/>
  <c r="E9" i="196"/>
  <c r="F7" i="196"/>
  <c r="G21" i="177" l="1"/>
  <c r="G20" i="177"/>
  <c r="G19" i="177"/>
  <c r="G17" i="177"/>
  <c r="D14" i="177"/>
  <c r="C14" i="177"/>
  <c r="B14" i="177"/>
  <c r="G13" i="177"/>
  <c r="G12" i="177"/>
  <c r="G11" i="177"/>
  <c r="G14" i="177" s="1"/>
  <c r="G10" i="177"/>
  <c r="G9" i="177"/>
  <c r="G39" i="115" l="1"/>
  <c r="D39" i="115"/>
  <c r="F39" i="115"/>
  <c r="G38" i="115"/>
  <c r="D34" i="115"/>
  <c r="G34" i="115"/>
  <c r="D35" i="115"/>
  <c r="G35" i="115"/>
  <c r="D36" i="115"/>
  <c r="G36" i="115"/>
  <c r="D37" i="115"/>
  <c r="G37" i="115"/>
  <c r="B38" i="115"/>
  <c r="B40" i="115" s="1"/>
  <c r="C38" i="115"/>
  <c r="D38" i="115"/>
  <c r="D40" i="115" s="1"/>
  <c r="E38" i="115"/>
  <c r="F38" i="115"/>
  <c r="C39" i="115"/>
  <c r="E40" i="115"/>
  <c r="C40" i="115" l="1"/>
  <c r="Q38" i="115"/>
  <c r="G40" i="115"/>
  <c r="G41" i="115" s="1"/>
  <c r="F40" i="115"/>
  <c r="D41" i="115"/>
  <c r="B39" i="115"/>
  <c r="E39" i="115"/>
  <c r="G31" i="163"/>
  <c r="D31" i="163"/>
  <c r="G30" i="163"/>
  <c r="D30" i="163"/>
  <c r="G29" i="163"/>
  <c r="D29" i="163"/>
  <c r="G28" i="163"/>
  <c r="D28" i="163"/>
  <c r="G27" i="163"/>
  <c r="D27" i="163"/>
  <c r="G26" i="163"/>
  <c r="D26" i="163"/>
  <c r="G25" i="163"/>
  <c r="D25" i="163"/>
  <c r="G24" i="163"/>
  <c r="F24" i="163"/>
  <c r="E24" i="163"/>
  <c r="D24" i="163"/>
  <c r="B24" i="163"/>
  <c r="D23" i="163"/>
  <c r="G22" i="163"/>
  <c r="D22" i="163"/>
  <c r="G21" i="163"/>
  <c r="D21" i="163"/>
  <c r="E41" i="115" l="1"/>
  <c r="F41" i="115"/>
  <c r="C41" i="115"/>
  <c r="B41" i="115"/>
  <c r="H20" i="133"/>
  <c r="G20" i="133"/>
  <c r="I20" i="133"/>
  <c r="H22" i="133" l="1"/>
  <c r="I22" i="133"/>
  <c r="G22" i="133"/>
  <c r="L27" i="138"/>
  <c r="C36" i="111" l="1"/>
  <c r="F35" i="111"/>
  <c r="E35" i="111"/>
  <c r="C35" i="111"/>
  <c r="B35" i="111"/>
  <c r="G34" i="111"/>
  <c r="D34" i="111"/>
  <c r="G33" i="111"/>
  <c r="D33" i="111"/>
  <c r="G32" i="111"/>
  <c r="D32" i="111"/>
  <c r="G31" i="111"/>
  <c r="D31" i="111"/>
  <c r="G30" i="111"/>
  <c r="G35" i="111" s="1"/>
  <c r="D30" i="111"/>
  <c r="D35" i="111" s="1"/>
  <c r="F28" i="111"/>
  <c r="E28" i="111"/>
  <c r="C28" i="111"/>
  <c r="B28" i="111"/>
  <c r="G27" i="111"/>
  <c r="D27" i="111"/>
  <c r="G26" i="111"/>
  <c r="D26" i="111"/>
  <c r="G25" i="111"/>
  <c r="D25" i="111"/>
  <c r="G24" i="111"/>
  <c r="D24" i="111"/>
  <c r="G23" i="111"/>
  <c r="G28" i="111" s="1"/>
  <c r="D23" i="111"/>
  <c r="D28" i="111" s="1"/>
  <c r="F21" i="111"/>
  <c r="F36" i="111" s="1"/>
  <c r="E21" i="111"/>
  <c r="E36" i="111" s="1"/>
  <c r="C21" i="111"/>
  <c r="B21" i="111"/>
  <c r="B36" i="111" s="1"/>
  <c r="G20" i="111"/>
  <c r="D20" i="111"/>
  <c r="G19" i="111"/>
  <c r="D19" i="111"/>
  <c r="G18" i="111"/>
  <c r="G11" i="111" s="1"/>
  <c r="D18" i="111"/>
  <c r="G17" i="111"/>
  <c r="D17" i="111"/>
  <c r="G16" i="111"/>
  <c r="G21" i="111" s="1"/>
  <c r="G36" i="111" s="1"/>
  <c r="D16" i="111"/>
  <c r="D21" i="111" s="1"/>
  <c r="D36" i="111" s="1"/>
  <c r="G12" i="111"/>
  <c r="F12" i="111"/>
  <c r="E12" i="111"/>
  <c r="D12" i="111"/>
  <c r="C12" i="111"/>
  <c r="B12" i="111"/>
  <c r="F11" i="111"/>
  <c r="E11" i="111"/>
  <c r="D11" i="111"/>
  <c r="C11" i="111"/>
  <c r="B11" i="111"/>
  <c r="G10" i="111"/>
  <c r="F10" i="111"/>
  <c r="E10" i="111"/>
  <c r="D10" i="111"/>
  <c r="C10" i="111"/>
  <c r="B10" i="111"/>
  <c r="F9" i="111"/>
  <c r="F13" i="111" s="1"/>
  <c r="E9" i="111"/>
  <c r="E13" i="111" s="1"/>
  <c r="D9" i="111"/>
  <c r="D13" i="111" s="1"/>
  <c r="C9" i="111"/>
  <c r="C13" i="111" s="1"/>
  <c r="B9" i="111"/>
  <c r="B13" i="111" s="1"/>
  <c r="G9" i="111" l="1"/>
  <c r="G13" i="111" s="1"/>
  <c r="I46" i="113" l="1"/>
  <c r="M46" i="113"/>
  <c r="H46" i="113"/>
  <c r="K46" i="113"/>
  <c r="L46" i="113"/>
  <c r="J46" i="113" l="1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I38" i="143"/>
  <c r="F38" i="143"/>
  <c r="E38" i="143"/>
  <c r="B38" i="143"/>
  <c r="L37" i="143"/>
  <c r="L39" i="143" s="1"/>
  <c r="H37" i="143"/>
  <c r="L36" i="143"/>
  <c r="L38" i="143" s="1"/>
  <c r="K36" i="143"/>
  <c r="K38" i="143" s="1"/>
  <c r="I36" i="143"/>
  <c r="H36" i="143"/>
  <c r="H38" i="143" s="1"/>
  <c r="C38" i="143"/>
  <c r="O35" i="143"/>
  <c r="N35" i="143"/>
  <c r="P35" i="143" s="1"/>
  <c r="J35" i="143"/>
  <c r="O34" i="143"/>
  <c r="N34" i="143"/>
  <c r="P34" i="143" s="1"/>
  <c r="M34" i="143"/>
  <c r="J34" i="143"/>
  <c r="O33" i="143"/>
  <c r="N33" i="143"/>
  <c r="O32" i="143"/>
  <c r="N32" i="143"/>
  <c r="P32" i="143" s="1"/>
  <c r="J32" i="143"/>
  <c r="O31" i="143"/>
  <c r="P31" i="143" s="1"/>
  <c r="N31" i="143"/>
  <c r="M31" i="143"/>
  <c r="M36" i="143" s="1"/>
  <c r="M38" i="143" s="1"/>
  <c r="J31" i="143"/>
  <c r="O30" i="143"/>
  <c r="O36" i="143" s="1"/>
  <c r="O38" i="143" s="1"/>
  <c r="N30" i="143"/>
  <c r="M30" i="143"/>
  <c r="J30" i="143"/>
  <c r="G38" i="143"/>
  <c r="D38" i="143"/>
  <c r="O29" i="143"/>
  <c r="N29" i="143"/>
  <c r="P29" i="143" s="1"/>
  <c r="J29" i="143"/>
  <c r="J36" i="143" s="1"/>
  <c r="J38" i="143" s="1"/>
  <c r="O28" i="143"/>
  <c r="N28" i="143"/>
  <c r="L27" i="143"/>
  <c r="K27" i="143"/>
  <c r="K37" i="143" s="1"/>
  <c r="K39" i="143" s="1"/>
  <c r="I27" i="143"/>
  <c r="I37" i="143" s="1"/>
  <c r="I39" i="143" s="1"/>
  <c r="H27" i="143"/>
  <c r="F39" i="143"/>
  <c r="E39" i="143"/>
  <c r="C39" i="143"/>
  <c r="N27" i="143"/>
  <c r="O26" i="143"/>
  <c r="N26" i="143"/>
  <c r="P26" i="143" s="1"/>
  <c r="J26" i="143"/>
  <c r="O25" i="143"/>
  <c r="N25" i="143"/>
  <c r="P25" i="143" s="1"/>
  <c r="M25" i="143"/>
  <c r="J25" i="143"/>
  <c r="O24" i="143"/>
  <c r="N24" i="143"/>
  <c r="P24" i="143" s="1"/>
  <c r="M24" i="143"/>
  <c r="J24" i="143"/>
  <c r="O23" i="143"/>
  <c r="N23" i="143"/>
  <c r="P23" i="143" s="1"/>
  <c r="M23" i="143"/>
  <c r="J23" i="143"/>
  <c r="O22" i="143"/>
  <c r="N22" i="143"/>
  <c r="M22" i="143"/>
  <c r="J22" i="143"/>
  <c r="O21" i="143"/>
  <c r="N21" i="143"/>
  <c r="M21" i="143"/>
  <c r="J21" i="143"/>
  <c r="G39" i="143"/>
  <c r="P20" i="143"/>
  <c r="O20" i="143"/>
  <c r="N20" i="143"/>
  <c r="M20" i="143"/>
  <c r="M27" i="143" s="1"/>
  <c r="M37" i="143" s="1"/>
  <c r="M39" i="143" s="1"/>
  <c r="J20" i="143"/>
  <c r="J27" i="143" s="1"/>
  <c r="J37" i="143" s="1"/>
  <c r="J39" i="143" s="1"/>
  <c r="D39" i="143"/>
  <c r="L17" i="143"/>
  <c r="K17" i="143"/>
  <c r="I17" i="143"/>
  <c r="H17" i="143"/>
  <c r="O16" i="143"/>
  <c r="N16" i="143"/>
  <c r="P16" i="143" s="1"/>
  <c r="J16" i="143"/>
  <c r="O15" i="143"/>
  <c r="N15" i="143"/>
  <c r="P15" i="143" s="1"/>
  <c r="J15" i="143"/>
  <c r="O14" i="143"/>
  <c r="N14" i="143"/>
  <c r="M14" i="143"/>
  <c r="J14" i="143"/>
  <c r="O13" i="143"/>
  <c r="N13" i="143"/>
  <c r="P13" i="143" s="1"/>
  <c r="J13" i="143"/>
  <c r="O12" i="143"/>
  <c r="N12" i="143"/>
  <c r="M12" i="143"/>
  <c r="J12" i="143"/>
  <c r="O11" i="143"/>
  <c r="N11" i="143"/>
  <c r="P11" i="143" s="1"/>
  <c r="M11" i="143"/>
  <c r="J11" i="143"/>
  <c r="O10" i="143"/>
  <c r="P10" i="143" s="1"/>
  <c r="N10" i="143"/>
  <c r="M10" i="143"/>
  <c r="M17" i="143" s="1"/>
  <c r="J10" i="143"/>
  <c r="J17" i="143" s="1"/>
  <c r="O17" i="143" l="1"/>
  <c r="P21" i="143"/>
  <c r="P22" i="143"/>
  <c r="P30" i="143"/>
  <c r="N17" i="143"/>
  <c r="P14" i="143"/>
  <c r="P36" i="143"/>
  <c r="P38" i="143" s="1"/>
  <c r="P33" i="143"/>
  <c r="N36" i="143"/>
  <c r="E29" i="168"/>
  <c r="N37" i="143"/>
  <c r="N39" i="143" s="1"/>
  <c r="H39" i="143"/>
  <c r="P12" i="143"/>
  <c r="O27" i="143"/>
  <c r="O37" i="143" s="1"/>
  <c r="O39" i="143" s="1"/>
  <c r="P28" i="143"/>
  <c r="B39" i="143"/>
  <c r="P17" i="143" l="1"/>
  <c r="P27" i="143"/>
  <c r="P37" i="143" s="1"/>
  <c r="P39" i="143" s="1"/>
  <c r="G29" i="155"/>
  <c r="I29" i="155"/>
  <c r="L29" i="155"/>
  <c r="O29" i="155"/>
  <c r="G27" i="155"/>
  <c r="I27" i="155"/>
  <c r="L27" i="155"/>
  <c r="O27" i="155"/>
  <c r="C27" i="155"/>
  <c r="C26" i="155"/>
  <c r="D26" i="155"/>
  <c r="E26" i="155"/>
  <c r="F26" i="155"/>
  <c r="G26" i="155"/>
  <c r="H26" i="155"/>
  <c r="L26" i="155"/>
  <c r="M26" i="155"/>
  <c r="N26" i="155"/>
  <c r="R26" i="155"/>
  <c r="S26" i="155"/>
  <c r="T26" i="155"/>
  <c r="C25" i="156"/>
  <c r="D25" i="156"/>
  <c r="E25" i="156"/>
  <c r="F25" i="156"/>
  <c r="G25" i="156"/>
  <c r="B25" i="156"/>
  <c r="C24" i="156"/>
  <c r="E24" i="156"/>
  <c r="F24" i="156"/>
  <c r="G24" i="156"/>
  <c r="N23" i="155" l="1"/>
  <c r="P20" i="155"/>
  <c r="P27" i="155" s="1"/>
  <c r="P29" i="155" s="1"/>
  <c r="O20" i="155"/>
  <c r="M20" i="155"/>
  <c r="M27" i="155" s="1"/>
  <c r="M29" i="155" s="1"/>
  <c r="L20" i="155"/>
  <c r="K20" i="155"/>
  <c r="K27" i="155" s="1"/>
  <c r="K29" i="155" s="1"/>
  <c r="J20" i="155"/>
  <c r="J27" i="155" s="1"/>
  <c r="J29" i="155" s="1"/>
  <c r="I20" i="155"/>
  <c r="Q18" i="155"/>
  <c r="N18" i="155"/>
  <c r="Q17" i="155"/>
  <c r="N17" i="155"/>
  <c r="N20" i="155" s="1"/>
  <c r="N27" i="155" s="1"/>
  <c r="N29" i="155" s="1"/>
  <c r="Q16" i="155"/>
  <c r="Q20" i="155" s="1"/>
  <c r="Q27" i="155" s="1"/>
  <c r="Q29" i="155" s="1"/>
  <c r="N16" i="155"/>
  <c r="P13" i="155"/>
  <c r="O13" i="155"/>
  <c r="M13" i="155"/>
  <c r="L13" i="155"/>
  <c r="I13" i="155"/>
  <c r="Q11" i="155"/>
  <c r="N11" i="155"/>
  <c r="Q10" i="155"/>
  <c r="Q13" i="155" s="1"/>
  <c r="Q9" i="155"/>
  <c r="N9" i="155"/>
  <c r="N13" i="155" s="1"/>
  <c r="R9" i="155"/>
  <c r="T9" i="155" s="1"/>
  <c r="S9" i="155"/>
  <c r="R10" i="155"/>
  <c r="S10" i="155"/>
  <c r="T10" i="155"/>
  <c r="R11" i="155"/>
  <c r="S11" i="155"/>
  <c r="R12" i="155"/>
  <c r="S12" i="155"/>
  <c r="R16" i="155"/>
  <c r="T16" i="155" s="1"/>
  <c r="S16" i="155"/>
  <c r="R17" i="155"/>
  <c r="S17" i="155"/>
  <c r="T17" i="155"/>
  <c r="R18" i="155"/>
  <c r="S18" i="155"/>
  <c r="T18" i="155" s="1"/>
  <c r="R19" i="155"/>
  <c r="S19" i="155"/>
  <c r="T23" i="155"/>
  <c r="S28" i="155"/>
  <c r="S20" i="155" l="1"/>
  <c r="S27" i="155" s="1"/>
  <c r="S29" i="155" s="1"/>
  <c r="T12" i="155"/>
  <c r="S13" i="155"/>
  <c r="T19" i="155"/>
  <c r="T20" i="155" s="1"/>
  <c r="R13" i="155"/>
  <c r="T11" i="155"/>
  <c r="R20" i="155"/>
  <c r="R27" i="155" l="1"/>
  <c r="R29" i="155" s="1"/>
  <c r="T27" i="155"/>
  <c r="T29" i="155" s="1"/>
  <c r="T13" i="155"/>
  <c r="S18" i="165"/>
  <c r="T18" i="165"/>
  <c r="G44" i="163" l="1"/>
  <c r="D44" i="163"/>
  <c r="G43" i="163"/>
  <c r="D43" i="163"/>
  <c r="G42" i="163"/>
  <c r="D42" i="163"/>
  <c r="G41" i="163"/>
  <c r="D41" i="163"/>
  <c r="G40" i="163"/>
  <c r="D40" i="163"/>
  <c r="G39" i="163"/>
  <c r="G38" i="163"/>
  <c r="D38" i="163"/>
  <c r="G37" i="163"/>
  <c r="F37" i="163"/>
  <c r="E37" i="163"/>
  <c r="B37" i="163"/>
  <c r="G36" i="163"/>
  <c r="G9" i="163" s="1"/>
  <c r="D36" i="163"/>
  <c r="G35" i="163"/>
  <c r="G8" i="163" s="1"/>
  <c r="D35" i="163"/>
  <c r="G34" i="163"/>
  <c r="G7" i="163" s="1"/>
  <c r="D34" i="163"/>
  <c r="G17" i="163"/>
  <c r="G16" i="163"/>
  <c r="G15" i="163"/>
  <c r="G13" i="163"/>
  <c r="G12" i="163"/>
  <c r="G11" i="163"/>
  <c r="F32" i="163"/>
  <c r="E10" i="163"/>
  <c r="B32" i="163"/>
  <c r="D8" i="163"/>
  <c r="F17" i="163"/>
  <c r="E17" i="163"/>
  <c r="D17" i="163"/>
  <c r="B17" i="163"/>
  <c r="F16" i="163"/>
  <c r="E16" i="163"/>
  <c r="D16" i="163"/>
  <c r="B16" i="163"/>
  <c r="F15" i="163"/>
  <c r="E15" i="163"/>
  <c r="D15" i="163"/>
  <c r="B15" i="163"/>
  <c r="F14" i="163"/>
  <c r="E14" i="163"/>
  <c r="D14" i="163"/>
  <c r="B14" i="163"/>
  <c r="F13" i="163"/>
  <c r="E13" i="163"/>
  <c r="D13" i="163"/>
  <c r="B13" i="163"/>
  <c r="F12" i="163"/>
  <c r="E12" i="163"/>
  <c r="D12" i="163"/>
  <c r="B12" i="163"/>
  <c r="F11" i="163"/>
  <c r="E11" i="163"/>
  <c r="D11" i="163"/>
  <c r="B11" i="163"/>
  <c r="F10" i="163"/>
  <c r="B10" i="163"/>
  <c r="F9" i="163"/>
  <c r="E9" i="163"/>
  <c r="D9" i="163"/>
  <c r="B9" i="163"/>
  <c r="F8" i="163"/>
  <c r="E8" i="163"/>
  <c r="B8" i="163"/>
  <c r="F7" i="163"/>
  <c r="E7" i="163"/>
  <c r="D7" i="163"/>
  <c r="B7" i="163"/>
  <c r="K66" i="159"/>
  <c r="I66" i="159"/>
  <c r="M58" i="159"/>
  <c r="M17" i="159" s="1"/>
  <c r="J58" i="159"/>
  <c r="M57" i="159"/>
  <c r="J57" i="159"/>
  <c r="M66" i="159"/>
  <c r="L66" i="159"/>
  <c r="H66" i="159"/>
  <c r="J66" i="159"/>
  <c r="L46" i="159"/>
  <c r="H46" i="159"/>
  <c r="M38" i="159"/>
  <c r="J38" i="159"/>
  <c r="J17" i="159" s="1"/>
  <c r="K46" i="159"/>
  <c r="I46" i="159"/>
  <c r="I67" i="159" s="1"/>
  <c r="L17" i="159"/>
  <c r="K17" i="159"/>
  <c r="I17" i="159"/>
  <c r="H17" i="159"/>
  <c r="H25" i="159"/>
  <c r="D37" i="163" l="1"/>
  <c r="K67" i="159"/>
  <c r="L67" i="159"/>
  <c r="E18" i="163"/>
  <c r="F18" i="163"/>
  <c r="B18" i="163"/>
  <c r="M46" i="159"/>
  <c r="M67" i="159" s="1"/>
  <c r="J46" i="159"/>
  <c r="J67" i="159" s="1"/>
  <c r="D10" i="163"/>
  <c r="D18" i="163" s="1"/>
  <c r="G10" i="163"/>
  <c r="G18" i="163" s="1"/>
  <c r="G32" i="163"/>
  <c r="G14" i="163"/>
  <c r="D32" i="163"/>
  <c r="E32" i="163"/>
  <c r="L38" i="160"/>
  <c r="P38" i="160"/>
  <c r="H38" i="160"/>
  <c r="N38" i="160"/>
  <c r="I38" i="160"/>
  <c r="J38" i="160"/>
  <c r="K38" i="160"/>
  <c r="O38" i="160"/>
  <c r="I25" i="159"/>
  <c r="H67" i="159"/>
  <c r="M38" i="160" l="1"/>
  <c r="J25" i="159"/>
  <c r="J19" i="141" l="1"/>
  <c r="I19" i="141"/>
  <c r="H19" i="141"/>
  <c r="J12" i="141"/>
  <c r="I12" i="141"/>
  <c r="H12" i="141"/>
  <c r="L19" i="188" l="1"/>
  <c r="K19" i="188"/>
  <c r="J19" i="188"/>
  <c r="I19" i="188"/>
  <c r="H19" i="188"/>
  <c r="L15" i="188"/>
  <c r="K15" i="188"/>
  <c r="J15" i="188"/>
  <c r="I15" i="188"/>
  <c r="H15" i="188"/>
  <c r="L10" i="188"/>
  <c r="K10" i="188"/>
  <c r="J10" i="188"/>
  <c r="I10" i="188"/>
  <c r="H10" i="188"/>
  <c r="D22" i="177"/>
  <c r="D30" i="177" s="1"/>
  <c r="D32" i="177" s="1"/>
  <c r="C22" i="177"/>
  <c r="C30" i="177" s="1"/>
  <c r="B22" i="177"/>
  <c r="B30" i="177" s="1"/>
  <c r="G22" i="177"/>
  <c r="B29" i="177"/>
  <c r="B31" i="177" s="1"/>
  <c r="C29" i="177"/>
  <c r="C31" i="177" s="1"/>
  <c r="D31" i="177"/>
  <c r="B30" i="159"/>
  <c r="C30" i="159"/>
  <c r="D30" i="159"/>
  <c r="B32" i="159"/>
  <c r="C32" i="159"/>
  <c r="D32" i="159"/>
  <c r="B32" i="177" l="1"/>
  <c r="C32" i="177"/>
  <c r="G10" i="117"/>
  <c r="F9" i="117"/>
  <c r="E9" i="117"/>
  <c r="C9" i="117"/>
  <c r="G8" i="117"/>
  <c r="G9" i="117" s="1"/>
  <c r="E45" i="113" l="1"/>
  <c r="E46" i="113" s="1"/>
  <c r="G45" i="113"/>
  <c r="B45" i="113"/>
  <c r="B46" i="113" s="1"/>
  <c r="F45" i="113"/>
  <c r="F46" i="113" s="1"/>
  <c r="D45" i="113"/>
  <c r="C45" i="113"/>
  <c r="C46" i="113" s="1"/>
  <c r="I38" i="120"/>
  <c r="H38" i="120"/>
  <c r="I37" i="120"/>
  <c r="I39" i="120" s="1"/>
  <c r="I40" i="120" s="1"/>
  <c r="H37" i="120"/>
  <c r="H39" i="120" s="1"/>
  <c r="H40" i="120" s="1"/>
  <c r="F37" i="120"/>
  <c r="F39" i="120" s="1"/>
  <c r="E37" i="120"/>
  <c r="E39" i="120" s="1"/>
  <c r="C37" i="120"/>
  <c r="C39" i="120" s="1"/>
  <c r="D36" i="120"/>
  <c r="J35" i="120"/>
  <c r="D35" i="120"/>
  <c r="D14" i="120" s="1"/>
  <c r="J34" i="120"/>
  <c r="G34" i="120"/>
  <c r="D34" i="120"/>
  <c r="J33" i="120"/>
  <c r="G33" i="120"/>
  <c r="D33" i="120"/>
  <c r="G32" i="120"/>
  <c r="D32" i="120"/>
  <c r="D11" i="120" s="1"/>
  <c r="J31" i="120"/>
  <c r="G31" i="120"/>
  <c r="D31" i="120"/>
  <c r="J30" i="120"/>
  <c r="J37" i="120" s="1"/>
  <c r="J39" i="120" s="1"/>
  <c r="J40" i="120" s="1"/>
  <c r="G30" i="120"/>
  <c r="D30" i="120"/>
  <c r="G29" i="120"/>
  <c r="G37" i="120" s="1"/>
  <c r="G39" i="120" s="1"/>
  <c r="D29" i="120"/>
  <c r="D37" i="120" s="1"/>
  <c r="D39" i="120" s="1"/>
  <c r="I27" i="120"/>
  <c r="H27" i="120"/>
  <c r="F27" i="120"/>
  <c r="F38" i="120" s="1"/>
  <c r="E27" i="120"/>
  <c r="E38" i="120" s="1"/>
  <c r="C27" i="120"/>
  <c r="C38" i="120" s="1"/>
  <c r="J26" i="120"/>
  <c r="G26" i="120"/>
  <c r="D26" i="120"/>
  <c r="D15" i="120" s="1"/>
  <c r="J25" i="120"/>
  <c r="G25" i="120"/>
  <c r="D25" i="120"/>
  <c r="J24" i="120"/>
  <c r="G24" i="120"/>
  <c r="G13" i="120" s="1"/>
  <c r="D24" i="120"/>
  <c r="D13" i="120" s="1"/>
  <c r="G23" i="120"/>
  <c r="D23" i="120"/>
  <c r="D12" i="120" s="1"/>
  <c r="J22" i="120"/>
  <c r="G22" i="120"/>
  <c r="D22" i="120"/>
  <c r="J21" i="120"/>
  <c r="G21" i="120"/>
  <c r="G10" i="120" s="1"/>
  <c r="D21" i="120"/>
  <c r="D10" i="120" s="1"/>
  <c r="J20" i="120"/>
  <c r="G20" i="120"/>
  <c r="D20" i="120"/>
  <c r="D9" i="120" s="1"/>
  <c r="J19" i="120"/>
  <c r="J27" i="120" s="1"/>
  <c r="J38" i="120" s="1"/>
  <c r="G19" i="120"/>
  <c r="D19" i="120"/>
  <c r="D8" i="120" s="1"/>
  <c r="J15" i="120"/>
  <c r="I15" i="120"/>
  <c r="H15" i="120"/>
  <c r="G15" i="120"/>
  <c r="F15" i="120"/>
  <c r="E15" i="120"/>
  <c r="C15" i="120"/>
  <c r="J14" i="120"/>
  <c r="I14" i="120"/>
  <c r="H14" i="120"/>
  <c r="G14" i="120"/>
  <c r="F14" i="120"/>
  <c r="E14" i="120"/>
  <c r="C14" i="120"/>
  <c r="J13" i="120"/>
  <c r="I13" i="120"/>
  <c r="H13" i="120"/>
  <c r="F13" i="120"/>
  <c r="E13" i="120"/>
  <c r="C13" i="120"/>
  <c r="J12" i="120"/>
  <c r="I12" i="120"/>
  <c r="H12" i="120"/>
  <c r="G12" i="120"/>
  <c r="F12" i="120"/>
  <c r="E12" i="120"/>
  <c r="C12" i="120"/>
  <c r="J11" i="120"/>
  <c r="I11" i="120"/>
  <c r="H11" i="120"/>
  <c r="G11" i="120"/>
  <c r="F11" i="120"/>
  <c r="E11" i="120"/>
  <c r="C11" i="120"/>
  <c r="J10" i="120"/>
  <c r="I10" i="120"/>
  <c r="H10" i="120"/>
  <c r="F10" i="120"/>
  <c r="E10" i="120"/>
  <c r="C10" i="120"/>
  <c r="J9" i="120"/>
  <c r="I9" i="120"/>
  <c r="H9" i="120"/>
  <c r="G9" i="120"/>
  <c r="F9" i="120"/>
  <c r="E9" i="120"/>
  <c r="C9" i="120"/>
  <c r="J8" i="120"/>
  <c r="J16" i="120" s="1"/>
  <c r="I8" i="120"/>
  <c r="I16" i="120" s="1"/>
  <c r="H8" i="120"/>
  <c r="H16" i="120" s="1"/>
  <c r="G8" i="120"/>
  <c r="F8" i="120"/>
  <c r="F16" i="120" s="1"/>
  <c r="E8" i="120"/>
  <c r="C8" i="120"/>
  <c r="C16" i="120" s="1"/>
  <c r="D46" i="113" l="1"/>
  <c r="E16" i="120"/>
  <c r="E40" i="120"/>
  <c r="G46" i="113"/>
  <c r="D16" i="120"/>
  <c r="G16" i="120"/>
  <c r="G40" i="120"/>
  <c r="F40" i="120"/>
  <c r="C40" i="120"/>
  <c r="G27" i="120"/>
  <c r="G38" i="120" s="1"/>
  <c r="D27" i="120"/>
  <c r="D38" i="120" s="1"/>
  <c r="D40" i="120" s="1"/>
  <c r="J21" i="125" l="1"/>
  <c r="J20" i="125"/>
  <c r="J19" i="125"/>
  <c r="J18" i="125"/>
  <c r="D22" i="186"/>
  <c r="D21" i="186"/>
  <c r="D20" i="186"/>
  <c r="D19" i="186"/>
  <c r="C14" i="186"/>
  <c r="B14" i="186"/>
  <c r="D14" i="186" s="1"/>
  <c r="D13" i="186"/>
  <c r="C13" i="186"/>
  <c r="B13" i="186"/>
  <c r="C12" i="186"/>
  <c r="D12" i="186" s="1"/>
  <c r="B12" i="186"/>
  <c r="C11" i="186"/>
  <c r="B11" i="186"/>
  <c r="D11" i="186" l="1"/>
  <c r="O22" i="137" l="1"/>
  <c r="O21" i="137"/>
  <c r="N21" i="137"/>
  <c r="M21" i="137"/>
  <c r="O20" i="137"/>
  <c r="N20" i="137"/>
  <c r="N22" i="137" s="1"/>
  <c r="M20" i="137"/>
  <c r="M22" i="137" s="1"/>
  <c r="O19" i="137"/>
  <c r="N19" i="137"/>
  <c r="M19" i="137"/>
  <c r="O16" i="137"/>
  <c r="N16" i="137"/>
  <c r="M16" i="137"/>
  <c r="O11" i="137"/>
  <c r="N11" i="137"/>
  <c r="M11" i="137"/>
  <c r="N8" i="137"/>
  <c r="M8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6" i="137"/>
  <c r="J16" i="137"/>
  <c r="I16" i="137"/>
  <c r="H16" i="137"/>
  <c r="G16" i="137"/>
  <c r="F16" i="137"/>
  <c r="L11" i="137"/>
  <c r="K11" i="137"/>
  <c r="J11" i="137"/>
  <c r="I11" i="137"/>
  <c r="H11" i="137"/>
  <c r="G11" i="137"/>
  <c r="F11" i="137"/>
  <c r="L8" i="137"/>
  <c r="K8" i="137"/>
  <c r="J8" i="137"/>
  <c r="I8" i="137"/>
  <c r="H8" i="137"/>
  <c r="G8" i="137"/>
  <c r="E21" i="137"/>
  <c r="D21" i="137"/>
  <c r="E20" i="137"/>
  <c r="E22" i="137" s="1"/>
  <c r="D20" i="137"/>
  <c r="D22" i="137" s="1"/>
  <c r="E19" i="137"/>
  <c r="D19" i="137"/>
  <c r="E16" i="137"/>
  <c r="D16" i="137"/>
  <c r="E11" i="137"/>
  <c r="D11" i="137"/>
  <c r="D8" i="137"/>
  <c r="K20" i="133"/>
  <c r="X20" i="133"/>
  <c r="W20" i="133"/>
  <c r="V20" i="133"/>
  <c r="V22" i="133" s="1"/>
  <c r="U20" i="133"/>
  <c r="T20" i="133"/>
  <c r="S20" i="133"/>
  <c r="R20" i="133"/>
  <c r="R22" i="133" s="1"/>
  <c r="Q20" i="133"/>
  <c r="P20" i="133"/>
  <c r="O20" i="133"/>
  <c r="N20" i="133"/>
  <c r="N22" i="133" s="1"/>
  <c r="M20" i="133"/>
  <c r="L20" i="133"/>
  <c r="J20" i="133"/>
  <c r="J22" i="133" s="1"/>
  <c r="F20" i="133"/>
  <c r="F22" i="133" s="1"/>
  <c r="E20" i="133"/>
  <c r="D20" i="133"/>
  <c r="B1" i="133"/>
  <c r="R49" i="132"/>
  <c r="Q49" i="132"/>
  <c r="P49" i="132"/>
  <c r="O49" i="132"/>
  <c r="N49" i="132"/>
  <c r="M49" i="132"/>
  <c r="R48" i="132"/>
  <c r="R50" i="132" s="1"/>
  <c r="Q48" i="132"/>
  <c r="P48" i="132"/>
  <c r="O48" i="132"/>
  <c r="N48" i="132"/>
  <c r="N50" i="132" s="1"/>
  <c r="M48" i="132"/>
  <c r="O22" i="133" l="1"/>
  <c r="S22" i="133"/>
  <c r="W22" i="133"/>
  <c r="K22" i="133"/>
  <c r="M50" i="132"/>
  <c r="Q50" i="132"/>
  <c r="D22" i="133"/>
  <c r="L22" i="133"/>
  <c r="P22" i="133"/>
  <c r="T22" i="133"/>
  <c r="X22" i="133"/>
  <c r="E22" i="133"/>
  <c r="M22" i="133"/>
  <c r="Q22" i="133"/>
  <c r="U22" i="133"/>
  <c r="O50" i="132"/>
  <c r="P50" i="132"/>
  <c r="F28" i="170" l="1"/>
  <c r="B28" i="170"/>
  <c r="I28" i="170"/>
  <c r="H28" i="170"/>
  <c r="E28" i="170"/>
  <c r="C28" i="170"/>
  <c r="L28" i="170"/>
  <c r="D28" i="170"/>
  <c r="O34" i="173"/>
  <c r="N34" i="173"/>
  <c r="L34" i="173"/>
  <c r="K34" i="173"/>
  <c r="M34" i="173"/>
  <c r="P34" i="173"/>
  <c r="F66" i="172"/>
  <c r="C66" i="172"/>
  <c r="B66" i="172"/>
  <c r="D66" i="172"/>
  <c r="G28" i="170" l="1"/>
  <c r="K28" i="170"/>
  <c r="J28" i="170"/>
  <c r="M28" i="170"/>
  <c r="E66" i="172"/>
  <c r="I66" i="172"/>
  <c r="G66" i="172"/>
  <c r="AD43" i="158"/>
  <c r="L16" i="120"/>
  <c r="AE43" i="158"/>
  <c r="J66" i="172" l="1"/>
  <c r="H66" i="172"/>
  <c r="R13" i="201"/>
  <c r="U10" i="165" l="1"/>
  <c r="V10" i="165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U12" i="165" s="1"/>
  <c r="W10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F23" i="165"/>
  <c r="G23" i="165"/>
  <c r="H23" i="165"/>
  <c r="I23" i="165"/>
  <c r="J23" i="165"/>
  <c r="J24" i="165" s="1"/>
  <c r="K23" i="165"/>
  <c r="L23" i="165"/>
  <c r="M23" i="165"/>
  <c r="N23" i="165"/>
  <c r="O23" i="165"/>
  <c r="P23" i="165"/>
  <c r="Q23" i="165"/>
  <c r="R23" i="165"/>
  <c r="S23" i="165"/>
  <c r="S24" i="165" s="1"/>
  <c r="T23" i="165"/>
  <c r="L49" i="151"/>
  <c r="P16" i="151"/>
  <c r="P18" i="151"/>
  <c r="P9" i="151"/>
  <c r="P10" i="151"/>
  <c r="P11" i="151"/>
  <c r="P13" i="151"/>
  <c r="P14" i="151"/>
  <c r="I49" i="151"/>
  <c r="H49" i="151"/>
  <c r="O11" i="151"/>
  <c r="O15" i="151"/>
  <c r="O16" i="151"/>
  <c r="N11" i="151"/>
  <c r="N12" i="151"/>
  <c r="N15" i="151"/>
  <c r="P12" i="151"/>
  <c r="O9" i="151"/>
  <c r="O13" i="151"/>
  <c r="O17" i="151"/>
  <c r="N9" i="151"/>
  <c r="N13" i="151"/>
  <c r="N17" i="151"/>
  <c r="J31" i="163"/>
  <c r="J30" i="163"/>
  <c r="J29" i="163"/>
  <c r="J26" i="163"/>
  <c r="J24" i="163"/>
  <c r="I24" i="163"/>
  <c r="H24" i="163"/>
  <c r="J23" i="163"/>
  <c r="J22" i="163"/>
  <c r="J21" i="163"/>
  <c r="J34" i="163"/>
  <c r="K34" i="163"/>
  <c r="L34" i="163"/>
  <c r="M34" i="163" s="1"/>
  <c r="J35" i="163"/>
  <c r="K35" i="163"/>
  <c r="L35" i="163"/>
  <c r="M35" i="163" s="1"/>
  <c r="J36" i="163"/>
  <c r="K36" i="163"/>
  <c r="L36" i="163"/>
  <c r="M36" i="163"/>
  <c r="H7" i="163"/>
  <c r="I7" i="163"/>
  <c r="H8" i="163"/>
  <c r="I8" i="163"/>
  <c r="H9" i="163"/>
  <c r="I9" i="163"/>
  <c r="J40" i="163"/>
  <c r="K40" i="163"/>
  <c r="M40" i="163" s="1"/>
  <c r="L40" i="163"/>
  <c r="J41" i="163"/>
  <c r="J14" i="163"/>
  <c r="K41" i="163"/>
  <c r="L41" i="163"/>
  <c r="J42" i="163"/>
  <c r="K42" i="163"/>
  <c r="L42" i="163"/>
  <c r="M42" i="163" s="1"/>
  <c r="J43" i="163"/>
  <c r="K43" i="163"/>
  <c r="L43" i="163"/>
  <c r="J44" i="163"/>
  <c r="K44" i="163"/>
  <c r="L44" i="163"/>
  <c r="M44" i="163" s="1"/>
  <c r="H13" i="163"/>
  <c r="I13" i="163"/>
  <c r="J13" i="163"/>
  <c r="H14" i="163"/>
  <c r="I14" i="163"/>
  <c r="H15" i="163"/>
  <c r="I15" i="163"/>
  <c r="H16" i="163"/>
  <c r="I16" i="163"/>
  <c r="H17" i="163"/>
  <c r="I17" i="163"/>
  <c r="M43" i="163"/>
  <c r="I29" i="125"/>
  <c r="H29" i="125"/>
  <c r="J28" i="125"/>
  <c r="J27" i="125"/>
  <c r="J26" i="125"/>
  <c r="J25" i="125"/>
  <c r="J24" i="125"/>
  <c r="J29" i="125"/>
  <c r="I22" i="125"/>
  <c r="I30" i="125" s="1"/>
  <c r="I32" i="125" s="1"/>
  <c r="H22" i="125"/>
  <c r="H30" i="125" s="1"/>
  <c r="H32" i="125" s="1"/>
  <c r="G30" i="125"/>
  <c r="J22" i="125"/>
  <c r="J30" i="125" s="1"/>
  <c r="J32" i="125" s="1"/>
  <c r="D30" i="125"/>
  <c r="D32" i="125" s="1"/>
  <c r="I13" i="125"/>
  <c r="L13" i="125" s="1"/>
  <c r="H13" i="125"/>
  <c r="J13" i="125" s="1"/>
  <c r="I12" i="125"/>
  <c r="H12" i="125"/>
  <c r="J12" i="125" s="1"/>
  <c r="I11" i="125"/>
  <c r="L11" i="125" s="1"/>
  <c r="H11" i="125"/>
  <c r="J11" i="125" s="1"/>
  <c r="I10" i="125"/>
  <c r="H10" i="125"/>
  <c r="J10" i="125" s="1"/>
  <c r="I9" i="125"/>
  <c r="L9" i="125" s="1"/>
  <c r="H9" i="125"/>
  <c r="H14" i="125" s="1"/>
  <c r="E33" i="124"/>
  <c r="I14" i="124"/>
  <c r="J14" i="124" s="1"/>
  <c r="I13" i="124"/>
  <c r="H12" i="124"/>
  <c r="I10" i="124"/>
  <c r="L31" i="198"/>
  <c r="P31" i="198"/>
  <c r="O31" i="198"/>
  <c r="N31" i="198"/>
  <c r="N32" i="198" s="1"/>
  <c r="M31" i="198"/>
  <c r="M32" i="198" s="1"/>
  <c r="O32" i="198"/>
  <c r="L32" i="198"/>
  <c r="K32" i="122"/>
  <c r="I32" i="122"/>
  <c r="L32" i="122"/>
  <c r="M32" i="122"/>
  <c r="J32" i="122"/>
  <c r="G33" i="124"/>
  <c r="P32" i="198"/>
  <c r="Q24" i="106"/>
  <c r="N24" i="106"/>
  <c r="K24" i="106"/>
  <c r="Q23" i="106"/>
  <c r="N23" i="106"/>
  <c r="K23" i="106"/>
  <c r="Q22" i="106"/>
  <c r="Q9" i="106" s="1"/>
  <c r="N22" i="106"/>
  <c r="K22" i="106"/>
  <c r="Q15" i="106"/>
  <c r="Q16" i="106"/>
  <c r="Q17" i="106"/>
  <c r="Q18" i="106"/>
  <c r="Q19" i="106"/>
  <c r="P20" i="106"/>
  <c r="O20" i="106"/>
  <c r="N15" i="106"/>
  <c r="N9" i="106" s="1"/>
  <c r="N16" i="106"/>
  <c r="N17" i="106"/>
  <c r="N18" i="106"/>
  <c r="N19" i="106"/>
  <c r="M20" i="106"/>
  <c r="L20" i="106"/>
  <c r="K15" i="106"/>
  <c r="K9" i="106" s="1"/>
  <c r="K16" i="106"/>
  <c r="K10" i="106" s="1"/>
  <c r="K17" i="106"/>
  <c r="K18" i="106"/>
  <c r="K19" i="106"/>
  <c r="J20" i="106"/>
  <c r="J28" i="106" s="1"/>
  <c r="J30" i="106" s="1"/>
  <c r="I20" i="106"/>
  <c r="I28" i="106" s="1"/>
  <c r="Q10" i="106"/>
  <c r="P9" i="106"/>
  <c r="P10" i="106"/>
  <c r="P11" i="106"/>
  <c r="O9" i="106"/>
  <c r="O10" i="106"/>
  <c r="O11" i="106"/>
  <c r="N10" i="106"/>
  <c r="N11" i="106"/>
  <c r="M9" i="106"/>
  <c r="M10" i="106"/>
  <c r="M11" i="106"/>
  <c r="L9" i="106"/>
  <c r="L10" i="106"/>
  <c r="L11" i="106"/>
  <c r="J9" i="106"/>
  <c r="J10" i="106"/>
  <c r="J11" i="106"/>
  <c r="I9" i="106"/>
  <c r="I11" i="106"/>
  <c r="I10" i="106"/>
  <c r="J24" i="107"/>
  <c r="J23" i="107"/>
  <c r="O29" i="137"/>
  <c r="N29" i="137"/>
  <c r="M29" i="137"/>
  <c r="L22" i="137"/>
  <c r="L29" i="137"/>
  <c r="K22" i="137"/>
  <c r="K26" i="137" s="1"/>
  <c r="K29" i="137"/>
  <c r="J22" i="137"/>
  <c r="J29" i="137"/>
  <c r="I22" i="137"/>
  <c r="I29" i="137"/>
  <c r="H22" i="137"/>
  <c r="H29" i="137"/>
  <c r="G22" i="137"/>
  <c r="G26" i="137" s="1"/>
  <c r="G29" i="137"/>
  <c r="F22" i="137"/>
  <c r="F29" i="137"/>
  <c r="E29" i="137"/>
  <c r="D29" i="137"/>
  <c r="O26" i="137"/>
  <c r="N26" i="137"/>
  <c r="M26" i="137"/>
  <c r="L26" i="137"/>
  <c r="J26" i="137"/>
  <c r="I26" i="137"/>
  <c r="H26" i="137"/>
  <c r="F26" i="137"/>
  <c r="E26" i="137"/>
  <c r="D26" i="137"/>
  <c r="B1" i="137"/>
  <c r="U18" i="131"/>
  <c r="T18" i="131"/>
  <c r="S18" i="131"/>
  <c r="R18" i="131"/>
  <c r="Q18" i="131"/>
  <c r="P18" i="131"/>
  <c r="O18" i="131"/>
  <c r="N18" i="131"/>
  <c r="M18" i="131"/>
  <c r="L18" i="131"/>
  <c r="K18" i="131"/>
  <c r="J18" i="131"/>
  <c r="I18" i="131"/>
  <c r="H18" i="131"/>
  <c r="G18" i="131"/>
  <c r="F18" i="131"/>
  <c r="E18" i="131"/>
  <c r="D18" i="131"/>
  <c r="B27" i="120"/>
  <c r="B8" i="120"/>
  <c r="B9" i="120"/>
  <c r="B10" i="120"/>
  <c r="B11" i="120"/>
  <c r="B12" i="120"/>
  <c r="B13" i="120"/>
  <c r="B14" i="120"/>
  <c r="B15" i="120"/>
  <c r="B16" i="120"/>
  <c r="M38" i="142"/>
  <c r="J38" i="142"/>
  <c r="H38" i="142"/>
  <c r="F38" i="142"/>
  <c r="D38" i="142"/>
  <c r="B38" i="142"/>
  <c r="L28" i="138"/>
  <c r="J27" i="140"/>
  <c r="E27" i="140"/>
  <c r="L26" i="140"/>
  <c r="L28" i="140" s="1"/>
  <c r="K26" i="140"/>
  <c r="I26" i="140"/>
  <c r="H26" i="140"/>
  <c r="F26" i="140"/>
  <c r="O26" i="140" s="1"/>
  <c r="E26" i="140"/>
  <c r="C26" i="140"/>
  <c r="B26" i="140"/>
  <c r="D26" i="140"/>
  <c r="M26" i="140"/>
  <c r="M28" i="140" s="1"/>
  <c r="J26" i="140"/>
  <c r="J28" i="140" s="1"/>
  <c r="G26" i="140"/>
  <c r="C19" i="173"/>
  <c r="C25" i="173" s="1"/>
  <c r="C35" i="173" s="1"/>
  <c r="C20" i="173"/>
  <c r="R20" i="173" s="1"/>
  <c r="C21" i="173"/>
  <c r="C22" i="173"/>
  <c r="C23" i="173"/>
  <c r="C24" i="173"/>
  <c r="C34" i="173"/>
  <c r="D19" i="173"/>
  <c r="S20" i="173"/>
  <c r="D21" i="173"/>
  <c r="D22" i="173"/>
  <c r="D23" i="173"/>
  <c r="D24" i="173"/>
  <c r="D34" i="173"/>
  <c r="E19" i="173"/>
  <c r="E34" i="173"/>
  <c r="F19" i="173"/>
  <c r="F22" i="173"/>
  <c r="R23" i="173"/>
  <c r="F34" i="173"/>
  <c r="G19" i="173"/>
  <c r="G21" i="173"/>
  <c r="S21" i="173" s="1"/>
  <c r="G23" i="173"/>
  <c r="S23" i="173" s="1"/>
  <c r="G24" i="173"/>
  <c r="G34" i="173"/>
  <c r="B19" i="173"/>
  <c r="Q20" i="173"/>
  <c r="B21" i="173"/>
  <c r="Q21" i="173"/>
  <c r="B22" i="173"/>
  <c r="Q22" i="173" s="1"/>
  <c r="B23" i="173"/>
  <c r="B24" i="173"/>
  <c r="Q24" i="173" s="1"/>
  <c r="B28" i="173"/>
  <c r="Q28" i="173" s="1"/>
  <c r="E28" i="173"/>
  <c r="B29" i="173"/>
  <c r="E29" i="173"/>
  <c r="B30" i="173"/>
  <c r="E30" i="173"/>
  <c r="B31" i="173"/>
  <c r="E31" i="173"/>
  <c r="Q31" i="173" s="1"/>
  <c r="B32" i="173"/>
  <c r="Q32" i="173" s="1"/>
  <c r="E32" i="173"/>
  <c r="B33" i="173"/>
  <c r="E33" i="173"/>
  <c r="R19" i="173"/>
  <c r="R22" i="173"/>
  <c r="C28" i="173"/>
  <c r="F28" i="173"/>
  <c r="C29" i="173"/>
  <c r="F29" i="173"/>
  <c r="C30" i="173"/>
  <c r="F30" i="173"/>
  <c r="C31" i="173"/>
  <c r="F31" i="173"/>
  <c r="C32" i="173"/>
  <c r="F32" i="173"/>
  <c r="C33" i="173"/>
  <c r="F33" i="173"/>
  <c r="S22" i="173"/>
  <c r="G28" i="173"/>
  <c r="S28" i="173" s="1"/>
  <c r="D28" i="173"/>
  <c r="G29" i="173"/>
  <c r="D29" i="173"/>
  <c r="S29" i="173"/>
  <c r="G30" i="173"/>
  <c r="D30" i="173"/>
  <c r="S30" i="173"/>
  <c r="G31" i="173"/>
  <c r="S31" i="173" s="1"/>
  <c r="D31" i="173"/>
  <c r="G32" i="173"/>
  <c r="D32" i="173"/>
  <c r="G33" i="173"/>
  <c r="S33" i="173" s="1"/>
  <c r="D33" i="173"/>
  <c r="B34" i="173"/>
  <c r="B9" i="173"/>
  <c r="B11" i="173"/>
  <c r="B12" i="173"/>
  <c r="B13" i="173"/>
  <c r="B14" i="173"/>
  <c r="C9" i="173"/>
  <c r="C10" i="173"/>
  <c r="C11" i="173"/>
  <c r="C12" i="173"/>
  <c r="C13" i="173"/>
  <c r="C14" i="173"/>
  <c r="D9" i="173"/>
  <c r="S10" i="173"/>
  <c r="D11" i="173"/>
  <c r="D12" i="173"/>
  <c r="D13" i="173"/>
  <c r="D14" i="173"/>
  <c r="E15" i="173"/>
  <c r="F15" i="173"/>
  <c r="R11" i="173"/>
  <c r="F12" i="173"/>
  <c r="G9" i="173"/>
  <c r="G11" i="173"/>
  <c r="G13" i="173"/>
  <c r="S13" i="173" s="1"/>
  <c r="G14" i="173"/>
  <c r="Q10" i="173"/>
  <c r="Q11" i="173"/>
  <c r="Q12" i="173"/>
  <c r="S9" i="173"/>
  <c r="C10" i="159"/>
  <c r="O10" i="159" s="1"/>
  <c r="D10" i="159"/>
  <c r="B10" i="159"/>
  <c r="S23" i="106"/>
  <c r="S16" i="106"/>
  <c r="S10" i="106" s="1"/>
  <c r="R23" i="106"/>
  <c r="T23" i="106"/>
  <c r="R16" i="106"/>
  <c r="T16" i="106" s="1"/>
  <c r="R22" i="106"/>
  <c r="S22" i="106"/>
  <c r="T22" i="106" s="1"/>
  <c r="R15" i="106"/>
  <c r="S15" i="106"/>
  <c r="S73" i="158"/>
  <c r="S14" i="158"/>
  <c r="AE14" i="158" s="1"/>
  <c r="K79" i="120"/>
  <c r="Q17" i="201"/>
  <c r="P17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S16" i="201"/>
  <c r="S17" i="201"/>
  <c r="R16" i="201"/>
  <c r="R9" i="201" s="1"/>
  <c r="R10" i="201" s="1"/>
  <c r="E16" i="201"/>
  <c r="T16" i="201" s="1"/>
  <c r="T17" i="201" s="1"/>
  <c r="R14" i="201"/>
  <c r="D14" i="201"/>
  <c r="D18" i="201" s="1"/>
  <c r="C14" i="201"/>
  <c r="C18" i="201" s="1"/>
  <c r="S13" i="201"/>
  <c r="S14" i="201" s="1"/>
  <c r="S18" i="201" s="1"/>
  <c r="E13" i="201"/>
  <c r="T13" i="201" s="1"/>
  <c r="Q10" i="201"/>
  <c r="P10" i="201"/>
  <c r="O10" i="201"/>
  <c r="N10" i="201"/>
  <c r="L10" i="201"/>
  <c r="G10" i="201"/>
  <c r="F10" i="201"/>
  <c r="E9" i="201"/>
  <c r="E10" i="201" s="1"/>
  <c r="D9" i="201"/>
  <c r="D10" i="201" s="1"/>
  <c r="C9" i="201"/>
  <c r="C10" i="201" s="1"/>
  <c r="E40" i="153"/>
  <c r="E42" i="153" s="1"/>
  <c r="E41" i="153"/>
  <c r="F41" i="153"/>
  <c r="F42" i="153" s="1"/>
  <c r="C41" i="153"/>
  <c r="B41" i="153"/>
  <c r="I38" i="153"/>
  <c r="H38" i="153"/>
  <c r="J38" i="153"/>
  <c r="I37" i="153"/>
  <c r="H37" i="153"/>
  <c r="J37" i="153"/>
  <c r="I36" i="153"/>
  <c r="H36" i="153"/>
  <c r="J36" i="153"/>
  <c r="I35" i="153"/>
  <c r="H35" i="153"/>
  <c r="I34" i="153"/>
  <c r="H34" i="153"/>
  <c r="J34" i="153"/>
  <c r="I33" i="153"/>
  <c r="H33" i="153"/>
  <c r="J33" i="153"/>
  <c r="I32" i="153"/>
  <c r="I39" i="153" s="1"/>
  <c r="I41" i="153" s="1"/>
  <c r="H32" i="153"/>
  <c r="J32" i="153"/>
  <c r="I31" i="153"/>
  <c r="H31" i="153"/>
  <c r="J31" i="153"/>
  <c r="I30" i="153"/>
  <c r="H30" i="153"/>
  <c r="H39" i="153" s="1"/>
  <c r="H41" i="153" s="1"/>
  <c r="G41" i="153"/>
  <c r="J30" i="153"/>
  <c r="F40" i="153"/>
  <c r="G40" i="153"/>
  <c r="C40" i="153"/>
  <c r="C42" i="153" s="1"/>
  <c r="B40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I28" i="153" s="1"/>
  <c r="I40" i="153" s="1"/>
  <c r="H22" i="153"/>
  <c r="D40" i="153"/>
  <c r="I21" i="153"/>
  <c r="H21" i="153"/>
  <c r="J21" i="153"/>
  <c r="I20" i="153"/>
  <c r="H20" i="153"/>
  <c r="H19" i="153"/>
  <c r="H28" i="153" s="1"/>
  <c r="H40" i="153" s="1"/>
  <c r="H42" i="153" s="1"/>
  <c r="J20" i="153"/>
  <c r="I19" i="153"/>
  <c r="J19" i="153"/>
  <c r="I15" i="153"/>
  <c r="H15" i="153"/>
  <c r="H14" i="153"/>
  <c r="H16" i="153" s="1"/>
  <c r="I14" i="153"/>
  <c r="I13" i="153"/>
  <c r="H13" i="153"/>
  <c r="J13" i="153"/>
  <c r="I12" i="153"/>
  <c r="H12" i="153"/>
  <c r="J12" i="153"/>
  <c r="I11" i="153"/>
  <c r="J11" i="153" s="1"/>
  <c r="H11" i="153"/>
  <c r="H10" i="153"/>
  <c r="I10" i="153"/>
  <c r="I9" i="153"/>
  <c r="H9" i="153"/>
  <c r="I8" i="153"/>
  <c r="H8" i="153"/>
  <c r="J8" i="153" s="1"/>
  <c r="I7" i="153"/>
  <c r="I16" i="153" s="1"/>
  <c r="H7" i="153"/>
  <c r="J22" i="153"/>
  <c r="J28" i="153"/>
  <c r="J40" i="153" s="1"/>
  <c r="J35" i="153"/>
  <c r="J10" i="153"/>
  <c r="J14" i="153"/>
  <c r="J15" i="153"/>
  <c r="D41" i="153"/>
  <c r="D42" i="153"/>
  <c r="W11" i="165"/>
  <c r="W9" i="165"/>
  <c r="O25" i="113"/>
  <c r="O37" i="113"/>
  <c r="N25" i="113"/>
  <c r="N37" i="113"/>
  <c r="P24" i="178"/>
  <c r="I25" i="179"/>
  <c r="F25" i="179"/>
  <c r="J24" i="179"/>
  <c r="C23" i="179"/>
  <c r="F22" i="179"/>
  <c r="J21" i="179"/>
  <c r="H21" i="179"/>
  <c r="G21" i="179"/>
  <c r="F21" i="179"/>
  <c r="I20" i="179"/>
  <c r="H19" i="179"/>
  <c r="F19" i="179"/>
  <c r="D19" i="179"/>
  <c r="C19" i="179"/>
  <c r="I19" i="179"/>
  <c r="B19" i="179"/>
  <c r="I18" i="179"/>
  <c r="I22" i="179"/>
  <c r="H18" i="179"/>
  <c r="J18" i="179" s="1"/>
  <c r="I17" i="179"/>
  <c r="H17" i="179"/>
  <c r="J17" i="179" s="1"/>
  <c r="I16" i="179"/>
  <c r="H16" i="179"/>
  <c r="J16" i="179" s="1"/>
  <c r="G25" i="179"/>
  <c r="F13" i="179"/>
  <c r="E23" i="179"/>
  <c r="E25" i="179" s="1"/>
  <c r="D13" i="179"/>
  <c r="D23" i="179"/>
  <c r="D25" i="179"/>
  <c r="C13" i="179"/>
  <c r="I13" i="179"/>
  <c r="B13" i="179"/>
  <c r="B23" i="179"/>
  <c r="H23" i="179"/>
  <c r="H25" i="179" s="1"/>
  <c r="I12" i="179"/>
  <c r="H12" i="179"/>
  <c r="J12" i="179" s="1"/>
  <c r="I11" i="179"/>
  <c r="H11" i="179"/>
  <c r="J11" i="179" s="1"/>
  <c r="I10" i="179"/>
  <c r="H10" i="179"/>
  <c r="H13" i="179" s="1"/>
  <c r="K21" i="180"/>
  <c r="O21" i="180"/>
  <c r="N21" i="180"/>
  <c r="O25" i="178"/>
  <c r="O26" i="178" s="1"/>
  <c r="I25" i="178"/>
  <c r="H25" i="178"/>
  <c r="N24" i="178"/>
  <c r="N26" i="178"/>
  <c r="M26" i="178"/>
  <c r="J24" i="178"/>
  <c r="I24" i="178"/>
  <c r="I26" i="178"/>
  <c r="P23" i="178"/>
  <c r="O23" i="178"/>
  <c r="N23" i="178"/>
  <c r="L25" i="178"/>
  <c r="J23" i="178"/>
  <c r="J25" i="178"/>
  <c r="I23" i="178"/>
  <c r="H23" i="178"/>
  <c r="P26" i="178"/>
  <c r="O24" i="178"/>
  <c r="K26" i="178"/>
  <c r="J20" i="178"/>
  <c r="I20" i="178"/>
  <c r="H20" i="178"/>
  <c r="H24" i="178"/>
  <c r="H26" i="178"/>
  <c r="J13" i="178"/>
  <c r="I13" i="178"/>
  <c r="H13" i="178"/>
  <c r="J19" i="179"/>
  <c r="L21" i="180"/>
  <c r="P21" i="180"/>
  <c r="M21" i="180"/>
  <c r="J26" i="178"/>
  <c r="L26" i="178"/>
  <c r="L39" i="163"/>
  <c r="M39" i="163" s="1"/>
  <c r="K39" i="163"/>
  <c r="J39" i="163"/>
  <c r="L38" i="163"/>
  <c r="K38" i="163"/>
  <c r="J38" i="163"/>
  <c r="J11" i="163"/>
  <c r="I37" i="163"/>
  <c r="I45" i="163"/>
  <c r="H37" i="163"/>
  <c r="H45" i="163"/>
  <c r="F45" i="163"/>
  <c r="E45" i="163"/>
  <c r="E46" i="163" s="1"/>
  <c r="B45" i="163"/>
  <c r="L31" i="163"/>
  <c r="K31" i="163"/>
  <c r="K17" i="163" s="1"/>
  <c r="J17" i="163"/>
  <c r="L30" i="163"/>
  <c r="L16" i="163" s="1"/>
  <c r="K30" i="163"/>
  <c r="K16" i="163" s="1"/>
  <c r="J16" i="163"/>
  <c r="L29" i="163"/>
  <c r="M29" i="163" s="1"/>
  <c r="M15" i="163" s="1"/>
  <c r="K29" i="163"/>
  <c r="J15" i="163"/>
  <c r="L28" i="163"/>
  <c r="L14" i="163" s="1"/>
  <c r="K28" i="163"/>
  <c r="K14" i="163" s="1"/>
  <c r="L27" i="163"/>
  <c r="L13" i="163"/>
  <c r="K27" i="163"/>
  <c r="K13" i="163" s="1"/>
  <c r="L26" i="163"/>
  <c r="K26" i="163"/>
  <c r="K24" i="163" s="1"/>
  <c r="K32" i="163" s="1"/>
  <c r="L25" i="163"/>
  <c r="L11" i="163" s="1"/>
  <c r="K25" i="163"/>
  <c r="I32" i="163"/>
  <c r="I46" i="163"/>
  <c r="H32" i="163"/>
  <c r="F46" i="163"/>
  <c r="C46" i="163"/>
  <c r="B46" i="163"/>
  <c r="L23" i="163"/>
  <c r="L9" i="163" s="1"/>
  <c r="K23" i="163"/>
  <c r="K9" i="163"/>
  <c r="J9" i="163"/>
  <c r="L22" i="163"/>
  <c r="L8" i="163" s="1"/>
  <c r="K22" i="163"/>
  <c r="K8" i="163" s="1"/>
  <c r="J8" i="163"/>
  <c r="L21" i="163"/>
  <c r="L7" i="163"/>
  <c r="K21" i="163"/>
  <c r="K7" i="163"/>
  <c r="J7" i="163"/>
  <c r="I12" i="163"/>
  <c r="H12" i="163"/>
  <c r="I11" i="163"/>
  <c r="H11" i="163"/>
  <c r="O19" i="161"/>
  <c r="N19" i="161"/>
  <c r="P17" i="161"/>
  <c r="P19" i="161"/>
  <c r="O15" i="161"/>
  <c r="O20" i="161"/>
  <c r="N15" i="161"/>
  <c r="N20" i="161"/>
  <c r="P15" i="161"/>
  <c r="P20" i="161" s="1"/>
  <c r="P13" i="161"/>
  <c r="P8" i="161"/>
  <c r="P9" i="161"/>
  <c r="P10" i="161" s="1"/>
  <c r="O9" i="161"/>
  <c r="O10" i="161" s="1"/>
  <c r="N9" i="161"/>
  <c r="O8" i="161"/>
  <c r="N8" i="161"/>
  <c r="N10" i="161"/>
  <c r="O15" i="159"/>
  <c r="O17" i="159"/>
  <c r="N17" i="159"/>
  <c r="N31" i="159"/>
  <c r="N33" i="159"/>
  <c r="O33" i="159"/>
  <c r="N34" i="159"/>
  <c r="O34" i="159"/>
  <c r="N35" i="159"/>
  <c r="O35" i="159"/>
  <c r="N36" i="159"/>
  <c r="O36" i="159"/>
  <c r="N37" i="159"/>
  <c r="O37" i="159"/>
  <c r="H27" i="140"/>
  <c r="F27" i="140"/>
  <c r="C27" i="140"/>
  <c r="I27" i="140"/>
  <c r="I28" i="140" s="1"/>
  <c r="D27" i="140"/>
  <c r="B27" i="140"/>
  <c r="N27" i="140" s="1"/>
  <c r="G27" i="140"/>
  <c r="K28" i="140"/>
  <c r="O27" i="138"/>
  <c r="K27" i="138"/>
  <c r="C27" i="138"/>
  <c r="C29" i="138" s="1"/>
  <c r="P28" i="138"/>
  <c r="O28" i="138"/>
  <c r="N28" i="138"/>
  <c r="M28" i="138"/>
  <c r="K28" i="138"/>
  <c r="K29" i="138" s="1"/>
  <c r="J28" i="138"/>
  <c r="I28" i="138"/>
  <c r="H28" i="138"/>
  <c r="G28" i="138"/>
  <c r="G29" i="138" s="1"/>
  <c r="F28" i="138"/>
  <c r="C28" i="138"/>
  <c r="B28" i="138"/>
  <c r="R25" i="138"/>
  <c r="S25" i="138" s="1"/>
  <c r="R24" i="138"/>
  <c r="R23" i="138"/>
  <c r="S23" i="138" s="1"/>
  <c r="R22" i="138"/>
  <c r="S22" i="138" s="1"/>
  <c r="D28" i="138"/>
  <c r="P27" i="138"/>
  <c r="N27" i="138"/>
  <c r="I27" i="138"/>
  <c r="H27" i="138"/>
  <c r="H29" i="138" s="1"/>
  <c r="F27" i="138"/>
  <c r="E27" i="138"/>
  <c r="D27" i="138"/>
  <c r="D29" i="138" s="1"/>
  <c r="R20" i="138"/>
  <c r="R27" i="138" s="1"/>
  <c r="B27" i="138"/>
  <c r="B29" i="138" s="1"/>
  <c r="R19" i="138"/>
  <c r="S19" i="138" s="1"/>
  <c r="R18" i="138"/>
  <c r="S18" i="138"/>
  <c r="R17" i="138"/>
  <c r="S17" i="138" s="1"/>
  <c r="R16" i="138"/>
  <c r="S16" i="138"/>
  <c r="J27" i="138"/>
  <c r="J29" i="138" s="1"/>
  <c r="G27" i="138"/>
  <c r="R13" i="138"/>
  <c r="S13" i="138"/>
  <c r="R12" i="138"/>
  <c r="S12" i="138" s="1"/>
  <c r="R11" i="138"/>
  <c r="S11" i="138" s="1"/>
  <c r="R10" i="138"/>
  <c r="R9" i="138"/>
  <c r="S9" i="138" s="1"/>
  <c r="F28" i="141"/>
  <c r="E28" i="141"/>
  <c r="D28" i="141"/>
  <c r="C28" i="141"/>
  <c r="B28" i="141"/>
  <c r="L27" i="141"/>
  <c r="M27" i="141"/>
  <c r="K27" i="141"/>
  <c r="J26" i="141"/>
  <c r="J28" i="141" s="1"/>
  <c r="I26" i="141"/>
  <c r="I28" i="141" s="1"/>
  <c r="H26" i="141"/>
  <c r="H28" i="141" s="1"/>
  <c r="G26" i="141"/>
  <c r="G28" i="141"/>
  <c r="F26" i="141"/>
  <c r="E26" i="141"/>
  <c r="D26" i="141"/>
  <c r="G19" i="141"/>
  <c r="F19" i="141"/>
  <c r="E19" i="141"/>
  <c r="C19" i="141"/>
  <c r="B19" i="141"/>
  <c r="L18" i="141"/>
  <c r="K18" i="141"/>
  <c r="M18" i="141" s="1"/>
  <c r="L17" i="141"/>
  <c r="K17" i="141"/>
  <c r="M17" i="141" s="1"/>
  <c r="D17" i="141"/>
  <c r="L16" i="141"/>
  <c r="K16" i="141"/>
  <c r="M16" i="141" s="1"/>
  <c r="L15" i="141"/>
  <c r="L19" i="141"/>
  <c r="K15" i="141"/>
  <c r="K19" i="141"/>
  <c r="G15" i="141"/>
  <c r="D15" i="141"/>
  <c r="D19" i="141"/>
  <c r="G12" i="141"/>
  <c r="F12" i="141"/>
  <c r="E12" i="141"/>
  <c r="C12" i="141"/>
  <c r="B12" i="141"/>
  <c r="L11" i="141"/>
  <c r="M11" i="141"/>
  <c r="K11" i="141"/>
  <c r="L10" i="141"/>
  <c r="K10" i="141"/>
  <c r="M10" i="141"/>
  <c r="D10" i="141"/>
  <c r="L9" i="141"/>
  <c r="K9" i="141"/>
  <c r="M9" i="141"/>
  <c r="L8" i="141"/>
  <c r="K8" i="141"/>
  <c r="K12" i="141" s="1"/>
  <c r="D8" i="141"/>
  <c r="D12" i="141"/>
  <c r="M27" i="138"/>
  <c r="D28" i="140"/>
  <c r="G28" i="140"/>
  <c r="C28" i="140"/>
  <c r="O29" i="138"/>
  <c r="E28" i="138"/>
  <c r="R26" i="138"/>
  <c r="R28" i="138" s="1"/>
  <c r="L12" i="141"/>
  <c r="K26" i="141"/>
  <c r="K28" i="141" s="1"/>
  <c r="L26" i="141"/>
  <c r="L28" i="141"/>
  <c r="M15" i="141"/>
  <c r="M8" i="141"/>
  <c r="M12" i="141" s="1"/>
  <c r="U49" i="132"/>
  <c r="T49" i="132"/>
  <c r="S49" i="132"/>
  <c r="L49" i="132"/>
  <c r="K49" i="132"/>
  <c r="J49" i="132"/>
  <c r="I49" i="132"/>
  <c r="H49" i="132"/>
  <c r="G49" i="132"/>
  <c r="F49" i="132"/>
  <c r="E49" i="132"/>
  <c r="D49" i="132"/>
  <c r="U48" i="132"/>
  <c r="U50" i="132" s="1"/>
  <c r="T48" i="132"/>
  <c r="T50" i="132" s="1"/>
  <c r="S48" i="132"/>
  <c r="L48" i="132"/>
  <c r="L50" i="132" s="1"/>
  <c r="K48" i="132"/>
  <c r="K50" i="132" s="1"/>
  <c r="J48" i="132"/>
  <c r="J50" i="132" s="1"/>
  <c r="I48" i="132"/>
  <c r="I50" i="132" s="1"/>
  <c r="H48" i="132"/>
  <c r="H50" i="132" s="1"/>
  <c r="G48" i="132"/>
  <c r="G50" i="132" s="1"/>
  <c r="F48" i="132"/>
  <c r="F50" i="132" s="1"/>
  <c r="E48" i="132"/>
  <c r="E50" i="132" s="1"/>
  <c r="D48" i="132"/>
  <c r="D50" i="132" s="1"/>
  <c r="B1" i="132"/>
  <c r="S20" i="138"/>
  <c r="S27" i="138" s="1"/>
  <c r="Q27" i="138"/>
  <c r="I34" i="111"/>
  <c r="H34" i="111"/>
  <c r="J34" i="111"/>
  <c r="I33" i="111"/>
  <c r="H33" i="111"/>
  <c r="J33" i="111"/>
  <c r="J35" i="111" s="1"/>
  <c r="I32" i="111"/>
  <c r="H32" i="111"/>
  <c r="J32" i="111"/>
  <c r="I31" i="111"/>
  <c r="H31" i="111"/>
  <c r="J31" i="111"/>
  <c r="I30" i="111"/>
  <c r="I35" i="111"/>
  <c r="H30" i="111"/>
  <c r="J30" i="111"/>
  <c r="I27" i="111"/>
  <c r="H27" i="111"/>
  <c r="J27" i="111"/>
  <c r="I26" i="111"/>
  <c r="H26" i="111"/>
  <c r="J26" i="111"/>
  <c r="I25" i="111"/>
  <c r="H25" i="111"/>
  <c r="J25" i="111"/>
  <c r="I24" i="111"/>
  <c r="H24" i="111"/>
  <c r="J24" i="111"/>
  <c r="I23" i="111"/>
  <c r="I28" i="111" s="1"/>
  <c r="I37" i="111" s="1"/>
  <c r="H23" i="111"/>
  <c r="I20" i="111"/>
  <c r="H20" i="111"/>
  <c r="J20" i="111"/>
  <c r="I19" i="111"/>
  <c r="H19" i="111"/>
  <c r="J19" i="111"/>
  <c r="J12" i="111"/>
  <c r="I18" i="111"/>
  <c r="I11" i="111" s="1"/>
  <c r="H18" i="111"/>
  <c r="H11" i="111" s="1"/>
  <c r="J18" i="111"/>
  <c r="J11" i="111"/>
  <c r="I17" i="111"/>
  <c r="I10" i="111" s="1"/>
  <c r="H17" i="111"/>
  <c r="J17" i="111"/>
  <c r="J10" i="111"/>
  <c r="I16" i="111"/>
  <c r="H16" i="111"/>
  <c r="H9" i="111" s="1"/>
  <c r="J16" i="111"/>
  <c r="H10" i="111"/>
  <c r="J23" i="111"/>
  <c r="G14" i="188"/>
  <c r="G9" i="188" s="1"/>
  <c r="G13" i="188"/>
  <c r="G8" i="188" s="1"/>
  <c r="D14" i="188"/>
  <c r="D9" i="188" s="1"/>
  <c r="D13" i="188"/>
  <c r="D8" i="188" s="1"/>
  <c r="E7" i="159"/>
  <c r="F7" i="159"/>
  <c r="G7" i="159"/>
  <c r="F8" i="159"/>
  <c r="F9" i="159"/>
  <c r="E12" i="159"/>
  <c r="F12" i="159"/>
  <c r="G12" i="159"/>
  <c r="E13" i="159"/>
  <c r="F13" i="159"/>
  <c r="G13" i="159"/>
  <c r="E15" i="159"/>
  <c r="N15" i="159" s="1"/>
  <c r="F15" i="159"/>
  <c r="G15" i="159"/>
  <c r="E16" i="159"/>
  <c r="F16" i="159"/>
  <c r="G16" i="159"/>
  <c r="E17" i="159"/>
  <c r="F17" i="159"/>
  <c r="G17" i="159"/>
  <c r="D7" i="159"/>
  <c r="B7" i="159"/>
  <c r="N7" i="159" s="1"/>
  <c r="F30" i="125"/>
  <c r="C30" i="125"/>
  <c r="C32" i="125" s="1"/>
  <c r="B30" i="125"/>
  <c r="I31" i="125"/>
  <c r="H31" i="125"/>
  <c r="F31" i="125"/>
  <c r="F32" i="125" s="1"/>
  <c r="E31" i="125"/>
  <c r="C31" i="125"/>
  <c r="B31" i="125"/>
  <c r="B32" i="125" s="1"/>
  <c r="L28" i="125"/>
  <c r="K28" i="125"/>
  <c r="M28" i="125"/>
  <c r="L27" i="125"/>
  <c r="K27" i="125"/>
  <c r="M27" i="125"/>
  <c r="L26" i="125"/>
  <c r="K26" i="125"/>
  <c r="M26" i="125"/>
  <c r="L25" i="125"/>
  <c r="K25" i="125"/>
  <c r="G31" i="125"/>
  <c r="M25" i="125"/>
  <c r="M29" i="125" s="1"/>
  <c r="M31" i="125" s="1"/>
  <c r="L24" i="125"/>
  <c r="L29" i="125" s="1"/>
  <c r="L31" i="125" s="1"/>
  <c r="K24" i="125"/>
  <c r="K29" i="125" s="1"/>
  <c r="K31" i="125" s="1"/>
  <c r="J31" i="125"/>
  <c r="M24" i="125"/>
  <c r="E30" i="125"/>
  <c r="E32" i="125" s="1"/>
  <c r="L21" i="125"/>
  <c r="K21" i="125"/>
  <c r="M21" i="125"/>
  <c r="L20" i="125"/>
  <c r="K20" i="125"/>
  <c r="M20" i="125"/>
  <c r="L19" i="125"/>
  <c r="K19" i="125"/>
  <c r="M19" i="125"/>
  <c r="L18" i="125"/>
  <c r="K18" i="125"/>
  <c r="M18" i="125"/>
  <c r="L17" i="125"/>
  <c r="K17" i="125"/>
  <c r="M17" i="125"/>
  <c r="M22" i="125" s="1"/>
  <c r="M30" i="125" s="1"/>
  <c r="L10" i="125"/>
  <c r="F32" i="124"/>
  <c r="F34" i="124" s="1"/>
  <c r="E32" i="124"/>
  <c r="E34" i="124" s="1"/>
  <c r="C32" i="124"/>
  <c r="C34" i="124" s="1"/>
  <c r="B32" i="124"/>
  <c r="B34" i="124" s="1"/>
  <c r="I31" i="124"/>
  <c r="H31" i="124"/>
  <c r="J31" i="124"/>
  <c r="I30" i="124"/>
  <c r="H30" i="124"/>
  <c r="J30" i="124"/>
  <c r="I29" i="124"/>
  <c r="H29" i="124"/>
  <c r="H32" i="124" s="1"/>
  <c r="H34" i="124" s="1"/>
  <c r="J29" i="124"/>
  <c r="I28" i="124"/>
  <c r="H28" i="124"/>
  <c r="J28" i="124"/>
  <c r="I27" i="124"/>
  <c r="H27" i="124"/>
  <c r="J27" i="124"/>
  <c r="I26" i="124"/>
  <c r="H26" i="124"/>
  <c r="G32" i="124"/>
  <c r="G34" i="124" s="1"/>
  <c r="D32" i="124"/>
  <c r="D34" i="124" s="1"/>
  <c r="F33" i="124"/>
  <c r="C33" i="124"/>
  <c r="B33" i="124"/>
  <c r="I23" i="124"/>
  <c r="H23" i="124"/>
  <c r="I22" i="124"/>
  <c r="H22" i="124"/>
  <c r="I21" i="124"/>
  <c r="H21" i="124"/>
  <c r="I20" i="124"/>
  <c r="H20" i="124"/>
  <c r="I19" i="124"/>
  <c r="I24" i="124" s="1"/>
  <c r="I33" i="124" s="1"/>
  <c r="H19" i="124"/>
  <c r="I18" i="124"/>
  <c r="H18" i="124"/>
  <c r="D33" i="124"/>
  <c r="H14" i="124"/>
  <c r="H13" i="124"/>
  <c r="I12" i="124"/>
  <c r="I11" i="124"/>
  <c r="J11" i="124" s="1"/>
  <c r="H10" i="124"/>
  <c r="I9" i="124"/>
  <c r="K9" i="125"/>
  <c r="K11" i="125"/>
  <c r="K13" i="125"/>
  <c r="M13" i="125" s="1"/>
  <c r="D31" i="125"/>
  <c r="J26" i="124"/>
  <c r="J32" i="124" s="1"/>
  <c r="J34" i="124" s="1"/>
  <c r="H11" i="124"/>
  <c r="G14" i="191"/>
  <c r="G8" i="191" s="1"/>
  <c r="E31" i="177"/>
  <c r="E32" i="177" s="1"/>
  <c r="C41" i="121"/>
  <c r="B41" i="121"/>
  <c r="H41" i="121" s="1"/>
  <c r="O18" i="188"/>
  <c r="N13" i="188"/>
  <c r="B15" i="188"/>
  <c r="O14" i="188"/>
  <c r="O15" i="188" s="1"/>
  <c r="M10" i="188"/>
  <c r="O13" i="188"/>
  <c r="N14" i="188"/>
  <c r="F15" i="188"/>
  <c r="M15" i="188"/>
  <c r="M20" i="188" s="1"/>
  <c r="F19" i="188"/>
  <c r="I20" i="188"/>
  <c r="K20" i="188"/>
  <c r="M19" i="188"/>
  <c r="H20" i="188"/>
  <c r="J20" i="188"/>
  <c r="L20" i="188"/>
  <c r="F73" i="171"/>
  <c r="E73" i="171"/>
  <c r="C73" i="171"/>
  <c r="B73" i="171"/>
  <c r="G72" i="171"/>
  <c r="D72" i="171"/>
  <c r="G71" i="171"/>
  <c r="D71" i="171"/>
  <c r="G70" i="171"/>
  <c r="D70" i="171"/>
  <c r="G69" i="171"/>
  <c r="D69" i="171"/>
  <c r="D68" i="171"/>
  <c r="G67" i="171"/>
  <c r="D67" i="171"/>
  <c r="G66" i="171"/>
  <c r="D66" i="171"/>
  <c r="G65" i="171"/>
  <c r="D65" i="171"/>
  <c r="G64" i="171"/>
  <c r="D64" i="171"/>
  <c r="G63" i="171"/>
  <c r="D63" i="171"/>
  <c r="F51" i="171"/>
  <c r="E51" i="171"/>
  <c r="C51" i="171"/>
  <c r="B51" i="171"/>
  <c r="G50" i="171"/>
  <c r="D50" i="171"/>
  <c r="G49" i="171"/>
  <c r="D49" i="171"/>
  <c r="G48" i="171"/>
  <c r="D48" i="171"/>
  <c r="G47" i="171"/>
  <c r="D47" i="171"/>
  <c r="G46" i="171"/>
  <c r="D46" i="171"/>
  <c r="G45" i="171"/>
  <c r="D45" i="171"/>
  <c r="G44" i="171"/>
  <c r="D44" i="171"/>
  <c r="G43" i="171"/>
  <c r="D43" i="171"/>
  <c r="G42" i="171"/>
  <c r="D42" i="171"/>
  <c r="G51" i="171"/>
  <c r="D51" i="171"/>
  <c r="F28" i="171"/>
  <c r="E28" i="171"/>
  <c r="C28" i="171"/>
  <c r="B28" i="171"/>
  <c r="G27" i="171"/>
  <c r="D27" i="171"/>
  <c r="G26" i="171"/>
  <c r="D26" i="171"/>
  <c r="G25" i="171"/>
  <c r="D25" i="171"/>
  <c r="G24" i="171"/>
  <c r="D24" i="171"/>
  <c r="G23" i="171"/>
  <c r="D23" i="171"/>
  <c r="G22" i="171"/>
  <c r="D22" i="171"/>
  <c r="G21" i="171"/>
  <c r="D21" i="171"/>
  <c r="G20" i="171"/>
  <c r="D20" i="171"/>
  <c r="G19" i="171"/>
  <c r="D19" i="171"/>
  <c r="G28" i="171"/>
  <c r="D28" i="171"/>
  <c r="G13" i="176"/>
  <c r="F13" i="176"/>
  <c r="E13" i="176"/>
  <c r="D13" i="176"/>
  <c r="C13" i="176"/>
  <c r="B13" i="176"/>
  <c r="G9" i="176"/>
  <c r="G17" i="176" s="1"/>
  <c r="F9" i="176"/>
  <c r="E9" i="176"/>
  <c r="D9" i="176"/>
  <c r="C9" i="176"/>
  <c r="B9" i="176"/>
  <c r="N10" i="177"/>
  <c r="N12" i="177"/>
  <c r="O12" i="177"/>
  <c r="N20" i="177"/>
  <c r="N25" i="177"/>
  <c r="N26" i="177"/>
  <c r="O27" i="177"/>
  <c r="P27" i="177"/>
  <c r="F31" i="177"/>
  <c r="G29" i="177"/>
  <c r="G15" i="161"/>
  <c r="F15" i="161"/>
  <c r="E15" i="161"/>
  <c r="D15" i="161"/>
  <c r="C15" i="161"/>
  <c r="B15" i="161"/>
  <c r="D9" i="161"/>
  <c r="C9" i="161"/>
  <c r="B9" i="161"/>
  <c r="G8" i="161"/>
  <c r="F8" i="161"/>
  <c r="F10" i="161"/>
  <c r="E8" i="161"/>
  <c r="E10" i="161"/>
  <c r="D8" i="161"/>
  <c r="D10" i="161" s="1"/>
  <c r="D20" i="161" s="1"/>
  <c r="C8" i="161"/>
  <c r="B8" i="161"/>
  <c r="B10" i="161"/>
  <c r="F30" i="159"/>
  <c r="O42" i="159"/>
  <c r="O43" i="159"/>
  <c r="O44" i="159"/>
  <c r="O45" i="159"/>
  <c r="G32" i="159"/>
  <c r="F32" i="159"/>
  <c r="E32" i="159"/>
  <c r="E28" i="159"/>
  <c r="N28" i="159" s="1"/>
  <c r="F28" i="159"/>
  <c r="G28" i="159"/>
  <c r="N29" i="159"/>
  <c r="F29" i="159"/>
  <c r="O29" i="159" s="1"/>
  <c r="D46" i="159"/>
  <c r="B18" i="159"/>
  <c r="C18" i="159"/>
  <c r="D18" i="159"/>
  <c r="F18" i="159"/>
  <c r="B19" i="159"/>
  <c r="N19" i="159" s="1"/>
  <c r="F19" i="159"/>
  <c r="C21" i="159"/>
  <c r="F21" i="159"/>
  <c r="N22" i="159"/>
  <c r="C22" i="159"/>
  <c r="F22" i="159"/>
  <c r="C23" i="159"/>
  <c r="E23" i="159"/>
  <c r="N23" i="159" s="1"/>
  <c r="F23" i="159"/>
  <c r="O23" i="159" s="1"/>
  <c r="G23" i="159"/>
  <c r="B24" i="159"/>
  <c r="N24" i="159" s="1"/>
  <c r="C24" i="159"/>
  <c r="F24" i="159"/>
  <c r="D24" i="159"/>
  <c r="B9" i="159"/>
  <c r="N9" i="159" s="1"/>
  <c r="C9" i="159"/>
  <c r="O9" i="159"/>
  <c r="D9" i="159"/>
  <c r="N10" i="159"/>
  <c r="B11" i="159"/>
  <c r="B12" i="159"/>
  <c r="C12" i="159"/>
  <c r="O12" i="159" s="1"/>
  <c r="D12" i="159"/>
  <c r="B13" i="159"/>
  <c r="N13" i="159" s="1"/>
  <c r="C13" i="159"/>
  <c r="D13" i="159"/>
  <c r="B14" i="159"/>
  <c r="N14" i="159" s="1"/>
  <c r="C8" i="159"/>
  <c r="O8" i="159" s="1"/>
  <c r="E27" i="152"/>
  <c r="E19" i="186"/>
  <c r="E20" i="186"/>
  <c r="F20" i="186"/>
  <c r="G20" i="186"/>
  <c r="E21" i="186"/>
  <c r="F21" i="186"/>
  <c r="G21" i="186"/>
  <c r="E22" i="186"/>
  <c r="E24" i="186" s="1"/>
  <c r="F22" i="186"/>
  <c r="G22" i="186"/>
  <c r="B23" i="186"/>
  <c r="B15" i="186" s="1"/>
  <c r="C23" i="186"/>
  <c r="D23" i="186"/>
  <c r="E23" i="186"/>
  <c r="F23" i="186"/>
  <c r="G23" i="186"/>
  <c r="E11" i="186"/>
  <c r="E12" i="186"/>
  <c r="F12" i="186"/>
  <c r="G12" i="186"/>
  <c r="E13" i="186"/>
  <c r="F13" i="186"/>
  <c r="F16" i="186" s="1"/>
  <c r="G13" i="186"/>
  <c r="E14" i="186"/>
  <c r="F14" i="186"/>
  <c r="G14" i="186"/>
  <c r="G16" i="186" s="1"/>
  <c r="E15" i="186"/>
  <c r="F15" i="186"/>
  <c r="G15" i="186"/>
  <c r="F24" i="186"/>
  <c r="F32" i="186" s="1"/>
  <c r="F34" i="186" s="1"/>
  <c r="D26" i="186"/>
  <c r="G26" i="186"/>
  <c r="D27" i="186"/>
  <c r="G27" i="186"/>
  <c r="D28" i="186"/>
  <c r="G28" i="186"/>
  <c r="D29" i="186"/>
  <c r="G29" i="186"/>
  <c r="D30" i="186"/>
  <c r="G30" i="186"/>
  <c r="E12" i="117"/>
  <c r="F11" i="117"/>
  <c r="E11" i="117"/>
  <c r="C12" i="117"/>
  <c r="B12" i="117"/>
  <c r="G11" i="117"/>
  <c r="D12" i="117"/>
  <c r="F12" i="117"/>
  <c r="H26" i="106"/>
  <c r="H25" i="106"/>
  <c r="H24" i="106"/>
  <c r="H23" i="106"/>
  <c r="H22" i="106"/>
  <c r="H9" i="106" s="1"/>
  <c r="G20" i="106"/>
  <c r="G28" i="106" s="1"/>
  <c r="G30" i="106" s="1"/>
  <c r="F20" i="106"/>
  <c r="H19" i="106"/>
  <c r="H18" i="106"/>
  <c r="H16" i="106"/>
  <c r="H15" i="106"/>
  <c r="F11" i="106"/>
  <c r="F10" i="106"/>
  <c r="G9" i="106"/>
  <c r="F9" i="106"/>
  <c r="F12" i="106"/>
  <c r="D30" i="200"/>
  <c r="C30" i="200"/>
  <c r="C29" i="200"/>
  <c r="C31" i="200"/>
  <c r="D28" i="200"/>
  <c r="C28" i="200"/>
  <c r="E27" i="200"/>
  <c r="E26" i="200"/>
  <c r="E28" i="200"/>
  <c r="E30" i="200"/>
  <c r="E25" i="200"/>
  <c r="E11" i="200"/>
  <c r="E24" i="200"/>
  <c r="E23" i="200"/>
  <c r="D21" i="200"/>
  <c r="D29" i="200" s="1"/>
  <c r="D31" i="200" s="1"/>
  <c r="C21" i="200"/>
  <c r="E20" i="200"/>
  <c r="E19" i="200"/>
  <c r="E18" i="200"/>
  <c r="E17" i="200"/>
  <c r="E16" i="200"/>
  <c r="E21" i="200" s="1"/>
  <c r="E29" i="200" s="1"/>
  <c r="E31" i="200" s="1"/>
  <c r="D12" i="200"/>
  <c r="C12" i="200"/>
  <c r="D11" i="200"/>
  <c r="C11" i="200"/>
  <c r="E10" i="200"/>
  <c r="D10" i="200"/>
  <c r="C10" i="200"/>
  <c r="E9" i="200"/>
  <c r="D13" i="200"/>
  <c r="C9" i="200"/>
  <c r="C13" i="200"/>
  <c r="F25" i="107"/>
  <c r="F27" i="107" s="1"/>
  <c r="E25" i="107"/>
  <c r="E27" i="107" s="1"/>
  <c r="C25" i="107"/>
  <c r="C27" i="107"/>
  <c r="B25" i="107"/>
  <c r="B27" i="107" s="1"/>
  <c r="G25" i="107"/>
  <c r="G27" i="107" s="1"/>
  <c r="D25" i="107"/>
  <c r="D27" i="107" s="1"/>
  <c r="F26" i="107"/>
  <c r="E26" i="107"/>
  <c r="D26" i="107"/>
  <c r="C26" i="107"/>
  <c r="B26" i="107"/>
  <c r="C10" i="161"/>
  <c r="G25" i="159"/>
  <c r="O18" i="159"/>
  <c r="B24" i="186"/>
  <c r="D19" i="188"/>
  <c r="O17" i="188"/>
  <c r="O21" i="159"/>
  <c r="N18" i="159"/>
  <c r="O31" i="159"/>
  <c r="D24" i="186"/>
  <c r="N8" i="159"/>
  <c r="O19" i="159"/>
  <c r="C46" i="159"/>
  <c r="O28" i="159"/>
  <c r="C7" i="159"/>
  <c r="O30" i="159"/>
  <c r="O22" i="159"/>
  <c r="E41" i="121"/>
  <c r="G10" i="161"/>
  <c r="G26" i="107"/>
  <c r="E46" i="159"/>
  <c r="G46" i="159"/>
  <c r="C19" i="188"/>
  <c r="C15" i="188"/>
  <c r="N18" i="188"/>
  <c r="G19" i="188"/>
  <c r="B19" i="188"/>
  <c r="E15" i="188"/>
  <c r="G73" i="171"/>
  <c r="D73" i="171"/>
  <c r="E16" i="186"/>
  <c r="G12" i="117"/>
  <c r="E12" i="200"/>
  <c r="E13" i="200"/>
  <c r="F41" i="121"/>
  <c r="G41" i="12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Q23" i="131"/>
  <c r="M23" i="131"/>
  <c r="L23" i="131"/>
  <c r="K23" i="131"/>
  <c r="J23" i="131"/>
  <c r="I23" i="131"/>
  <c r="F23" i="131"/>
  <c r="E23" i="131"/>
  <c r="T22" i="131"/>
  <c r="S22" i="131"/>
  <c r="P22" i="131"/>
  <c r="O22" i="131"/>
  <c r="L22" i="131"/>
  <c r="K22" i="131"/>
  <c r="H22" i="131"/>
  <c r="G22" i="131"/>
  <c r="D22" i="131"/>
  <c r="U21" i="131"/>
  <c r="U23" i="131"/>
  <c r="T21" i="131"/>
  <c r="T23" i="131"/>
  <c r="S21" i="131"/>
  <c r="S23" i="131"/>
  <c r="R21" i="131"/>
  <c r="R23" i="131"/>
  <c r="Q21" i="131"/>
  <c r="P21" i="131"/>
  <c r="P23" i="131"/>
  <c r="O21" i="131"/>
  <c r="O23" i="131"/>
  <c r="N21" i="131"/>
  <c r="N23" i="131"/>
  <c r="M21" i="131"/>
  <c r="K21" i="131"/>
  <c r="I21" i="131"/>
  <c r="H21" i="131"/>
  <c r="H23" i="131"/>
  <c r="G21" i="131"/>
  <c r="G23" i="131"/>
  <c r="F21" i="131"/>
  <c r="E21" i="131"/>
  <c r="D21" i="131"/>
  <c r="D23" i="131"/>
  <c r="U22" i="131"/>
  <c r="R22" i="131"/>
  <c r="Q22" i="131"/>
  <c r="N22" i="131"/>
  <c r="M22" i="131"/>
  <c r="J22" i="131"/>
  <c r="I22" i="131"/>
  <c r="F22" i="131"/>
  <c r="E22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F37" i="111"/>
  <c r="E37" i="111"/>
  <c r="E38" i="111"/>
  <c r="C37" i="111"/>
  <c r="C38" i="111"/>
  <c r="B37" i="111"/>
  <c r="G37" i="111"/>
  <c r="G38" i="111" s="1"/>
  <c r="M27" i="106"/>
  <c r="M29" i="106" s="1"/>
  <c r="J27" i="106"/>
  <c r="J29" i="106" s="1"/>
  <c r="I27" i="106"/>
  <c r="I29" i="106" s="1"/>
  <c r="P27" i="106"/>
  <c r="P29" i="106" s="1"/>
  <c r="O27" i="106"/>
  <c r="O29" i="106" s="1"/>
  <c r="L27" i="106"/>
  <c r="L29" i="106" s="1"/>
  <c r="Q26" i="106"/>
  <c r="N26" i="106"/>
  <c r="K26" i="106"/>
  <c r="Q25" i="106"/>
  <c r="N25" i="106"/>
  <c r="N27" i="106" s="1"/>
  <c r="N29" i="106" s="1"/>
  <c r="K25" i="106"/>
  <c r="Q27" i="106"/>
  <c r="Q29" i="106" s="1"/>
  <c r="P28" i="106"/>
  <c r="P30" i="106" s="1"/>
  <c r="O28" i="106"/>
  <c r="M28" i="106"/>
  <c r="L28" i="106"/>
  <c r="B38" i="111"/>
  <c r="F38" i="111"/>
  <c r="D37" i="111"/>
  <c r="D38" i="111" s="1"/>
  <c r="N9" i="171"/>
  <c r="N10" i="171"/>
  <c r="N11" i="171"/>
  <c r="N12" i="171"/>
  <c r="N13" i="171"/>
  <c r="N14" i="171"/>
  <c r="N15" i="171"/>
  <c r="N16" i="171"/>
  <c r="N17" i="171"/>
  <c r="N18" i="171"/>
  <c r="N19" i="171"/>
  <c r="N20" i="171"/>
  <c r="P20" i="171" s="1"/>
  <c r="N21" i="171"/>
  <c r="N22" i="171"/>
  <c r="N23" i="171"/>
  <c r="N24" i="171"/>
  <c r="N25" i="171"/>
  <c r="N26" i="171"/>
  <c r="N27" i="171"/>
  <c r="N32" i="171"/>
  <c r="N33" i="171"/>
  <c r="N34" i="171"/>
  <c r="N35" i="171"/>
  <c r="N36" i="171"/>
  <c r="N37" i="171"/>
  <c r="N38" i="171"/>
  <c r="N39" i="171"/>
  <c r="N40" i="171"/>
  <c r="N41" i="171"/>
  <c r="N42" i="171"/>
  <c r="N43" i="171"/>
  <c r="N44" i="171"/>
  <c r="N45" i="171"/>
  <c r="N46" i="171"/>
  <c r="N47" i="171"/>
  <c r="N48" i="171"/>
  <c r="N49" i="171"/>
  <c r="N50" i="171"/>
  <c r="P50" i="171" s="1"/>
  <c r="N54" i="171"/>
  <c r="N55" i="171"/>
  <c r="P55" i="171" s="1"/>
  <c r="N56" i="171"/>
  <c r="N57" i="171"/>
  <c r="N58" i="171"/>
  <c r="N59" i="171"/>
  <c r="N60" i="171"/>
  <c r="N61" i="171"/>
  <c r="N62" i="171"/>
  <c r="N63" i="171"/>
  <c r="N64" i="171"/>
  <c r="N65" i="171"/>
  <c r="N66" i="171"/>
  <c r="N67" i="171"/>
  <c r="P67" i="171" s="1"/>
  <c r="N68" i="171"/>
  <c r="N69" i="171"/>
  <c r="N70" i="171"/>
  <c r="N71" i="171"/>
  <c r="N72" i="171"/>
  <c r="C26" i="156"/>
  <c r="E26" i="156"/>
  <c r="F26" i="156"/>
  <c r="G26" i="156"/>
  <c r="H26" i="156"/>
  <c r="I26" i="156"/>
  <c r="J26" i="156"/>
  <c r="K26" i="156"/>
  <c r="L26" i="156"/>
  <c r="M26" i="156"/>
  <c r="B26" i="156"/>
  <c r="G23" i="156"/>
  <c r="F23" i="156"/>
  <c r="E23" i="156"/>
  <c r="D23" i="156"/>
  <c r="C23" i="156"/>
  <c r="B23" i="156"/>
  <c r="G18" i="156"/>
  <c r="F18" i="156"/>
  <c r="E18" i="156"/>
  <c r="D18" i="156"/>
  <c r="D24" i="156" s="1"/>
  <c r="D26" i="156" s="1"/>
  <c r="C18" i="156"/>
  <c r="B18" i="156"/>
  <c r="B24" i="156" s="1"/>
  <c r="G12" i="156"/>
  <c r="F12" i="156"/>
  <c r="E12" i="156"/>
  <c r="D12" i="156"/>
  <c r="C12" i="156"/>
  <c r="B12" i="156"/>
  <c r="L37" i="120"/>
  <c r="B37" i="120"/>
  <c r="B39" i="120"/>
  <c r="K36" i="120"/>
  <c r="M36" i="120" s="1"/>
  <c r="L36" i="120"/>
  <c r="L35" i="120"/>
  <c r="K35" i="120"/>
  <c r="M35" i="120"/>
  <c r="L34" i="120"/>
  <c r="K34" i="120"/>
  <c r="M34" i="120" s="1"/>
  <c r="L33" i="120"/>
  <c r="K33" i="120"/>
  <c r="M33" i="120" s="1"/>
  <c r="L32" i="120"/>
  <c r="K32" i="120"/>
  <c r="M32" i="120" s="1"/>
  <c r="L31" i="120"/>
  <c r="K31" i="120"/>
  <c r="L30" i="120"/>
  <c r="M30" i="120" s="1"/>
  <c r="K30" i="120"/>
  <c r="L29" i="120"/>
  <c r="K29" i="120"/>
  <c r="M29" i="120" s="1"/>
  <c r="L27" i="120"/>
  <c r="L38" i="120"/>
  <c r="K27" i="120"/>
  <c r="M27" i="120" s="1"/>
  <c r="B38" i="120"/>
  <c r="L26" i="120"/>
  <c r="K26" i="120"/>
  <c r="M26" i="120" s="1"/>
  <c r="L25" i="120"/>
  <c r="M25" i="120" s="1"/>
  <c r="K25" i="120"/>
  <c r="L24" i="120"/>
  <c r="K24" i="120"/>
  <c r="L23" i="120"/>
  <c r="K23" i="120"/>
  <c r="M23" i="120" s="1"/>
  <c r="L22" i="120"/>
  <c r="M22" i="120" s="1"/>
  <c r="K22" i="120"/>
  <c r="L21" i="120"/>
  <c r="K21" i="120"/>
  <c r="M21" i="120"/>
  <c r="L20" i="120"/>
  <c r="K20" i="120"/>
  <c r="L19" i="120"/>
  <c r="K19" i="120"/>
  <c r="M19" i="120" s="1"/>
  <c r="L15" i="120"/>
  <c r="K15" i="120"/>
  <c r="M15" i="120"/>
  <c r="L14" i="120"/>
  <c r="K14" i="120"/>
  <c r="L13" i="120"/>
  <c r="K13" i="120"/>
  <c r="M13" i="120" s="1"/>
  <c r="L12" i="120"/>
  <c r="K12" i="120"/>
  <c r="L11" i="120"/>
  <c r="K11" i="120"/>
  <c r="M11" i="120" s="1"/>
  <c r="L10" i="120"/>
  <c r="K10" i="120"/>
  <c r="M10" i="120" s="1"/>
  <c r="L9" i="120"/>
  <c r="K9" i="120"/>
  <c r="M9" i="120" s="1"/>
  <c r="L8" i="120"/>
  <c r="M8" i="120" s="1"/>
  <c r="K8" i="120"/>
  <c r="M20" i="120"/>
  <c r="M24" i="120"/>
  <c r="M12" i="120"/>
  <c r="M14" i="120"/>
  <c r="M31" i="120"/>
  <c r="K37" i="120"/>
  <c r="K38" i="120"/>
  <c r="M38" i="120" s="1"/>
  <c r="B40" i="120"/>
  <c r="M37" i="120"/>
  <c r="K16" i="120"/>
  <c r="M16" i="120" s="1"/>
  <c r="I17" i="196"/>
  <c r="H17" i="196"/>
  <c r="J17" i="196"/>
  <c r="J16" i="196"/>
  <c r="I16" i="196"/>
  <c r="D14" i="196"/>
  <c r="B14" i="196"/>
  <c r="C12" i="196"/>
  <c r="C7" i="196"/>
  <c r="C9" i="196"/>
  <c r="D9" i="196"/>
  <c r="B9" i="196"/>
  <c r="L39" i="120"/>
  <c r="L40" i="120"/>
  <c r="K39" i="120"/>
  <c r="K40" i="120"/>
  <c r="M40" i="120" s="1"/>
  <c r="C14" i="196"/>
  <c r="M39" i="120"/>
  <c r="X8" i="176"/>
  <c r="E32" i="186"/>
  <c r="E34" i="186" s="1"/>
  <c r="F31" i="186"/>
  <c r="F33" i="186"/>
  <c r="E31" i="186"/>
  <c r="E33" i="186"/>
  <c r="G31" i="186"/>
  <c r="G33" i="186"/>
  <c r="O9" i="122"/>
  <c r="N9" i="122"/>
  <c r="N10" i="122"/>
  <c r="O10" i="122"/>
  <c r="N11" i="122"/>
  <c r="N17" i="122"/>
  <c r="O17" i="122"/>
  <c r="N18" i="122"/>
  <c r="O18" i="122"/>
  <c r="N19" i="122"/>
  <c r="O19" i="122"/>
  <c r="N20" i="122"/>
  <c r="O20" i="122"/>
  <c r="N21" i="122"/>
  <c r="P21" i="122" s="1"/>
  <c r="O21" i="122"/>
  <c r="N24" i="122"/>
  <c r="O24" i="122"/>
  <c r="N25" i="122"/>
  <c r="O25" i="122"/>
  <c r="N26" i="122"/>
  <c r="P26" i="122" s="1"/>
  <c r="O26" i="122"/>
  <c r="N27" i="122"/>
  <c r="O27" i="122"/>
  <c r="N28" i="122"/>
  <c r="O28" i="122"/>
  <c r="O12" i="122"/>
  <c r="O13" i="122"/>
  <c r="O11" i="122"/>
  <c r="N13" i="122"/>
  <c r="O17" i="156"/>
  <c r="N17" i="156"/>
  <c r="O16" i="156"/>
  <c r="N16" i="156"/>
  <c r="P16" i="156" s="1"/>
  <c r="O15" i="156"/>
  <c r="P15" i="156" s="1"/>
  <c r="N15" i="156"/>
  <c r="O11" i="156"/>
  <c r="N11" i="156"/>
  <c r="P11" i="156" s="1"/>
  <c r="O10" i="156"/>
  <c r="P10" i="156" s="1"/>
  <c r="N10" i="156"/>
  <c r="O9" i="156"/>
  <c r="N9" i="156"/>
  <c r="P9" i="156" s="1"/>
  <c r="I25" i="107"/>
  <c r="H25" i="107"/>
  <c r="J25" i="107"/>
  <c r="I31" i="198"/>
  <c r="H31" i="198"/>
  <c r="H32" i="198" s="1"/>
  <c r="K31" i="198"/>
  <c r="K32" i="198" s="1"/>
  <c r="J31" i="198"/>
  <c r="J32" i="198" s="1"/>
  <c r="I32" i="198"/>
  <c r="E20" i="161"/>
  <c r="F20" i="161"/>
  <c r="G20" i="161"/>
  <c r="B20" i="161"/>
  <c r="C20" i="161"/>
  <c r="B10" i="106"/>
  <c r="C10" i="106"/>
  <c r="D10" i="106"/>
  <c r="D12" i="106" s="1"/>
  <c r="E10" i="106"/>
  <c r="R10" i="106"/>
  <c r="S11" i="158"/>
  <c r="D14" i="135"/>
  <c r="E14" i="135"/>
  <c r="F14" i="135"/>
  <c r="U23" i="158"/>
  <c r="V23" i="158"/>
  <c r="W23" i="158"/>
  <c r="T23" i="158"/>
  <c r="B16" i="159"/>
  <c r="N16" i="159" s="1"/>
  <c r="C16" i="159"/>
  <c r="O16" i="159" s="1"/>
  <c r="D16" i="159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R39" i="115"/>
  <c r="Q39" i="115"/>
  <c r="B19" i="161"/>
  <c r="C19" i="161"/>
  <c r="D19" i="161"/>
  <c r="E19" i="161"/>
  <c r="F19" i="161"/>
  <c r="G19" i="161"/>
  <c r="E59" i="159"/>
  <c r="F59" i="159"/>
  <c r="G59" i="159"/>
  <c r="C60" i="159"/>
  <c r="D60" i="159"/>
  <c r="B20" i="159"/>
  <c r="N20" i="159" s="1"/>
  <c r="C20" i="159"/>
  <c r="D20" i="159"/>
  <c r="E61" i="159"/>
  <c r="E62" i="159"/>
  <c r="N62" i="159" s="1"/>
  <c r="E63" i="159"/>
  <c r="F63" i="159"/>
  <c r="F64" i="159"/>
  <c r="E65" i="159"/>
  <c r="F65" i="159"/>
  <c r="G65" i="159"/>
  <c r="B52" i="159"/>
  <c r="C52" i="159"/>
  <c r="C11" i="159" s="1"/>
  <c r="D52" i="159"/>
  <c r="D14" i="159" s="1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R18" i="161"/>
  <c r="Q18" i="161"/>
  <c r="Q19" i="161" s="1"/>
  <c r="R17" i="161"/>
  <c r="Q17" i="161"/>
  <c r="R14" i="161"/>
  <c r="Q14" i="161"/>
  <c r="Q15" i="161" s="1"/>
  <c r="R13" i="161"/>
  <c r="Q13" i="161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R9" i="161"/>
  <c r="Q8" i="161"/>
  <c r="S17" i="161"/>
  <c r="R8" i="161"/>
  <c r="Q9" i="161"/>
  <c r="Q10" i="161" s="1"/>
  <c r="Q20" i="161" s="1"/>
  <c r="R19" i="161"/>
  <c r="S13" i="161"/>
  <c r="S8" i="161" s="1"/>
  <c r="AC69" i="158"/>
  <c r="Q69" i="158"/>
  <c r="R69" i="158"/>
  <c r="AD69" i="158" s="1"/>
  <c r="S69" i="158"/>
  <c r="AE69" i="158" s="1"/>
  <c r="L29" i="152"/>
  <c r="J27" i="152"/>
  <c r="F27" i="152"/>
  <c r="D27" i="152"/>
  <c r="G28" i="152"/>
  <c r="F28" i="152"/>
  <c r="D28" i="152"/>
  <c r="D29" i="152" s="1"/>
  <c r="C28" i="152"/>
  <c r="H28" i="152"/>
  <c r="E28" i="152"/>
  <c r="G27" i="152"/>
  <c r="G29" i="152" s="1"/>
  <c r="C27" i="152"/>
  <c r="H27" i="152"/>
  <c r="O46" i="151"/>
  <c r="O48" i="151" s="1"/>
  <c r="E49" i="151"/>
  <c r="C49" i="151"/>
  <c r="H18" i="154"/>
  <c r="H20" i="154"/>
  <c r="E18" i="154"/>
  <c r="I17" i="154"/>
  <c r="I19" i="154"/>
  <c r="H17" i="154"/>
  <c r="H19" i="154"/>
  <c r="F17" i="154"/>
  <c r="F19" i="154"/>
  <c r="E17" i="154"/>
  <c r="E19" i="154"/>
  <c r="C17" i="154"/>
  <c r="C19" i="154"/>
  <c r="B17" i="154"/>
  <c r="B19" i="154"/>
  <c r="L16" i="154"/>
  <c r="L17" i="154"/>
  <c r="L19" i="154"/>
  <c r="K16" i="154"/>
  <c r="K17" i="154"/>
  <c r="K19" i="154"/>
  <c r="J16" i="154"/>
  <c r="J17" i="154"/>
  <c r="J19" i="154"/>
  <c r="G16" i="154"/>
  <c r="G17" i="154"/>
  <c r="G19" i="154"/>
  <c r="D16" i="154"/>
  <c r="M16" i="154"/>
  <c r="M17" i="154"/>
  <c r="M19" i="154"/>
  <c r="I14" i="154"/>
  <c r="I18" i="154" s="1"/>
  <c r="I20" i="154" s="1"/>
  <c r="H14" i="154"/>
  <c r="G14" i="154"/>
  <c r="G18" i="154"/>
  <c r="G20" i="154"/>
  <c r="F14" i="154"/>
  <c r="F18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/>
  <c r="K18" i="154"/>
  <c r="K20" i="154"/>
  <c r="J9" i="154"/>
  <c r="G13" i="154"/>
  <c r="D13" i="154"/>
  <c r="M13" i="154"/>
  <c r="M14" i="154" s="1"/>
  <c r="M18" i="154" s="1"/>
  <c r="M20" i="154" s="1"/>
  <c r="L9" i="154"/>
  <c r="L10" i="154" s="1"/>
  <c r="I9" i="154"/>
  <c r="I10" i="154"/>
  <c r="H9" i="154"/>
  <c r="H10" i="154"/>
  <c r="F9" i="154"/>
  <c r="F10" i="154"/>
  <c r="E9" i="154"/>
  <c r="E10" i="154"/>
  <c r="D9" i="154"/>
  <c r="C9" i="154"/>
  <c r="C10" i="154"/>
  <c r="B9" i="154"/>
  <c r="K9" i="154"/>
  <c r="K10" i="154"/>
  <c r="J28" i="152"/>
  <c r="J29" i="152"/>
  <c r="I28" i="152"/>
  <c r="K28" i="152"/>
  <c r="I27" i="152"/>
  <c r="I29" i="152" s="1"/>
  <c r="K27" i="152"/>
  <c r="K29" i="152"/>
  <c r="N29" i="152"/>
  <c r="E20" i="154"/>
  <c r="J14" i="154"/>
  <c r="J18" i="154" s="1"/>
  <c r="J20" i="154" s="1"/>
  <c r="B10" i="154"/>
  <c r="D14" i="154"/>
  <c r="D18" i="154"/>
  <c r="D20" i="154"/>
  <c r="G9" i="154"/>
  <c r="G10" i="154"/>
  <c r="D10" i="154"/>
  <c r="D17" i="154"/>
  <c r="D19" i="154"/>
  <c r="O29" i="152"/>
  <c r="O25" i="177"/>
  <c r="P25" i="177"/>
  <c r="O26" i="177"/>
  <c r="P26" i="177"/>
  <c r="N27" i="177"/>
  <c r="N28" i="177"/>
  <c r="O28" i="177"/>
  <c r="P28" i="177"/>
  <c r="O24" i="177"/>
  <c r="P24" i="177"/>
  <c r="G30" i="177"/>
  <c r="G31" i="177"/>
  <c r="N24" i="177"/>
  <c r="O21" i="177"/>
  <c r="N21" i="177"/>
  <c r="O20" i="177"/>
  <c r="O19" i="177"/>
  <c r="N19" i="177"/>
  <c r="P19" i="177" s="1"/>
  <c r="O18" i="177"/>
  <c r="N18" i="177"/>
  <c r="O17" i="177"/>
  <c r="N17" i="177"/>
  <c r="P17" i="177" s="1"/>
  <c r="O13" i="177"/>
  <c r="N13" i="177"/>
  <c r="O11" i="177"/>
  <c r="N11" i="177"/>
  <c r="P11" i="177" s="1"/>
  <c r="P9" i="177"/>
  <c r="O9" i="177"/>
  <c r="N9" i="177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G28" i="200"/>
  <c r="G30" i="200"/>
  <c r="F28" i="200"/>
  <c r="F30" i="200"/>
  <c r="Q27" i="200"/>
  <c r="N27" i="200"/>
  <c r="K27" i="200"/>
  <c r="H27" i="200"/>
  <c r="H12" i="200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/>
  <c r="Q23" i="200"/>
  <c r="Q28" i="200"/>
  <c r="Q30" i="200"/>
  <c r="N23" i="200"/>
  <c r="K23" i="200"/>
  <c r="K28" i="200"/>
  <c r="K30" i="200"/>
  <c r="H23" i="200"/>
  <c r="H28" i="200"/>
  <c r="H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 s="1"/>
  <c r="J31" i="200" s="1"/>
  <c r="I21" i="200"/>
  <c r="I29" i="200"/>
  <c r="I31" i="200"/>
  <c r="G21" i="200"/>
  <c r="G29" i="200"/>
  <c r="G31" i="200"/>
  <c r="F21" i="200"/>
  <c r="F29" i="200"/>
  <c r="F31" i="200"/>
  <c r="Q20" i="200"/>
  <c r="N20" i="200"/>
  <c r="K20" i="200"/>
  <c r="H20" i="200"/>
  <c r="Q19" i="200"/>
  <c r="N19" i="200"/>
  <c r="K19" i="200"/>
  <c r="H19" i="200"/>
  <c r="Q18" i="200"/>
  <c r="Q11" i="200"/>
  <c r="N18" i="200"/>
  <c r="K18" i="200"/>
  <c r="H18" i="200"/>
  <c r="Q17" i="200"/>
  <c r="N17" i="200"/>
  <c r="K17" i="200"/>
  <c r="H17" i="200"/>
  <c r="Q16" i="200"/>
  <c r="Q21" i="200"/>
  <c r="Q29" i="200"/>
  <c r="N16" i="200"/>
  <c r="N9" i="200"/>
  <c r="K21" i="200"/>
  <c r="K29" i="200" s="1"/>
  <c r="K31" i="200" s="1"/>
  <c r="H16" i="200"/>
  <c r="Q12" i="200"/>
  <c r="P12" i="200"/>
  <c r="O12" i="200"/>
  <c r="N12" i="200"/>
  <c r="M12" i="200"/>
  <c r="L12" i="200"/>
  <c r="K12" i="200"/>
  <c r="J12" i="200"/>
  <c r="S12" i="200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/>
  <c r="O9" i="200"/>
  <c r="O13" i="200"/>
  <c r="M9" i="200"/>
  <c r="M13" i="200"/>
  <c r="L9" i="200"/>
  <c r="L13" i="200"/>
  <c r="I9" i="200"/>
  <c r="G9" i="200"/>
  <c r="G13" i="200"/>
  <c r="F9" i="200"/>
  <c r="F13" i="200"/>
  <c r="S27" i="200"/>
  <c r="R27" i="200"/>
  <c r="S26" i="200"/>
  <c r="R26" i="200"/>
  <c r="T26" i="200"/>
  <c r="S25" i="200"/>
  <c r="R25" i="200"/>
  <c r="S24" i="200"/>
  <c r="R24" i="200"/>
  <c r="T24" i="200"/>
  <c r="S23" i="200"/>
  <c r="S28" i="200"/>
  <c r="S30" i="200"/>
  <c r="R23" i="200"/>
  <c r="S20" i="200"/>
  <c r="R20" i="200"/>
  <c r="T20" i="200"/>
  <c r="S19" i="200"/>
  <c r="R19" i="200"/>
  <c r="S18" i="200"/>
  <c r="R18" i="200"/>
  <c r="S17" i="200"/>
  <c r="S10" i="200"/>
  <c r="R17" i="200"/>
  <c r="T17" i="200"/>
  <c r="S21" i="200"/>
  <c r="S29" i="200" s="1"/>
  <c r="S31" i="200" s="1"/>
  <c r="R16" i="200"/>
  <c r="R21" i="107"/>
  <c r="R22" i="107"/>
  <c r="R23" i="107"/>
  <c r="R24" i="107"/>
  <c r="Q16" i="107"/>
  <c r="T21" i="200"/>
  <c r="T29" i="200" s="1"/>
  <c r="T31" i="200" s="1"/>
  <c r="T19" i="200"/>
  <c r="R10" i="200"/>
  <c r="Q10" i="107"/>
  <c r="S10" i="107" s="1"/>
  <c r="Q17" i="107"/>
  <c r="R16" i="107"/>
  <c r="Q23" i="107"/>
  <c r="R10" i="107"/>
  <c r="Q22" i="107"/>
  <c r="S22" i="107" s="1"/>
  <c r="R17" i="107"/>
  <c r="J26" i="107"/>
  <c r="R15" i="107"/>
  <c r="Q15" i="107"/>
  <c r="H27" i="107"/>
  <c r="I27" i="107"/>
  <c r="R18" i="107"/>
  <c r="Q21" i="107"/>
  <c r="R11" i="107"/>
  <c r="Q9" i="200"/>
  <c r="Q13" i="200"/>
  <c r="N13" i="200"/>
  <c r="N21" i="200"/>
  <c r="N29" i="200"/>
  <c r="N31" i="200"/>
  <c r="J13" i="200"/>
  <c r="T18" i="200"/>
  <c r="K13" i="200"/>
  <c r="I13" i="200"/>
  <c r="H21" i="200"/>
  <c r="H29" i="200"/>
  <c r="H31" i="200"/>
  <c r="H11" i="200"/>
  <c r="R21" i="200"/>
  <c r="R29" i="200"/>
  <c r="R31" i="200"/>
  <c r="Q31" i="200"/>
  <c r="O31" i="200"/>
  <c r="T25" i="200"/>
  <c r="T10" i="200"/>
  <c r="S11" i="200"/>
  <c r="H9" i="200"/>
  <c r="R12" i="200"/>
  <c r="T12" i="200"/>
  <c r="R28" i="200"/>
  <c r="R30" i="200"/>
  <c r="T27" i="200"/>
  <c r="R9" i="200"/>
  <c r="R11" i="200"/>
  <c r="T23" i="200"/>
  <c r="Q24" i="107"/>
  <c r="S24" i="107" s="1"/>
  <c r="H26" i="107"/>
  <c r="H28" i="107" s="1"/>
  <c r="I26" i="107"/>
  <c r="I28" i="107" s="1"/>
  <c r="Q18" i="107"/>
  <c r="R9" i="107"/>
  <c r="Q8" i="107"/>
  <c r="Q11" i="107"/>
  <c r="Q9" i="107"/>
  <c r="R8" i="107"/>
  <c r="J27" i="107"/>
  <c r="J28" i="107" s="1"/>
  <c r="G20" i="191"/>
  <c r="G19" i="191"/>
  <c r="F22" i="192"/>
  <c r="E22" i="192"/>
  <c r="D22" i="192"/>
  <c r="C22" i="192"/>
  <c r="B22" i="192"/>
  <c r="G20" i="192"/>
  <c r="G19" i="192"/>
  <c r="D19" i="192"/>
  <c r="F17" i="192"/>
  <c r="F23" i="192" s="1"/>
  <c r="E17" i="192"/>
  <c r="E23" i="192"/>
  <c r="C17" i="192"/>
  <c r="B17" i="192"/>
  <c r="B23" i="192" s="1"/>
  <c r="G15" i="192"/>
  <c r="G9" i="192"/>
  <c r="D15" i="192"/>
  <c r="G17" i="192"/>
  <c r="D17" i="192"/>
  <c r="D23" i="192" s="1"/>
  <c r="B11" i="192"/>
  <c r="G10" i="192"/>
  <c r="F10" i="192"/>
  <c r="E10" i="192"/>
  <c r="E11" i="192"/>
  <c r="D9" i="192"/>
  <c r="F8" i="192"/>
  <c r="F11" i="192"/>
  <c r="D11" i="192"/>
  <c r="C11" i="192"/>
  <c r="C23" i="191"/>
  <c r="E10" i="191"/>
  <c r="F10" i="191"/>
  <c r="O10" i="191"/>
  <c r="G10" i="191"/>
  <c r="H10" i="191"/>
  <c r="I10" i="191"/>
  <c r="J10" i="191"/>
  <c r="K10" i="191"/>
  <c r="L10" i="191"/>
  <c r="M10" i="191"/>
  <c r="N10" i="191"/>
  <c r="P10" i="191" s="1"/>
  <c r="C23" i="192"/>
  <c r="G8" i="192"/>
  <c r="G11" i="192" s="1"/>
  <c r="S13" i="200"/>
  <c r="L28" i="107"/>
  <c r="T11" i="200"/>
  <c r="H13" i="200"/>
  <c r="R13" i="200"/>
  <c r="T28" i="200"/>
  <c r="T30" i="200"/>
  <c r="T13" i="200"/>
  <c r="Q19" i="107"/>
  <c r="Q26" i="107" s="1"/>
  <c r="R19" i="107"/>
  <c r="R26" i="107" s="1"/>
  <c r="G23" i="192"/>
  <c r="G22" i="192"/>
  <c r="R19" i="134"/>
  <c r="R18" i="134"/>
  <c r="R20" i="134"/>
  <c r="Q18" i="134"/>
  <c r="R17" i="134"/>
  <c r="Q17" i="134"/>
  <c r="Q19" i="134"/>
  <c r="P17" i="134"/>
  <c r="P19" i="134"/>
  <c r="R14" i="134"/>
  <c r="Q14" i="134"/>
  <c r="P14" i="134"/>
  <c r="P18" i="134"/>
  <c r="P20" i="134"/>
  <c r="R10" i="134"/>
  <c r="Q10" i="134"/>
  <c r="P10" i="134"/>
  <c r="R8" i="134"/>
  <c r="Q8" i="134"/>
  <c r="P8" i="134"/>
  <c r="T19" i="134"/>
  <c r="S19" i="134"/>
  <c r="S18" i="134"/>
  <c r="S20" i="134"/>
  <c r="U17" i="134"/>
  <c r="U19" i="134"/>
  <c r="T17" i="134"/>
  <c r="S17" i="134"/>
  <c r="U14" i="134"/>
  <c r="U18" i="134"/>
  <c r="T14" i="134"/>
  <c r="T18" i="134"/>
  <c r="T20" i="134"/>
  <c r="S14" i="134"/>
  <c r="U10" i="134"/>
  <c r="T10" i="134"/>
  <c r="S10" i="134"/>
  <c r="U8" i="134"/>
  <c r="T8" i="134"/>
  <c r="S8" i="134"/>
  <c r="Q20" i="134"/>
  <c r="U20" i="134"/>
  <c r="D28" i="155"/>
  <c r="E28" i="155"/>
  <c r="F28" i="155"/>
  <c r="G28" i="155"/>
  <c r="H28" i="155"/>
  <c r="C28" i="155"/>
  <c r="C29" i="155" s="1"/>
  <c r="D20" i="155"/>
  <c r="D27" i="155" s="1"/>
  <c r="D29" i="155" s="1"/>
  <c r="E20" i="155"/>
  <c r="E27" i="155" s="1"/>
  <c r="E29" i="155" s="1"/>
  <c r="F20" i="155"/>
  <c r="G20" i="155"/>
  <c r="H20" i="155"/>
  <c r="H27" i="155" s="1"/>
  <c r="R28" i="198"/>
  <c r="Q28" i="198"/>
  <c r="R27" i="198"/>
  <c r="Q27" i="198"/>
  <c r="R26" i="198"/>
  <c r="Q26" i="198"/>
  <c r="S26" i="198" s="1"/>
  <c r="R25" i="198"/>
  <c r="S25" i="198" s="1"/>
  <c r="Q25" i="198"/>
  <c r="R24" i="198"/>
  <c r="Q24" i="198"/>
  <c r="Q29" i="198" s="1"/>
  <c r="Q31" i="198" s="1"/>
  <c r="R21" i="198"/>
  <c r="S21" i="198" s="1"/>
  <c r="Q21" i="198"/>
  <c r="R20" i="198"/>
  <c r="Q20" i="198"/>
  <c r="R19" i="198"/>
  <c r="Q19" i="198"/>
  <c r="R18" i="198"/>
  <c r="R22" i="198" s="1"/>
  <c r="R30" i="198" s="1"/>
  <c r="Q18" i="198"/>
  <c r="S18" i="198" s="1"/>
  <c r="R17" i="198"/>
  <c r="Q17" i="198"/>
  <c r="Q13" i="198"/>
  <c r="R13" i="198"/>
  <c r="R12" i="198"/>
  <c r="R14" i="198"/>
  <c r="Q12" i="198"/>
  <c r="R11" i="198"/>
  <c r="R10" i="198"/>
  <c r="Q10" i="198"/>
  <c r="S10" i="198" s="1"/>
  <c r="Q9" i="198"/>
  <c r="Q14" i="198" s="1"/>
  <c r="R9" i="198"/>
  <c r="Q11" i="198"/>
  <c r="S11" i="198" s="1"/>
  <c r="O72" i="171"/>
  <c r="P72" i="171" s="1"/>
  <c r="O71" i="171"/>
  <c r="P71" i="171" s="1"/>
  <c r="O70" i="171"/>
  <c r="O69" i="171"/>
  <c r="O68" i="171"/>
  <c r="O67" i="171"/>
  <c r="O66" i="171"/>
  <c r="O65" i="171"/>
  <c r="O64" i="171"/>
  <c r="O63" i="171"/>
  <c r="P63" i="171" s="1"/>
  <c r="O62" i="171"/>
  <c r="O61" i="171"/>
  <c r="O60" i="171"/>
  <c r="O59" i="171"/>
  <c r="O58" i="171"/>
  <c r="O57" i="171"/>
  <c r="O56" i="171"/>
  <c r="P56" i="171" s="1"/>
  <c r="O55" i="171"/>
  <c r="O54" i="171"/>
  <c r="O50" i="171"/>
  <c r="O49" i="171"/>
  <c r="P49" i="171" s="1"/>
  <c r="O48" i="171"/>
  <c r="P48" i="171" s="1"/>
  <c r="O47" i="171"/>
  <c r="O46" i="171"/>
  <c r="O45" i="171"/>
  <c r="P45" i="171" s="1"/>
  <c r="O44" i="171"/>
  <c r="P44" i="171" s="1"/>
  <c r="O43" i="171"/>
  <c r="O42" i="171"/>
  <c r="O41" i="171"/>
  <c r="O40" i="171"/>
  <c r="O39" i="171"/>
  <c r="O38" i="171"/>
  <c r="O37" i="171"/>
  <c r="P37" i="171" s="1"/>
  <c r="O36" i="171"/>
  <c r="O35" i="171"/>
  <c r="O34" i="171"/>
  <c r="O33" i="171"/>
  <c r="P33" i="171" s="1"/>
  <c r="O32" i="171"/>
  <c r="O27" i="171"/>
  <c r="O26" i="171"/>
  <c r="O25" i="171"/>
  <c r="O24" i="171"/>
  <c r="P24" i="171" s="1"/>
  <c r="O23" i="171"/>
  <c r="O22" i="171"/>
  <c r="O21" i="171"/>
  <c r="O20" i="171"/>
  <c r="O19" i="171"/>
  <c r="O18" i="171"/>
  <c r="O17" i="171"/>
  <c r="O16" i="171"/>
  <c r="O15" i="171"/>
  <c r="O14" i="171"/>
  <c r="P14" i="171" s="1"/>
  <c r="O13" i="171"/>
  <c r="O12" i="171"/>
  <c r="O11" i="171"/>
  <c r="O10" i="171"/>
  <c r="P10" i="171" s="1"/>
  <c r="O9" i="171"/>
  <c r="P9" i="171" s="1"/>
  <c r="P25" i="171"/>
  <c r="P64" i="171"/>
  <c r="P68" i="171"/>
  <c r="P21" i="171"/>
  <c r="Q25" i="178"/>
  <c r="Q17" i="178"/>
  <c r="Q18" i="178"/>
  <c r="Q19" i="178"/>
  <c r="X15" i="176"/>
  <c r="W15" i="176"/>
  <c r="X12" i="176"/>
  <c r="Y12" i="176" s="1"/>
  <c r="Y13" i="176" s="1"/>
  <c r="W12" i="176"/>
  <c r="W13" i="176" s="1"/>
  <c r="X9" i="176"/>
  <c r="X17" i="176" s="1"/>
  <c r="F17" i="176"/>
  <c r="E17" i="176"/>
  <c r="D17" i="176"/>
  <c r="C17" i="176"/>
  <c r="B17" i="176"/>
  <c r="W8" i="176"/>
  <c r="W9" i="176" s="1"/>
  <c r="W17" i="176" s="1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E66" i="159"/>
  <c r="F66" i="159"/>
  <c r="G66" i="159"/>
  <c r="G67" i="159" s="1"/>
  <c r="D66" i="159"/>
  <c r="B66" i="159"/>
  <c r="B17" i="159"/>
  <c r="C17" i="159"/>
  <c r="D17" i="159"/>
  <c r="C31" i="186"/>
  <c r="C33" i="186"/>
  <c r="B31" i="186"/>
  <c r="B33" i="186"/>
  <c r="B32" i="186"/>
  <c r="D32" i="186"/>
  <c r="F28" i="106"/>
  <c r="G27" i="106"/>
  <c r="G29" i="106"/>
  <c r="F27" i="106"/>
  <c r="F29" i="106" s="1"/>
  <c r="G22" i="191"/>
  <c r="F22" i="191"/>
  <c r="E22" i="191"/>
  <c r="H8" i="191"/>
  <c r="H9" i="191"/>
  <c r="D31" i="186"/>
  <c r="D33" i="186"/>
  <c r="D34" i="186"/>
  <c r="E17" i="191"/>
  <c r="E23" i="191" s="1"/>
  <c r="E11" i="191"/>
  <c r="F17" i="191"/>
  <c r="F23" i="191" s="1"/>
  <c r="B34" i="186"/>
  <c r="F11" i="191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/>
  <c r="G8" i="197"/>
  <c r="G16" i="197" s="1"/>
  <c r="F8" i="197"/>
  <c r="F16" i="197" s="1"/>
  <c r="E8" i="197"/>
  <c r="E16" i="197"/>
  <c r="D8" i="197"/>
  <c r="D16" i="197" s="1"/>
  <c r="C8" i="197"/>
  <c r="C16" i="197" s="1"/>
  <c r="B8" i="197"/>
  <c r="H7" i="197"/>
  <c r="H8" i="197"/>
  <c r="H16" i="197"/>
  <c r="E7" i="197"/>
  <c r="B7" i="197"/>
  <c r="H8" i="189"/>
  <c r="K8" i="189"/>
  <c r="N8" i="189"/>
  <c r="O8" i="189"/>
  <c r="O9" i="189"/>
  <c r="P8" i="189"/>
  <c r="H9" i="189"/>
  <c r="I9" i="189"/>
  <c r="J9" i="189"/>
  <c r="K9" i="189"/>
  <c r="L9" i="189"/>
  <c r="M9" i="189"/>
  <c r="N9" i="189"/>
  <c r="P9" i="189"/>
  <c r="H13" i="189"/>
  <c r="H17" i="189"/>
  <c r="I13" i="189"/>
  <c r="I17" i="189" s="1"/>
  <c r="J13" i="189"/>
  <c r="J17" i="189" s="1"/>
  <c r="K13" i="189"/>
  <c r="L13" i="189"/>
  <c r="L17" i="189"/>
  <c r="M13" i="189"/>
  <c r="M17" i="189"/>
  <c r="N13" i="189"/>
  <c r="O13" i="189"/>
  <c r="O17" i="189"/>
  <c r="P13" i="189"/>
  <c r="P17" i="189"/>
  <c r="H16" i="189"/>
  <c r="I16" i="189"/>
  <c r="J16" i="189"/>
  <c r="K16" i="189"/>
  <c r="L16" i="189"/>
  <c r="M16" i="189"/>
  <c r="N16" i="189"/>
  <c r="O16" i="189"/>
  <c r="P16" i="189"/>
  <c r="K17" i="189"/>
  <c r="N17" i="189"/>
  <c r="G18" i="196"/>
  <c r="F18" i="196"/>
  <c r="F19" i="196"/>
  <c r="E18" i="196"/>
  <c r="E19" i="196"/>
  <c r="D18" i="196"/>
  <c r="C18" i="196"/>
  <c r="B18" i="196"/>
  <c r="B19" i="196"/>
  <c r="H18" i="196"/>
  <c r="H19" i="196"/>
  <c r="J18" i="196"/>
  <c r="J19" i="196"/>
  <c r="G19" i="196"/>
  <c r="D19" i="196"/>
  <c r="C19" i="196"/>
  <c r="I18" i="196"/>
  <c r="I19" i="196"/>
  <c r="D21" i="199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/>
  <c r="H18" i="199"/>
  <c r="H20" i="199"/>
  <c r="G18" i="199"/>
  <c r="G20" i="199"/>
  <c r="G21" i="199"/>
  <c r="F18" i="199"/>
  <c r="F20" i="199"/>
  <c r="E18" i="199"/>
  <c r="E20" i="199"/>
  <c r="J17" i="199"/>
  <c r="J18" i="199"/>
  <c r="J20" i="199"/>
  <c r="I17" i="199"/>
  <c r="H17" i="199"/>
  <c r="I15" i="199"/>
  <c r="I19" i="199"/>
  <c r="I21" i="199"/>
  <c r="G15" i="199"/>
  <c r="F15" i="199"/>
  <c r="E15" i="199"/>
  <c r="E19" i="199"/>
  <c r="E21" i="199"/>
  <c r="I14" i="199"/>
  <c r="H14" i="199"/>
  <c r="H15" i="199"/>
  <c r="H19" i="199"/>
  <c r="H21" i="199"/>
  <c r="G11" i="199"/>
  <c r="F11" i="199"/>
  <c r="E11" i="199"/>
  <c r="I10" i="199"/>
  <c r="I11" i="199"/>
  <c r="H10" i="199"/>
  <c r="H11" i="199"/>
  <c r="F21" i="199"/>
  <c r="J10" i="199"/>
  <c r="J11" i="199"/>
  <c r="J14" i="199"/>
  <c r="J15" i="199"/>
  <c r="J19" i="199"/>
  <c r="J21" i="199"/>
  <c r="Q11" i="117"/>
  <c r="R10" i="117"/>
  <c r="S10" i="117" s="1"/>
  <c r="Q10" i="117"/>
  <c r="R8" i="117"/>
  <c r="Q8" i="117"/>
  <c r="S8" i="117" s="1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R25" i="115"/>
  <c r="Q25" i="115"/>
  <c r="S24" i="115"/>
  <c r="S13" i="115"/>
  <c r="R23" i="115"/>
  <c r="Q23" i="115"/>
  <c r="S23" i="115"/>
  <c r="R22" i="115"/>
  <c r="Q22" i="115"/>
  <c r="S22" i="115"/>
  <c r="R21" i="115"/>
  <c r="Q21" i="115"/>
  <c r="S21" i="115"/>
  <c r="R20" i="115"/>
  <c r="Q20" i="115"/>
  <c r="Q15" i="115"/>
  <c r="R14" i="115"/>
  <c r="Q14" i="115"/>
  <c r="R13" i="115"/>
  <c r="Q13" i="115"/>
  <c r="N42" i="113"/>
  <c r="O41" i="113"/>
  <c r="N41" i="113"/>
  <c r="O40" i="113"/>
  <c r="N40" i="113"/>
  <c r="O39" i="113"/>
  <c r="N39" i="113"/>
  <c r="P39" i="113" s="1"/>
  <c r="O38" i="113"/>
  <c r="N38" i="113"/>
  <c r="O36" i="113"/>
  <c r="N36" i="113"/>
  <c r="O35" i="113"/>
  <c r="N35" i="113"/>
  <c r="O34" i="113"/>
  <c r="N34" i="113"/>
  <c r="P34" i="113" s="1"/>
  <c r="O33" i="113"/>
  <c r="N33" i="113"/>
  <c r="O30" i="113"/>
  <c r="N30" i="113"/>
  <c r="O29" i="113"/>
  <c r="N29" i="113"/>
  <c r="O28" i="113"/>
  <c r="N28" i="113"/>
  <c r="O27" i="113"/>
  <c r="N27" i="113"/>
  <c r="O26" i="113"/>
  <c r="N26" i="113"/>
  <c r="O24" i="113"/>
  <c r="N24" i="113"/>
  <c r="O23" i="113"/>
  <c r="N23" i="113"/>
  <c r="O22" i="113"/>
  <c r="N22" i="113"/>
  <c r="O21" i="113"/>
  <c r="N21" i="113"/>
  <c r="P40" i="113"/>
  <c r="Q9" i="117"/>
  <c r="R38" i="115"/>
  <c r="Q28" i="115"/>
  <c r="R28" i="115"/>
  <c r="S20" i="115"/>
  <c r="O42" i="113"/>
  <c r="F22" i="193"/>
  <c r="G21" i="193"/>
  <c r="F21" i="193"/>
  <c r="E21" i="193"/>
  <c r="G16" i="193"/>
  <c r="G22" i="193"/>
  <c r="F16" i="193"/>
  <c r="E16" i="193"/>
  <c r="E22" i="193"/>
  <c r="G9" i="193"/>
  <c r="F9" i="193"/>
  <c r="E9" i="193"/>
  <c r="G8" i="193"/>
  <c r="F8" i="193"/>
  <c r="E8" i="193"/>
  <c r="G7" i="193"/>
  <c r="G10" i="193"/>
  <c r="F7" i="193"/>
  <c r="F10" i="193"/>
  <c r="E7" i="193"/>
  <c r="H11" i="191"/>
  <c r="I8" i="191"/>
  <c r="J8" i="191"/>
  <c r="K8" i="191"/>
  <c r="K11" i="191" s="1"/>
  <c r="L8" i="191"/>
  <c r="L11" i="191"/>
  <c r="M8" i="191"/>
  <c r="M11" i="191" s="1"/>
  <c r="I9" i="191"/>
  <c r="J9" i="191"/>
  <c r="H17" i="191"/>
  <c r="I17" i="191"/>
  <c r="J17" i="191"/>
  <c r="K17" i="191"/>
  <c r="K23" i="191" s="1"/>
  <c r="L17" i="191"/>
  <c r="M17" i="191"/>
  <c r="M23" i="191" s="1"/>
  <c r="H22" i="191"/>
  <c r="H23" i="191"/>
  <c r="I22" i="191"/>
  <c r="J22" i="191"/>
  <c r="K22" i="191"/>
  <c r="L22" i="191"/>
  <c r="L23" i="191"/>
  <c r="M22" i="191"/>
  <c r="E10" i="193"/>
  <c r="I23" i="191"/>
  <c r="J11" i="191"/>
  <c r="J23" i="191"/>
  <c r="I11" i="191"/>
  <c r="S38" i="115"/>
  <c r="T18" i="152"/>
  <c r="T11" i="152"/>
  <c r="T24" i="152"/>
  <c r="T23" i="152"/>
  <c r="O45" i="151"/>
  <c r="N45" i="151"/>
  <c r="O44" i="151"/>
  <c r="N44" i="151"/>
  <c r="O43" i="151"/>
  <c r="N43" i="151"/>
  <c r="O42" i="151"/>
  <c r="N42" i="151"/>
  <c r="O41" i="151"/>
  <c r="P41" i="151" s="1"/>
  <c r="N41" i="151"/>
  <c r="O40" i="151"/>
  <c r="N40" i="151"/>
  <c r="O39" i="151"/>
  <c r="N39" i="151"/>
  <c r="O38" i="151"/>
  <c r="N38" i="151"/>
  <c r="O37" i="151"/>
  <c r="N37" i="151"/>
  <c r="O36" i="151"/>
  <c r="N36" i="151"/>
  <c r="O35" i="151"/>
  <c r="N35" i="151"/>
  <c r="O32" i="151"/>
  <c r="N32" i="151"/>
  <c r="O31" i="151"/>
  <c r="N31" i="151"/>
  <c r="O30" i="151"/>
  <c r="N30" i="151"/>
  <c r="O29" i="151"/>
  <c r="N29" i="151"/>
  <c r="P15" i="151"/>
  <c r="O28" i="151"/>
  <c r="N28" i="151"/>
  <c r="O27" i="151"/>
  <c r="N27" i="151"/>
  <c r="O26" i="151"/>
  <c r="N26" i="151"/>
  <c r="O25" i="151"/>
  <c r="N25" i="151"/>
  <c r="P25" i="151" s="1"/>
  <c r="O24" i="151"/>
  <c r="N24" i="151"/>
  <c r="O23" i="151"/>
  <c r="N23" i="151"/>
  <c r="O22" i="151"/>
  <c r="N22" i="151"/>
  <c r="O18" i="151"/>
  <c r="N18" i="151"/>
  <c r="P17" i="151"/>
  <c r="N16" i="151"/>
  <c r="N14" i="151"/>
  <c r="O14" i="151"/>
  <c r="O12" i="151"/>
  <c r="N10" i="151"/>
  <c r="O10" i="151"/>
  <c r="O8" i="151"/>
  <c r="O47" i="151"/>
  <c r="D27" i="106"/>
  <c r="D29" i="106"/>
  <c r="C27" i="106"/>
  <c r="C29" i="106"/>
  <c r="S26" i="106"/>
  <c r="R26" i="106"/>
  <c r="E26" i="106"/>
  <c r="S25" i="106"/>
  <c r="T25" i="106" s="1"/>
  <c r="R25" i="106"/>
  <c r="E25" i="106"/>
  <c r="S24" i="106"/>
  <c r="R24" i="106"/>
  <c r="R27" i="106" s="1"/>
  <c r="R29" i="106" s="1"/>
  <c r="E24" i="106"/>
  <c r="E23" i="106"/>
  <c r="E22" i="106"/>
  <c r="E27" i="106"/>
  <c r="E29" i="106" s="1"/>
  <c r="D20" i="106"/>
  <c r="D28" i="106" s="1"/>
  <c r="D30" i="106" s="1"/>
  <c r="C20" i="106"/>
  <c r="C28" i="106" s="1"/>
  <c r="C30" i="106" s="1"/>
  <c r="S19" i="106"/>
  <c r="R19" i="106"/>
  <c r="E19" i="106"/>
  <c r="S18" i="106"/>
  <c r="T18" i="106" s="1"/>
  <c r="R18" i="106"/>
  <c r="E18" i="106"/>
  <c r="S17" i="106"/>
  <c r="S11" i="106" s="1"/>
  <c r="R17" i="106"/>
  <c r="E17" i="106"/>
  <c r="E11" i="106" s="1"/>
  <c r="E16" i="106"/>
  <c r="E15" i="106"/>
  <c r="E9" i="106" s="1"/>
  <c r="E12" i="106" s="1"/>
  <c r="D11" i="106"/>
  <c r="C11" i="106"/>
  <c r="D9" i="106"/>
  <c r="C9" i="106"/>
  <c r="T19" i="106"/>
  <c r="T24" i="106"/>
  <c r="C12" i="106"/>
  <c r="T26" i="106"/>
  <c r="R9" i="106"/>
  <c r="H8" i="192"/>
  <c r="K8" i="192"/>
  <c r="M11" i="192"/>
  <c r="N8" i="192"/>
  <c r="N11" i="192"/>
  <c r="H9" i="192"/>
  <c r="I9" i="192"/>
  <c r="I11" i="192" s="1"/>
  <c r="J9" i="192"/>
  <c r="K9" i="192"/>
  <c r="M9" i="192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I23" i="192" s="1"/>
  <c r="J17" i="192"/>
  <c r="J23" i="192" s="1"/>
  <c r="K17" i="192"/>
  <c r="K23" i="192"/>
  <c r="L17" i="192"/>
  <c r="L23" i="192" s="1"/>
  <c r="M17" i="192"/>
  <c r="M23" i="192" s="1"/>
  <c r="N17" i="192"/>
  <c r="N23" i="192"/>
  <c r="O17" i="192"/>
  <c r="O23" i="192"/>
  <c r="P17" i="192"/>
  <c r="P23" i="192"/>
  <c r="H22" i="192"/>
  <c r="I22" i="192"/>
  <c r="J22" i="192"/>
  <c r="K22" i="192"/>
  <c r="L22" i="192"/>
  <c r="M22" i="192"/>
  <c r="N22" i="192"/>
  <c r="O22" i="192"/>
  <c r="P22" i="192"/>
  <c r="H23" i="192"/>
  <c r="S71" i="158"/>
  <c r="AE71" i="158"/>
  <c r="C20" i="155"/>
  <c r="H13" i="155"/>
  <c r="C13" i="155"/>
  <c r="O22" i="156"/>
  <c r="N22" i="156"/>
  <c r="P22" i="156"/>
  <c r="O21" i="156"/>
  <c r="N21" i="156"/>
  <c r="O20" i="156"/>
  <c r="O23" i="156"/>
  <c r="O25" i="156" s="1"/>
  <c r="N20" i="156"/>
  <c r="N23" i="156" s="1"/>
  <c r="N25" i="156" s="1"/>
  <c r="P20" i="156"/>
  <c r="P21" i="156"/>
  <c r="J12" i="182"/>
  <c r="I12" i="182"/>
  <c r="I8" i="182"/>
  <c r="H12" i="182"/>
  <c r="G12" i="182"/>
  <c r="G8" i="182"/>
  <c r="F12" i="182"/>
  <c r="E12" i="182"/>
  <c r="E8" i="182"/>
  <c r="D12" i="182"/>
  <c r="C12" i="182"/>
  <c r="B12" i="182"/>
  <c r="L11" i="182"/>
  <c r="L12" i="182" s="1"/>
  <c r="K11" i="182"/>
  <c r="K7" i="182"/>
  <c r="J8" i="182"/>
  <c r="H8" i="182"/>
  <c r="F8" i="182"/>
  <c r="B8" i="182"/>
  <c r="J7" i="182"/>
  <c r="I7" i="182"/>
  <c r="H7" i="182"/>
  <c r="G7" i="182"/>
  <c r="F7" i="182"/>
  <c r="E7" i="182"/>
  <c r="D7" i="182"/>
  <c r="C7" i="182"/>
  <c r="B7" i="182"/>
  <c r="M11" i="182"/>
  <c r="M12" i="182" s="1"/>
  <c r="K12" i="182"/>
  <c r="K8" i="182"/>
  <c r="L28" i="135"/>
  <c r="L30" i="135" s="1"/>
  <c r="K28" i="135"/>
  <c r="K30" i="135" s="1"/>
  <c r="J28" i="135"/>
  <c r="J30" i="135"/>
  <c r="I30" i="135"/>
  <c r="H30" i="135"/>
  <c r="G30" i="135"/>
  <c r="F28" i="135"/>
  <c r="F30" i="135"/>
  <c r="E28" i="135"/>
  <c r="E30" i="135"/>
  <c r="D28" i="135"/>
  <c r="D30" i="135"/>
  <c r="L24" i="135"/>
  <c r="L29" i="135" s="1"/>
  <c r="K24" i="135"/>
  <c r="K29" i="135" s="1"/>
  <c r="J24" i="135"/>
  <c r="J29" i="135" s="1"/>
  <c r="J31" i="135" s="1"/>
  <c r="I29" i="135"/>
  <c r="I31" i="135" s="1"/>
  <c r="H29" i="135"/>
  <c r="G29" i="135"/>
  <c r="F24" i="135"/>
  <c r="F29" i="135"/>
  <c r="E24" i="135"/>
  <c r="E29" i="135"/>
  <c r="E31" i="135"/>
  <c r="D24" i="135"/>
  <c r="D29" i="135"/>
  <c r="B1" i="135"/>
  <c r="B1" i="131"/>
  <c r="D31" i="135"/>
  <c r="F31" i="135"/>
  <c r="F20" i="139"/>
  <c r="F22" i="139"/>
  <c r="E21" i="139"/>
  <c r="F21" i="139"/>
  <c r="G21" i="139"/>
  <c r="H21" i="139"/>
  <c r="D22" i="139"/>
  <c r="I21" i="139"/>
  <c r="F15" i="139"/>
  <c r="C21" i="139"/>
  <c r="B21" i="139"/>
  <c r="E20" i="139"/>
  <c r="E18" i="139"/>
  <c r="F18" i="139"/>
  <c r="I18" i="139"/>
  <c r="J18" i="139"/>
  <c r="D18" i="139"/>
  <c r="D17" i="139"/>
  <c r="D19" i="139"/>
  <c r="E15" i="139"/>
  <c r="D15" i="139"/>
  <c r="D20" i="139"/>
  <c r="C15" i="139"/>
  <c r="C20" i="139"/>
  <c r="C22" i="139"/>
  <c r="B15" i="139"/>
  <c r="B20" i="139"/>
  <c r="I14" i="139"/>
  <c r="H14" i="139"/>
  <c r="J14" i="139"/>
  <c r="G14" i="139"/>
  <c r="I13" i="139"/>
  <c r="I15" i="139"/>
  <c r="H13" i="139"/>
  <c r="J13" i="139" s="1"/>
  <c r="G13" i="139"/>
  <c r="G20" i="139" s="1"/>
  <c r="G22" i="139" s="1"/>
  <c r="D13" i="139"/>
  <c r="E10" i="139"/>
  <c r="D10" i="139"/>
  <c r="C10" i="139"/>
  <c r="B10" i="139"/>
  <c r="I9" i="139"/>
  <c r="H9" i="139"/>
  <c r="J9" i="139"/>
  <c r="G9" i="139"/>
  <c r="I8" i="139"/>
  <c r="I20" i="139"/>
  <c r="H8" i="139"/>
  <c r="H10" i="139" s="1"/>
  <c r="J10" i="139" s="1"/>
  <c r="G8" i="139"/>
  <c r="G10" i="139" s="1"/>
  <c r="D8" i="139"/>
  <c r="E22" i="139"/>
  <c r="J21" i="139"/>
  <c r="I22" i="139"/>
  <c r="H20" i="139"/>
  <c r="B22" i="139"/>
  <c r="F19" i="139"/>
  <c r="D21" i="139"/>
  <c r="E19" i="139"/>
  <c r="I10" i="139"/>
  <c r="H15" i="139"/>
  <c r="J15" i="139" s="1"/>
  <c r="J8" i="139"/>
  <c r="G18" i="139"/>
  <c r="E17" i="139"/>
  <c r="F17" i="139"/>
  <c r="I17" i="139"/>
  <c r="I19" i="139"/>
  <c r="J20" i="139"/>
  <c r="H22" i="139"/>
  <c r="J22" i="139" s="1"/>
  <c r="G19" i="139"/>
  <c r="H17" i="139"/>
  <c r="G17" i="139"/>
  <c r="H19" i="139"/>
  <c r="J19" i="139"/>
  <c r="J17" i="139"/>
  <c r="G20" i="185"/>
  <c r="G18" i="185"/>
  <c r="F18" i="185"/>
  <c r="F20" i="185"/>
  <c r="E18" i="185"/>
  <c r="E20" i="185"/>
  <c r="B21" i="185"/>
  <c r="I17" i="185"/>
  <c r="I18" i="185" s="1"/>
  <c r="I20" i="185" s="1"/>
  <c r="H17" i="185"/>
  <c r="H18" i="185" s="1"/>
  <c r="H20" i="185" s="1"/>
  <c r="G17" i="185"/>
  <c r="F15" i="185"/>
  <c r="F19" i="185"/>
  <c r="E15" i="185"/>
  <c r="E19" i="185"/>
  <c r="D21" i="185"/>
  <c r="C21" i="185"/>
  <c r="I14" i="185"/>
  <c r="I15" i="185" s="1"/>
  <c r="I19" i="185" s="1"/>
  <c r="H14" i="185"/>
  <c r="H15" i="185"/>
  <c r="H19" i="185" s="1"/>
  <c r="G14" i="185"/>
  <c r="J14" i="185"/>
  <c r="J15" i="185" s="1"/>
  <c r="J19" i="185" s="1"/>
  <c r="F11" i="185"/>
  <c r="E11" i="185"/>
  <c r="I10" i="185"/>
  <c r="I11" i="185" s="1"/>
  <c r="H10" i="185"/>
  <c r="H11" i="185" s="1"/>
  <c r="G11" i="185"/>
  <c r="G15" i="185"/>
  <c r="G19" i="185"/>
  <c r="G21" i="185"/>
  <c r="F21" i="185"/>
  <c r="E21" i="185"/>
  <c r="J17" i="185"/>
  <c r="J18" i="185" s="1"/>
  <c r="J20" i="185" s="1"/>
  <c r="J10" i="185"/>
  <c r="J11" i="185" s="1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29" i="198"/>
  <c r="G31" i="198"/>
  <c r="F29" i="198"/>
  <c r="F31" i="198"/>
  <c r="E29" i="198"/>
  <c r="E31" i="198"/>
  <c r="G28" i="198"/>
  <c r="G27" i="198"/>
  <c r="G26" i="198"/>
  <c r="G25" i="198"/>
  <c r="G24" i="198"/>
  <c r="G22" i="198"/>
  <c r="G30" i="198"/>
  <c r="G32" i="198"/>
  <c r="F22" i="198"/>
  <c r="F30" i="198"/>
  <c r="E22" i="198"/>
  <c r="E30" i="198"/>
  <c r="E32" i="198"/>
  <c r="G21" i="198"/>
  <c r="G13" i="198"/>
  <c r="F13" i="198"/>
  <c r="E13" i="198"/>
  <c r="F12" i="198"/>
  <c r="G12" i="198"/>
  <c r="E12" i="198"/>
  <c r="F11" i="198"/>
  <c r="G11" i="198"/>
  <c r="E11" i="198"/>
  <c r="F10" i="198"/>
  <c r="G10" i="198"/>
  <c r="E10" i="198"/>
  <c r="E9" i="198"/>
  <c r="E14" i="198"/>
  <c r="F14" i="198"/>
  <c r="G14" i="198"/>
  <c r="F32" i="198"/>
  <c r="W19" i="134"/>
  <c r="V19" i="134"/>
  <c r="O19" i="134"/>
  <c r="N19" i="134"/>
  <c r="K19" i="134"/>
  <c r="J19" i="134"/>
  <c r="G19" i="134"/>
  <c r="F19" i="134"/>
  <c r="X18" i="134"/>
  <c r="X20" i="134"/>
  <c r="W18" i="134"/>
  <c r="W20" i="134"/>
  <c r="O18" i="134"/>
  <c r="O20" i="134"/>
  <c r="L18" i="134"/>
  <c r="L20" i="134"/>
  <c r="K18" i="134"/>
  <c r="K20" i="134"/>
  <c r="H18" i="134"/>
  <c r="H20" i="134"/>
  <c r="G18" i="134"/>
  <c r="G20" i="134"/>
  <c r="D18" i="134"/>
  <c r="D20" i="134"/>
  <c r="X17" i="134"/>
  <c r="X19" i="134"/>
  <c r="W17" i="134"/>
  <c r="V17" i="134"/>
  <c r="O17" i="134"/>
  <c r="N17" i="134"/>
  <c r="M17" i="134"/>
  <c r="M19" i="134"/>
  <c r="L17" i="134"/>
  <c r="L19" i="134"/>
  <c r="K17" i="134"/>
  <c r="J17" i="134"/>
  <c r="I17" i="134"/>
  <c r="I19" i="134"/>
  <c r="H17" i="134"/>
  <c r="H19" i="134"/>
  <c r="G17" i="134"/>
  <c r="F17" i="134"/>
  <c r="E17" i="134"/>
  <c r="E19" i="134"/>
  <c r="D17" i="134"/>
  <c r="D19" i="134"/>
  <c r="X14" i="134"/>
  <c r="W14" i="134"/>
  <c r="V14" i="134"/>
  <c r="V18" i="134"/>
  <c r="V20" i="134"/>
  <c r="O14" i="134"/>
  <c r="N14" i="134"/>
  <c r="N18" i="134"/>
  <c r="N20" i="134"/>
  <c r="M14" i="134"/>
  <c r="M18" i="134"/>
  <c r="L14" i="134"/>
  <c r="K14" i="134"/>
  <c r="J14" i="134"/>
  <c r="J18" i="134"/>
  <c r="J20" i="134"/>
  <c r="I14" i="134"/>
  <c r="I18" i="134"/>
  <c r="H14" i="134"/>
  <c r="G14" i="134"/>
  <c r="F14" i="134"/>
  <c r="F18" i="134"/>
  <c r="F20" i="134"/>
  <c r="E14" i="134"/>
  <c r="E18" i="134"/>
  <c r="D14" i="134"/>
  <c r="X10" i="134"/>
  <c r="W10" i="134"/>
  <c r="V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/>
  <c r="I20" i="134"/>
  <c r="M20" i="134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B30" i="198"/>
  <c r="D29" i="198"/>
  <c r="D31" i="198"/>
  <c r="C29" i="198"/>
  <c r="C31" i="198"/>
  <c r="B29" i="198"/>
  <c r="B31" i="198"/>
  <c r="D28" i="198"/>
  <c r="D27" i="198"/>
  <c r="D26" i="198"/>
  <c r="D25" i="198"/>
  <c r="D24" i="198"/>
  <c r="T22" i="198"/>
  <c r="D22" i="198"/>
  <c r="D30" i="198"/>
  <c r="D32" i="198"/>
  <c r="C22" i="198"/>
  <c r="C30" i="198"/>
  <c r="C32" i="198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/>
  <c r="B10" i="198"/>
  <c r="B14" i="198"/>
  <c r="D9" i="198"/>
  <c r="C9" i="198"/>
  <c r="B9" i="198"/>
  <c r="S20" i="198"/>
  <c r="S19" i="198"/>
  <c r="S13" i="198"/>
  <c r="S27" i="198"/>
  <c r="S9" i="198"/>
  <c r="B32" i="198"/>
  <c r="D10" i="198"/>
  <c r="D14" i="198"/>
  <c r="D12" i="198"/>
  <c r="R9" i="195"/>
  <c r="R10" i="195"/>
  <c r="R19" i="178"/>
  <c r="C18" i="165"/>
  <c r="C23" i="165"/>
  <c r="D23" i="165"/>
  <c r="D24" i="165" s="1"/>
  <c r="E23" i="165"/>
  <c r="E24" i="165" s="1"/>
  <c r="E16" i="189"/>
  <c r="G17" i="189"/>
  <c r="F17" i="189"/>
  <c r="E13" i="189"/>
  <c r="E17" i="189"/>
  <c r="E9" i="189"/>
  <c r="E8" i="189"/>
  <c r="Q24" i="165"/>
  <c r="C12" i="165"/>
  <c r="U15" i="165"/>
  <c r="V15" i="165"/>
  <c r="W15" i="165"/>
  <c r="U16" i="165"/>
  <c r="V16" i="165"/>
  <c r="W16" i="165"/>
  <c r="U17" i="165"/>
  <c r="V17" i="165"/>
  <c r="W17" i="165"/>
  <c r="P24" i="165"/>
  <c r="U20" i="165"/>
  <c r="V20" i="165"/>
  <c r="W20" i="165"/>
  <c r="U21" i="165"/>
  <c r="V21" i="165"/>
  <c r="W21" i="165"/>
  <c r="U22" i="165"/>
  <c r="V22" i="165"/>
  <c r="W22" i="165"/>
  <c r="T24" i="165"/>
  <c r="L24" i="165"/>
  <c r="H24" i="165"/>
  <c r="L14" i="197"/>
  <c r="K14" i="197"/>
  <c r="M14" i="197"/>
  <c r="M15" i="197"/>
  <c r="K12" i="197"/>
  <c r="L11" i="197"/>
  <c r="M11" i="197" s="1"/>
  <c r="K11" i="197"/>
  <c r="K7" i="197"/>
  <c r="K8" i="197"/>
  <c r="K16" i="197"/>
  <c r="K15" i="197"/>
  <c r="L15" i="197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22" i="158"/>
  <c r="AE22" i="158" s="1"/>
  <c r="R22" i="158"/>
  <c r="AD22" i="158" s="1"/>
  <c r="Q22" i="158"/>
  <c r="AC22" i="158" s="1"/>
  <c r="S21" i="158"/>
  <c r="AE21" i="158" s="1"/>
  <c r="R21" i="158"/>
  <c r="AD21" i="158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R14" i="158"/>
  <c r="AD14" i="158" s="1"/>
  <c r="Q14" i="158"/>
  <c r="AC14" i="158" s="1"/>
  <c r="S13" i="158"/>
  <c r="AE13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AE11" i="158"/>
  <c r="R11" i="158"/>
  <c r="AD11" i="158"/>
  <c r="Q11" i="158"/>
  <c r="AC11" i="158" s="1"/>
  <c r="S10" i="158"/>
  <c r="AE10" i="158" s="1"/>
  <c r="R10" i="158"/>
  <c r="AD10" i="158" s="1"/>
  <c r="Q10" i="158"/>
  <c r="AC10" i="158" s="1"/>
  <c r="J18" i="194"/>
  <c r="I18" i="194"/>
  <c r="H18" i="194"/>
  <c r="G18" i="194"/>
  <c r="F18" i="194"/>
  <c r="E18" i="194"/>
  <c r="D18" i="194"/>
  <c r="C18" i="194"/>
  <c r="B18" i="194"/>
  <c r="L17" i="194"/>
  <c r="K17" i="194"/>
  <c r="K18" i="194"/>
  <c r="L16" i="194"/>
  <c r="K16" i="194"/>
  <c r="J14" i="194"/>
  <c r="I14" i="194"/>
  <c r="H14" i="194"/>
  <c r="H19" i="194"/>
  <c r="G14" i="194"/>
  <c r="G19" i="194" s="1"/>
  <c r="F14" i="194"/>
  <c r="E14" i="194"/>
  <c r="D14" i="194"/>
  <c r="D19" i="194" s="1"/>
  <c r="C14" i="194"/>
  <c r="B14" i="194"/>
  <c r="L13" i="194"/>
  <c r="L14" i="194" s="1"/>
  <c r="L19" i="194" s="1"/>
  <c r="K13" i="194"/>
  <c r="K8" i="194" s="1"/>
  <c r="K9" i="194" s="1"/>
  <c r="L12" i="194"/>
  <c r="K12" i="194"/>
  <c r="I9" i="194"/>
  <c r="F8" i="194"/>
  <c r="J9" i="194"/>
  <c r="H9" i="194"/>
  <c r="G7" i="194"/>
  <c r="G9" i="194"/>
  <c r="F7" i="194"/>
  <c r="F9" i="194"/>
  <c r="E7" i="194"/>
  <c r="E9" i="194"/>
  <c r="D7" i="194"/>
  <c r="C7" i="194"/>
  <c r="B7" i="194"/>
  <c r="B9" i="194"/>
  <c r="C19" i="194"/>
  <c r="F19" i="194"/>
  <c r="E19" i="194"/>
  <c r="D9" i="194"/>
  <c r="C9" i="194"/>
  <c r="B19" i="194"/>
  <c r="M12" i="194"/>
  <c r="I19" i="194"/>
  <c r="J19" i="194"/>
  <c r="K7" i="194"/>
  <c r="M17" i="194"/>
  <c r="L18" i="194"/>
  <c r="K14" i="194"/>
  <c r="K19" i="194" s="1"/>
  <c r="L7" i="194"/>
  <c r="M16" i="194"/>
  <c r="M18" i="194"/>
  <c r="M7" i="194"/>
  <c r="Q68" i="158"/>
  <c r="AC68" i="158"/>
  <c r="R68" i="158"/>
  <c r="AD68" i="158" s="1"/>
  <c r="S68" i="158"/>
  <c r="AE68" i="158" s="1"/>
  <c r="P17" i="190"/>
  <c r="L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8" i="190"/>
  <c r="M9" i="190"/>
  <c r="L8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/>
  <c r="D13" i="189"/>
  <c r="C13" i="189"/>
  <c r="B13" i="189"/>
  <c r="R12" i="189"/>
  <c r="R13" i="189" s="1"/>
  <c r="R17" i="189" s="1"/>
  <c r="Q12" i="189"/>
  <c r="Q13" i="189"/>
  <c r="S9" i="189"/>
  <c r="R9" i="189"/>
  <c r="D9" i="189"/>
  <c r="C9" i="189"/>
  <c r="B9" i="189"/>
  <c r="D8" i="189"/>
  <c r="C8" i="189"/>
  <c r="B8" i="189"/>
  <c r="Q17" i="189"/>
  <c r="S15" i="189"/>
  <c r="S16" i="189"/>
  <c r="Q8" i="190"/>
  <c r="Q8" i="189"/>
  <c r="Q9" i="189"/>
  <c r="S12" i="189"/>
  <c r="S13" i="189" s="1"/>
  <c r="S17" i="189" s="1"/>
  <c r="Q9" i="190"/>
  <c r="R8" i="190"/>
  <c r="R9" i="190"/>
  <c r="B9" i="190"/>
  <c r="S12" i="190"/>
  <c r="S13" i="190"/>
  <c r="S17" i="190"/>
  <c r="T50" i="158"/>
  <c r="U50" i="158"/>
  <c r="V50" i="158"/>
  <c r="S8" i="190"/>
  <c r="S9" i="190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I14" i="193"/>
  <c r="H14" i="193"/>
  <c r="I13" i="193"/>
  <c r="H13" i="193"/>
  <c r="D9" i="193"/>
  <c r="C9" i="193"/>
  <c r="B9" i="193"/>
  <c r="D8" i="193"/>
  <c r="C8" i="193"/>
  <c r="B8" i="193"/>
  <c r="D7" i="193"/>
  <c r="D10" i="193"/>
  <c r="C7" i="193"/>
  <c r="B7" i="193"/>
  <c r="B10" i="193"/>
  <c r="R21" i="192"/>
  <c r="Q21" i="192"/>
  <c r="R20" i="192"/>
  <c r="Q20" i="192"/>
  <c r="S20" i="192"/>
  <c r="R19" i="192"/>
  <c r="Q19" i="192"/>
  <c r="R16" i="192"/>
  <c r="R10" i="192"/>
  <c r="Q16" i="192"/>
  <c r="R15" i="192"/>
  <c r="Q15" i="192"/>
  <c r="R14" i="192"/>
  <c r="R8" i="192" s="1"/>
  <c r="Q14" i="192"/>
  <c r="Q17" i="192" s="1"/>
  <c r="Q23" i="192" s="1"/>
  <c r="O21" i="191"/>
  <c r="N21" i="191"/>
  <c r="O20" i="191"/>
  <c r="N20" i="191"/>
  <c r="N22" i="191" s="1"/>
  <c r="O19" i="191"/>
  <c r="N19" i="191"/>
  <c r="O16" i="191"/>
  <c r="N16" i="191"/>
  <c r="O15" i="191"/>
  <c r="N15" i="191"/>
  <c r="P15" i="191" s="1"/>
  <c r="O14" i="191"/>
  <c r="P14" i="191" s="1"/>
  <c r="N14" i="191"/>
  <c r="N9" i="191"/>
  <c r="N8" i="191"/>
  <c r="C10" i="193"/>
  <c r="J14" i="193"/>
  <c r="J8" i="193"/>
  <c r="R22" i="192"/>
  <c r="H16" i="193"/>
  <c r="I16" i="193"/>
  <c r="O22" i="191"/>
  <c r="Q22" i="192"/>
  <c r="Q10" i="192"/>
  <c r="P16" i="191"/>
  <c r="I7" i="193"/>
  <c r="J15" i="193"/>
  <c r="J20" i="193"/>
  <c r="J21" i="193"/>
  <c r="I8" i="193"/>
  <c r="H8" i="193"/>
  <c r="H7" i="193"/>
  <c r="H9" i="193"/>
  <c r="J18" i="193"/>
  <c r="I9" i="193"/>
  <c r="S19" i="192"/>
  <c r="S21" i="192"/>
  <c r="S15" i="192"/>
  <c r="S9" i="192" s="1"/>
  <c r="R9" i="192"/>
  <c r="Q9" i="192"/>
  <c r="S16" i="192"/>
  <c r="S10" i="192"/>
  <c r="P19" i="191"/>
  <c r="O8" i="191"/>
  <c r="P8" i="191" s="1"/>
  <c r="O9" i="191"/>
  <c r="P21" i="191"/>
  <c r="B22" i="193"/>
  <c r="C22" i="193"/>
  <c r="J13" i="193"/>
  <c r="Q8" i="192"/>
  <c r="S22" i="192"/>
  <c r="H10" i="193"/>
  <c r="J9" i="193"/>
  <c r="Q11" i="192"/>
  <c r="I10" i="193"/>
  <c r="J7" i="193"/>
  <c r="J16" i="193"/>
  <c r="I22" i="193"/>
  <c r="J10" i="193"/>
  <c r="H22" i="193"/>
  <c r="J22" i="193"/>
  <c r="N45" i="159"/>
  <c r="N38" i="159"/>
  <c r="P38" i="159" s="1"/>
  <c r="O38" i="159"/>
  <c r="N40" i="159"/>
  <c r="O40" i="159"/>
  <c r="N41" i="159"/>
  <c r="O41" i="159"/>
  <c r="N42" i="159"/>
  <c r="P42" i="159" s="1"/>
  <c r="N43" i="159"/>
  <c r="N44" i="159"/>
  <c r="N48" i="159"/>
  <c r="O48" i="159"/>
  <c r="P48" i="159" s="1"/>
  <c r="N49" i="159"/>
  <c r="O49" i="159"/>
  <c r="N50" i="159"/>
  <c r="O50" i="159"/>
  <c r="N51" i="159"/>
  <c r="O51" i="159"/>
  <c r="N53" i="159"/>
  <c r="O53" i="159"/>
  <c r="P53" i="159" s="1"/>
  <c r="N56" i="159"/>
  <c r="O56" i="159"/>
  <c r="N57" i="159"/>
  <c r="O57" i="159"/>
  <c r="P57" i="159" s="1"/>
  <c r="N58" i="159"/>
  <c r="O58" i="159"/>
  <c r="N59" i="159"/>
  <c r="O59" i="159"/>
  <c r="P59" i="159" s="1"/>
  <c r="N60" i="159"/>
  <c r="N61" i="159"/>
  <c r="O61" i="159"/>
  <c r="O62" i="159"/>
  <c r="N63" i="159"/>
  <c r="O63" i="159"/>
  <c r="N64" i="159"/>
  <c r="O64" i="159"/>
  <c r="N65" i="159"/>
  <c r="O65" i="159"/>
  <c r="N52" i="159"/>
  <c r="P58" i="159"/>
  <c r="O54" i="159"/>
  <c r="N39" i="159"/>
  <c r="N54" i="159"/>
  <c r="P50" i="159"/>
  <c r="N55" i="159"/>
  <c r="O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/>
  <c r="B23" i="158"/>
  <c r="T49" i="158"/>
  <c r="U49" i="158"/>
  <c r="U54" i="158" s="1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T59" i="158"/>
  <c r="U58" i="158"/>
  <c r="U59" i="158"/>
  <c r="V58" i="158"/>
  <c r="V59" i="158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S25" i="160"/>
  <c r="S23" i="160"/>
  <c r="S20" i="160"/>
  <c r="S9" i="160" s="1"/>
  <c r="S19" i="160"/>
  <c r="S26" i="160"/>
  <c r="C25" i="178"/>
  <c r="C24" i="178"/>
  <c r="C26" i="178"/>
  <c r="D23" i="178"/>
  <c r="D25" i="178"/>
  <c r="C23" i="178"/>
  <c r="B23" i="178"/>
  <c r="B25" i="178"/>
  <c r="R22" i="178"/>
  <c r="R23" i="178" s="1"/>
  <c r="R25" i="178" s="1"/>
  <c r="Q22" i="178"/>
  <c r="D20" i="178"/>
  <c r="D24" i="178"/>
  <c r="C20" i="178"/>
  <c r="B20" i="178"/>
  <c r="B24" i="178"/>
  <c r="R18" i="178"/>
  <c r="R17" i="178"/>
  <c r="R16" i="178"/>
  <c r="Q16" i="178"/>
  <c r="D13" i="178"/>
  <c r="C13" i="178"/>
  <c r="B13" i="178"/>
  <c r="R12" i="178"/>
  <c r="Q12" i="178"/>
  <c r="R11" i="178"/>
  <c r="S11" i="178" s="1"/>
  <c r="Q11" i="178"/>
  <c r="R10" i="178"/>
  <c r="Q10" i="178"/>
  <c r="S10" i="178" s="1"/>
  <c r="R9" i="178"/>
  <c r="S9" i="178" s="1"/>
  <c r="Q9" i="178"/>
  <c r="S17" i="178"/>
  <c r="S22" i="178"/>
  <c r="S23" i="178" s="1"/>
  <c r="S25" i="178" s="1"/>
  <c r="S12" i="178"/>
  <c r="S18" i="178"/>
  <c r="B26" i="178"/>
  <c r="D26" i="178"/>
  <c r="Q71" i="158"/>
  <c r="R71" i="158"/>
  <c r="AD71" i="158"/>
  <c r="AC71" i="15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AC70" i="158"/>
  <c r="S70" i="158"/>
  <c r="AE70" i="158" s="1"/>
  <c r="R70" i="158"/>
  <c r="AD70" i="158" s="1"/>
  <c r="Q70" i="158"/>
  <c r="AB74" i="158"/>
  <c r="AA74" i="158"/>
  <c r="Z74" i="158"/>
  <c r="Y74" i="158"/>
  <c r="X74" i="158"/>
  <c r="W74" i="158"/>
  <c r="V74" i="158"/>
  <c r="U74" i="158"/>
  <c r="T74" i="158"/>
  <c r="P74" i="158"/>
  <c r="O74" i="158"/>
  <c r="N74" i="158"/>
  <c r="M74" i="158"/>
  <c r="L74" i="158"/>
  <c r="K74" i="158"/>
  <c r="J74" i="158"/>
  <c r="I74" i="158"/>
  <c r="H74" i="158"/>
  <c r="G74" i="158"/>
  <c r="F74" i="158"/>
  <c r="E74" i="158"/>
  <c r="D74" i="158"/>
  <c r="C74" i="158"/>
  <c r="B74" i="158"/>
  <c r="AE73" i="158"/>
  <c r="R73" i="158"/>
  <c r="AD73" i="158"/>
  <c r="Q73" i="158"/>
  <c r="AC73" i="158" s="1"/>
  <c r="S72" i="158"/>
  <c r="AE72" i="158" s="1"/>
  <c r="R72" i="158"/>
  <c r="AD72" i="158" s="1"/>
  <c r="Q72" i="158"/>
  <c r="AC72" i="158"/>
  <c r="S67" i="158"/>
  <c r="AE67" i="158" s="1"/>
  <c r="R67" i="158"/>
  <c r="AD67" i="158" s="1"/>
  <c r="Q67" i="158"/>
  <c r="AC67" i="158" s="1"/>
  <c r="S66" i="158"/>
  <c r="R66" i="158"/>
  <c r="AD66" i="158" s="1"/>
  <c r="Q66" i="158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/>
  <c r="C18" i="180"/>
  <c r="C20" i="180"/>
  <c r="B18" i="180"/>
  <c r="B20" i="180"/>
  <c r="R17" i="180"/>
  <c r="R18" i="180" s="1"/>
  <c r="R20" i="180" s="1"/>
  <c r="Q17" i="180"/>
  <c r="Q18" i="180" s="1"/>
  <c r="Q20" i="180" s="1"/>
  <c r="R16" i="180"/>
  <c r="Q16" i="180"/>
  <c r="D15" i="180"/>
  <c r="D19" i="180"/>
  <c r="D21" i="180"/>
  <c r="C15" i="180"/>
  <c r="C19" i="180"/>
  <c r="C21" i="180"/>
  <c r="B15" i="180"/>
  <c r="R14" i="180"/>
  <c r="Q14" i="180"/>
  <c r="R13" i="180"/>
  <c r="Q13" i="180"/>
  <c r="S13" i="180" s="1"/>
  <c r="D10" i="180"/>
  <c r="C10" i="180"/>
  <c r="B10" i="180"/>
  <c r="R9" i="180"/>
  <c r="R10" i="180" s="1"/>
  <c r="Q9" i="180"/>
  <c r="J15" i="182"/>
  <c r="I15" i="182"/>
  <c r="H15" i="182"/>
  <c r="G15" i="182"/>
  <c r="F15" i="182"/>
  <c r="E15" i="182"/>
  <c r="D15" i="182"/>
  <c r="D8" i="182" s="1"/>
  <c r="D16" i="182" s="1"/>
  <c r="C15" i="182"/>
  <c r="C8" i="182" s="1"/>
  <c r="C16" i="182" s="1"/>
  <c r="B15" i="182"/>
  <c r="L14" i="182"/>
  <c r="L7" i="182" s="1"/>
  <c r="K14" i="182"/>
  <c r="M14" i="182"/>
  <c r="M7" i="182" s="1"/>
  <c r="J16" i="182"/>
  <c r="F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1" i="186"/>
  <c r="I33" i="186"/>
  <c r="H31" i="186"/>
  <c r="H33" i="186"/>
  <c r="R30" i="186"/>
  <c r="Q30" i="186"/>
  <c r="P30" i="186"/>
  <c r="M30" i="186"/>
  <c r="J30" i="186"/>
  <c r="R29" i="186"/>
  <c r="Q29" i="186"/>
  <c r="S29" i="186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/>
  <c r="P33" i="186"/>
  <c r="M26" i="186"/>
  <c r="J26" i="186"/>
  <c r="O24" i="186"/>
  <c r="O32" i="186"/>
  <c r="N24" i="186"/>
  <c r="N32" i="186"/>
  <c r="N34" i="186"/>
  <c r="L24" i="186"/>
  <c r="L32" i="186"/>
  <c r="K24" i="186"/>
  <c r="K32" i="186"/>
  <c r="I24" i="186"/>
  <c r="I32" i="186"/>
  <c r="H24" i="186"/>
  <c r="H32" i="186"/>
  <c r="R23" i="186"/>
  <c r="Q23" i="186"/>
  <c r="P23" i="186"/>
  <c r="M23" i="186"/>
  <c r="J23" i="186"/>
  <c r="R22" i="186"/>
  <c r="Q22" i="186"/>
  <c r="P22" i="186"/>
  <c r="M22" i="186"/>
  <c r="J22" i="186"/>
  <c r="R21" i="186"/>
  <c r="Q21" i="186"/>
  <c r="P21" i="186"/>
  <c r="M21" i="186"/>
  <c r="J21" i="186"/>
  <c r="R20" i="186"/>
  <c r="Q20" i="186"/>
  <c r="P20" i="186"/>
  <c r="M20" i="186"/>
  <c r="J20" i="186"/>
  <c r="R19" i="186"/>
  <c r="Q19" i="186"/>
  <c r="P19" i="186"/>
  <c r="M19" i="186"/>
  <c r="M24" i="186"/>
  <c r="M32" i="186"/>
  <c r="J19" i="186"/>
  <c r="O15" i="186"/>
  <c r="P15" i="186"/>
  <c r="N15" i="186"/>
  <c r="L15" i="186"/>
  <c r="K15" i="186"/>
  <c r="I15" i="186"/>
  <c r="H15" i="186"/>
  <c r="Q15" i="186"/>
  <c r="O14" i="186"/>
  <c r="R14" i="186"/>
  <c r="N14" i="186"/>
  <c r="L14" i="186"/>
  <c r="K14" i="186"/>
  <c r="M14" i="186"/>
  <c r="J14" i="186"/>
  <c r="I14" i="186"/>
  <c r="H14" i="186"/>
  <c r="P13" i="186"/>
  <c r="O13" i="186"/>
  <c r="N13" i="186"/>
  <c r="L13" i="186"/>
  <c r="K13" i="186"/>
  <c r="I13" i="186"/>
  <c r="H13" i="186"/>
  <c r="J13" i="186"/>
  <c r="R13" i="186"/>
  <c r="Q13" i="186"/>
  <c r="S13" i="186" s="1"/>
  <c r="O12" i="186"/>
  <c r="N12" i="186"/>
  <c r="P12" i="186"/>
  <c r="L12" i="186"/>
  <c r="K12" i="186"/>
  <c r="M12" i="186"/>
  <c r="I12" i="186"/>
  <c r="H12" i="186"/>
  <c r="J12" i="186"/>
  <c r="R12" i="186"/>
  <c r="O11" i="186"/>
  <c r="N11" i="186"/>
  <c r="P11" i="186"/>
  <c r="L11" i="186"/>
  <c r="L16" i="186"/>
  <c r="K11" i="186"/>
  <c r="I11" i="186"/>
  <c r="H11" i="186"/>
  <c r="Q11" i="186"/>
  <c r="R11" i="186"/>
  <c r="S14" i="180"/>
  <c r="O34" i="186"/>
  <c r="I16" i="186"/>
  <c r="O16" i="186"/>
  <c r="M15" i="186"/>
  <c r="N16" i="186"/>
  <c r="K34" i="186"/>
  <c r="J31" i="186"/>
  <c r="J33" i="186"/>
  <c r="S27" i="186"/>
  <c r="M34" i="186"/>
  <c r="P24" i="186"/>
  <c r="P32" i="186"/>
  <c r="I34" i="186"/>
  <c r="K16" i="186"/>
  <c r="P14" i="186"/>
  <c r="P16" i="186"/>
  <c r="J15" i="186"/>
  <c r="J24" i="186"/>
  <c r="J32" i="186"/>
  <c r="J34" i="186"/>
  <c r="M31" i="186"/>
  <c r="M33" i="186"/>
  <c r="R31" i="186"/>
  <c r="R33" i="186"/>
  <c r="R15" i="180"/>
  <c r="R19" i="180" s="1"/>
  <c r="R21" i="180" s="1"/>
  <c r="Q74" i="158"/>
  <c r="S16" i="180"/>
  <c r="Q31" i="186"/>
  <c r="Q33" i="186"/>
  <c r="S20" i="186"/>
  <c r="E16" i="182"/>
  <c r="I16" i="182"/>
  <c r="L15" i="182"/>
  <c r="K15" i="182"/>
  <c r="K16" i="182"/>
  <c r="H16" i="182"/>
  <c r="M15" i="182"/>
  <c r="Q12" i="186"/>
  <c r="H16" i="186"/>
  <c r="J11" i="186"/>
  <c r="J16" i="186"/>
  <c r="S28" i="186"/>
  <c r="L34" i="186"/>
  <c r="G77" i="130"/>
  <c r="K77" i="130"/>
  <c r="O77" i="130"/>
  <c r="S77" i="130"/>
  <c r="U77" i="130"/>
  <c r="P34" i="186"/>
  <c r="Q14" i="186"/>
  <c r="S14" i="186" s="1"/>
  <c r="M13" i="186"/>
  <c r="S30" i="186"/>
  <c r="H34" i="186"/>
  <c r="E77" i="130"/>
  <c r="I77" i="130"/>
  <c r="M77" i="130"/>
  <c r="M11" i="186"/>
  <c r="S26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S17" i="180"/>
  <c r="S18" i="180" s="1"/>
  <c r="S20" i="180" s="1"/>
  <c r="AC66" i="158"/>
  <c r="M16" i="186"/>
  <c r="S31" i="186"/>
  <c r="S33" i="186"/>
  <c r="M12" i="164"/>
  <c r="M7" i="164"/>
  <c r="M8" i="164"/>
  <c r="M16" i="164"/>
  <c r="T18" i="195"/>
  <c r="R18" i="195"/>
  <c r="S18" i="195"/>
  <c r="AE66" i="158"/>
  <c r="K11" i="163"/>
  <c r="J12" i="163"/>
  <c r="D45" i="163"/>
  <c r="L12" i="163"/>
  <c r="H10" i="163"/>
  <c r="H18" i="163"/>
  <c r="K15" i="163"/>
  <c r="M21" i="163"/>
  <c r="M27" i="163"/>
  <c r="M13" i="163" s="1"/>
  <c r="M30" i="163"/>
  <c r="J32" i="163"/>
  <c r="L24" i="163"/>
  <c r="M26" i="163"/>
  <c r="J37" i="163"/>
  <c r="I10" i="163"/>
  <c r="I18" i="163"/>
  <c r="H46" i="163"/>
  <c r="G45" i="163"/>
  <c r="M22" i="163"/>
  <c r="M8" i="163" s="1"/>
  <c r="N21" i="159"/>
  <c r="P21" i="159" s="1"/>
  <c r="S17" i="198"/>
  <c r="D46" i="163"/>
  <c r="J10" i="163"/>
  <c r="J18" i="163"/>
  <c r="J45" i="163"/>
  <c r="J46" i="163"/>
  <c r="G46" i="163"/>
  <c r="W12" i="165" l="1"/>
  <c r="L7" i="197"/>
  <c r="L8" i="197" s="1"/>
  <c r="L16" i="197" s="1"/>
  <c r="M12" i="197"/>
  <c r="M7" i="197"/>
  <c r="M8" i="197" s="1"/>
  <c r="M16" i="197" s="1"/>
  <c r="L12" i="197"/>
  <c r="G15" i="188"/>
  <c r="F74" i="171"/>
  <c r="E74" i="171"/>
  <c r="P59" i="171"/>
  <c r="B74" i="171"/>
  <c r="P16" i="171"/>
  <c r="C25" i="159"/>
  <c r="F29" i="152"/>
  <c r="H29" i="152"/>
  <c r="P19" i="122"/>
  <c r="O29" i="122"/>
  <c r="O31" i="122" s="1"/>
  <c r="O10" i="113"/>
  <c r="O15" i="113"/>
  <c r="P27" i="113"/>
  <c r="C28" i="107"/>
  <c r="R12" i="107"/>
  <c r="S21" i="107"/>
  <c r="S50" i="132"/>
  <c r="J22" i="124"/>
  <c r="J12" i="124"/>
  <c r="J21" i="124"/>
  <c r="J23" i="124"/>
  <c r="I32" i="124"/>
  <c r="I34" i="124" s="1"/>
  <c r="L32" i="163"/>
  <c r="L17" i="163"/>
  <c r="M7" i="163"/>
  <c r="M28" i="163"/>
  <c r="M14" i="163" s="1"/>
  <c r="M16" i="163"/>
  <c r="M23" i="163"/>
  <c r="M9" i="163" s="1"/>
  <c r="M41" i="163"/>
  <c r="M38" i="163"/>
  <c r="M37" i="163" s="1"/>
  <c r="S18" i="161"/>
  <c r="S19" i="161" s="1"/>
  <c r="S14" i="161"/>
  <c r="G15" i="139"/>
  <c r="P29" i="138"/>
  <c r="I41" i="121"/>
  <c r="P36" i="113"/>
  <c r="P41" i="113"/>
  <c r="N9" i="113"/>
  <c r="N11" i="113"/>
  <c r="N16" i="113"/>
  <c r="H21" i="185"/>
  <c r="I21" i="185"/>
  <c r="J21" i="185"/>
  <c r="S23" i="107"/>
  <c r="N12" i="156"/>
  <c r="P23" i="156"/>
  <c r="P25" i="156" s="1"/>
  <c r="P69" i="171"/>
  <c r="P65" i="171"/>
  <c r="P46" i="171"/>
  <c r="P42" i="171"/>
  <c r="P26" i="171"/>
  <c r="P22" i="171"/>
  <c r="P60" i="171"/>
  <c r="P17" i="171"/>
  <c r="P13" i="171"/>
  <c r="Y15" i="176"/>
  <c r="S9" i="180"/>
  <c r="S10" i="180" s="1"/>
  <c r="S15" i="180"/>
  <c r="S19" i="180" s="1"/>
  <c r="S21" i="180" s="1"/>
  <c r="Q15" i="180"/>
  <c r="Q19" i="180" s="1"/>
  <c r="Q21" i="180" s="1"/>
  <c r="S13" i="178"/>
  <c r="R13" i="178"/>
  <c r="Q20" i="178"/>
  <c r="Q24" i="178" s="1"/>
  <c r="Q26" i="178" s="1"/>
  <c r="S19" i="178"/>
  <c r="R20" i="178"/>
  <c r="R24" i="178" s="1"/>
  <c r="R26" i="178" s="1"/>
  <c r="Q13" i="178"/>
  <c r="S16" i="178"/>
  <c r="H29" i="155"/>
  <c r="F29" i="155"/>
  <c r="P12" i="156"/>
  <c r="O18" i="156"/>
  <c r="O24" i="156" s="1"/>
  <c r="O26" i="156" s="1"/>
  <c r="O12" i="156"/>
  <c r="J10" i="179"/>
  <c r="J13" i="179" s="1"/>
  <c r="J23" i="179" s="1"/>
  <c r="J25" i="179" s="1"/>
  <c r="Y8" i="176"/>
  <c r="Y9" i="176" s="1"/>
  <c r="Y17" i="176" s="1"/>
  <c r="I42" i="153"/>
  <c r="J39" i="153"/>
  <c r="J41" i="153" s="1"/>
  <c r="J42" i="153" s="1"/>
  <c r="J7" i="153"/>
  <c r="J16" i="153" s="1"/>
  <c r="J9" i="153"/>
  <c r="G42" i="153"/>
  <c r="P29" i="152"/>
  <c r="T10" i="152"/>
  <c r="T12" i="152"/>
  <c r="T17" i="152"/>
  <c r="T19" i="152"/>
  <c r="T25" i="152"/>
  <c r="Q29" i="152"/>
  <c r="M29" i="152"/>
  <c r="P24" i="151"/>
  <c r="F20" i="188"/>
  <c r="F10" i="188" s="1"/>
  <c r="C20" i="188"/>
  <c r="C74" i="171"/>
  <c r="O73" i="171"/>
  <c r="P61" i="171"/>
  <c r="P57" i="171"/>
  <c r="P32" i="171"/>
  <c r="P36" i="171"/>
  <c r="P40" i="171"/>
  <c r="P34" i="171"/>
  <c r="P18" i="171"/>
  <c r="P40" i="159"/>
  <c r="F49" i="151"/>
  <c r="P10" i="122"/>
  <c r="N14" i="113"/>
  <c r="P30" i="113"/>
  <c r="B28" i="107"/>
  <c r="O11" i="191"/>
  <c r="N24" i="165"/>
  <c r="F24" i="165"/>
  <c r="I24" i="165"/>
  <c r="O24" i="165"/>
  <c r="K24" i="165"/>
  <c r="G24" i="165"/>
  <c r="V12" i="165"/>
  <c r="R33" i="173"/>
  <c r="R29" i="173"/>
  <c r="D38" i="160"/>
  <c r="R13" i="173"/>
  <c r="C38" i="160"/>
  <c r="P8" i="159"/>
  <c r="B25" i="173"/>
  <c r="B35" i="173" s="1"/>
  <c r="B38" i="160"/>
  <c r="E38" i="160"/>
  <c r="S14" i="173"/>
  <c r="R12" i="173"/>
  <c r="Q14" i="173"/>
  <c r="R30" i="173"/>
  <c r="E29" i="138"/>
  <c r="I29" i="138"/>
  <c r="N29" i="138"/>
  <c r="F29" i="138"/>
  <c r="N26" i="140"/>
  <c r="H28" i="140"/>
  <c r="E28" i="140"/>
  <c r="O27" i="140"/>
  <c r="P27" i="140" s="1"/>
  <c r="O28" i="107"/>
  <c r="P28" i="107"/>
  <c r="N28" i="107"/>
  <c r="K28" i="107"/>
  <c r="C38" i="144"/>
  <c r="P37" i="159"/>
  <c r="P33" i="159"/>
  <c r="P17" i="159"/>
  <c r="P54" i="159"/>
  <c r="P34" i="159"/>
  <c r="P55" i="159"/>
  <c r="P65" i="159"/>
  <c r="P56" i="159"/>
  <c r="P51" i="159"/>
  <c r="P49" i="159"/>
  <c r="P41" i="159"/>
  <c r="P36" i="159"/>
  <c r="P35" i="159"/>
  <c r="P15" i="159"/>
  <c r="AC74" i="158"/>
  <c r="B79" i="158" s="1"/>
  <c r="L31" i="135"/>
  <c r="K31" i="135"/>
  <c r="G31" i="135"/>
  <c r="P16" i="159"/>
  <c r="O13" i="159"/>
  <c r="P64" i="159"/>
  <c r="O24" i="159"/>
  <c r="O19" i="188"/>
  <c r="O20" i="188" s="1"/>
  <c r="G15" i="173"/>
  <c r="Q13" i="173"/>
  <c r="R31" i="173"/>
  <c r="Q33" i="173"/>
  <c r="R21" i="173"/>
  <c r="S19" i="186"/>
  <c r="S23" i="186"/>
  <c r="S22" i="160"/>
  <c r="S11" i="160" s="1"/>
  <c r="G32" i="177"/>
  <c r="P9" i="159"/>
  <c r="B20" i="188"/>
  <c r="Q23" i="173"/>
  <c r="S24" i="173"/>
  <c r="R24" i="173"/>
  <c r="S21" i="186"/>
  <c r="P63" i="159"/>
  <c r="P22" i="159"/>
  <c r="D15" i="173"/>
  <c r="S11" i="173"/>
  <c r="R32" i="173"/>
  <c r="Q29" i="173"/>
  <c r="M32" i="125"/>
  <c r="K22" i="125"/>
  <c r="K30" i="125" s="1"/>
  <c r="K32" i="125" s="1"/>
  <c r="G32" i="125"/>
  <c r="D35" i="124"/>
  <c r="I35" i="124"/>
  <c r="F35" i="124"/>
  <c r="J20" i="124"/>
  <c r="G35" i="124"/>
  <c r="E35" i="124"/>
  <c r="B35" i="124"/>
  <c r="J19" i="124"/>
  <c r="C35" i="124"/>
  <c r="J13" i="124"/>
  <c r="Q22" i="198"/>
  <c r="Q30" i="198" s="1"/>
  <c r="Q32" i="198" s="1"/>
  <c r="R29" i="198"/>
  <c r="R31" i="198" s="1"/>
  <c r="R32" i="198" s="1"/>
  <c r="S28" i="198"/>
  <c r="S12" i="198"/>
  <c r="S14" i="198" s="1"/>
  <c r="P13" i="122"/>
  <c r="P25" i="122"/>
  <c r="P62" i="171"/>
  <c r="P23" i="171"/>
  <c r="P15" i="171"/>
  <c r="R17" i="201"/>
  <c r="M24" i="165"/>
  <c r="M13" i="194"/>
  <c r="M8" i="194" s="1"/>
  <c r="M9" i="194" s="1"/>
  <c r="L8" i="194"/>
  <c r="L9" i="194" s="1"/>
  <c r="M14" i="194"/>
  <c r="M19" i="194" s="1"/>
  <c r="S14" i="192"/>
  <c r="S8" i="192" s="1"/>
  <c r="S11" i="192" s="1"/>
  <c r="R11" i="192"/>
  <c r="R24" i="165"/>
  <c r="W18" i="165"/>
  <c r="U18" i="165"/>
  <c r="V18" i="165"/>
  <c r="R17" i="192"/>
  <c r="R23" i="192" s="1"/>
  <c r="N11" i="191"/>
  <c r="G17" i="191"/>
  <c r="N17" i="191"/>
  <c r="B23" i="191"/>
  <c r="R18" i="201"/>
  <c r="E14" i="201"/>
  <c r="E18" i="201" s="1"/>
  <c r="D15" i="188"/>
  <c r="R10" i="161"/>
  <c r="R20" i="161" s="1"/>
  <c r="E67" i="159"/>
  <c r="P45" i="159"/>
  <c r="D11" i="159"/>
  <c r="D25" i="159" s="1"/>
  <c r="C14" i="159"/>
  <c r="O14" i="159" s="1"/>
  <c r="P14" i="159" s="1"/>
  <c r="O52" i="159"/>
  <c r="P52" i="159" s="1"/>
  <c r="C29" i="152"/>
  <c r="P30" i="151"/>
  <c r="P32" i="151"/>
  <c r="P36" i="151"/>
  <c r="P38" i="151"/>
  <c r="P40" i="151"/>
  <c r="P42" i="151"/>
  <c r="P44" i="151"/>
  <c r="D49" i="151"/>
  <c r="P22" i="151"/>
  <c r="P26" i="151"/>
  <c r="P28" i="151"/>
  <c r="P24" i="122"/>
  <c r="P18" i="122"/>
  <c r="O17" i="113"/>
  <c r="O9" i="113"/>
  <c r="O11" i="113"/>
  <c r="O14" i="113"/>
  <c r="O16" i="113"/>
  <c r="P21" i="113"/>
  <c r="P23" i="113"/>
  <c r="P26" i="113"/>
  <c r="P28" i="113"/>
  <c r="P15" i="113" s="1"/>
  <c r="M8" i="182"/>
  <c r="M16" i="182" s="1"/>
  <c r="L8" i="182"/>
  <c r="L16" i="182" s="1"/>
  <c r="M25" i="163"/>
  <c r="M11" i="163" s="1"/>
  <c r="K12" i="163"/>
  <c r="M31" i="163"/>
  <c r="M17" i="163" s="1"/>
  <c r="M12" i="163"/>
  <c r="P29" i="151"/>
  <c r="P31" i="151"/>
  <c r="P35" i="151"/>
  <c r="P37" i="151"/>
  <c r="P39" i="151"/>
  <c r="P43" i="151"/>
  <c r="P45" i="151"/>
  <c r="H31" i="135"/>
  <c r="S10" i="138"/>
  <c r="S24" i="138"/>
  <c r="R29" i="138"/>
  <c r="M29" i="138"/>
  <c r="J9" i="111"/>
  <c r="J13" i="111" s="1"/>
  <c r="J28" i="111"/>
  <c r="J37" i="111" s="1"/>
  <c r="H28" i="111"/>
  <c r="I12" i="111"/>
  <c r="H12" i="111"/>
  <c r="H13" i="111" s="1"/>
  <c r="I9" i="111"/>
  <c r="H35" i="111"/>
  <c r="T15" i="106"/>
  <c r="S8" i="107"/>
  <c r="M28" i="107"/>
  <c r="S16" i="107"/>
  <c r="O8" i="113"/>
  <c r="O13" i="113"/>
  <c r="P25" i="113"/>
  <c r="N12" i="113"/>
  <c r="L12" i="125"/>
  <c r="L14" i="125" s="1"/>
  <c r="L22" i="125"/>
  <c r="L30" i="125" s="1"/>
  <c r="L32" i="125" s="1"/>
  <c r="J18" i="124"/>
  <c r="S24" i="198"/>
  <c r="S29" i="198" s="1"/>
  <c r="S31" i="198" s="1"/>
  <c r="S22" i="198"/>
  <c r="S30" i="198" s="1"/>
  <c r="S32" i="198" s="1"/>
  <c r="P28" i="122"/>
  <c r="P27" i="122"/>
  <c r="H32" i="122"/>
  <c r="P20" i="122"/>
  <c r="S38" i="144"/>
  <c r="F38" i="144"/>
  <c r="J38" i="144"/>
  <c r="N38" i="144"/>
  <c r="R38" i="144"/>
  <c r="K38" i="144"/>
  <c r="E38" i="144"/>
  <c r="I38" i="144"/>
  <c r="M38" i="144"/>
  <c r="Q38" i="144"/>
  <c r="G38" i="144"/>
  <c r="O38" i="144"/>
  <c r="D38" i="144"/>
  <c r="H38" i="144"/>
  <c r="L38" i="144"/>
  <c r="P38" i="144"/>
  <c r="T38" i="144"/>
  <c r="P38" i="171"/>
  <c r="P41" i="171"/>
  <c r="P70" i="171"/>
  <c r="P66" i="171"/>
  <c r="P58" i="171"/>
  <c r="P47" i="171"/>
  <c r="P43" i="171"/>
  <c r="P39" i="171"/>
  <c r="P35" i="171"/>
  <c r="P27" i="171"/>
  <c r="P19" i="171"/>
  <c r="P11" i="171"/>
  <c r="N18" i="156"/>
  <c r="P17" i="156"/>
  <c r="P18" i="156" s="1"/>
  <c r="W23" i="165"/>
  <c r="W24" i="165" s="1"/>
  <c r="V23" i="165"/>
  <c r="V24" i="165" s="1"/>
  <c r="U23" i="165"/>
  <c r="C24" i="165"/>
  <c r="Q43" i="158"/>
  <c r="R43" i="158"/>
  <c r="AG43" i="158" s="1"/>
  <c r="C78" i="158" s="1"/>
  <c r="M9" i="154"/>
  <c r="M10" i="154" s="1"/>
  <c r="J10" i="154"/>
  <c r="S29" i="152"/>
  <c r="T22" i="152"/>
  <c r="R29" i="152"/>
  <c r="P23" i="151"/>
  <c r="P27" i="151"/>
  <c r="K49" i="151"/>
  <c r="S74" i="158"/>
  <c r="C38" i="142"/>
  <c r="E38" i="142"/>
  <c r="G38" i="142"/>
  <c r="I38" i="142"/>
  <c r="K38" i="142"/>
  <c r="L38" i="142"/>
  <c r="R29" i="168"/>
  <c r="S29" i="168"/>
  <c r="AE74" i="158"/>
  <c r="D79" i="158" s="1"/>
  <c r="AD74" i="158"/>
  <c r="C79" i="158" s="1"/>
  <c r="Q23" i="158"/>
  <c r="AC23" i="158" s="1"/>
  <c r="M45" i="163"/>
  <c r="L37" i="163"/>
  <c r="L45" i="163" s="1"/>
  <c r="L46" i="163" s="1"/>
  <c r="K37" i="163"/>
  <c r="K45" i="163" s="1"/>
  <c r="K46" i="163" s="1"/>
  <c r="L15" i="163"/>
  <c r="S9" i="161"/>
  <c r="S10" i="161" s="1"/>
  <c r="S20" i="161" s="1"/>
  <c r="S12" i="160"/>
  <c r="S15" i="160"/>
  <c r="P23" i="159"/>
  <c r="N32" i="159"/>
  <c r="O32" i="159"/>
  <c r="P62" i="159"/>
  <c r="P19" i="159"/>
  <c r="N66" i="159"/>
  <c r="P61" i="159"/>
  <c r="M19" i="141"/>
  <c r="M26" i="141"/>
  <c r="M28" i="141" s="1"/>
  <c r="S26" i="138"/>
  <c r="S28" i="138" s="1"/>
  <c r="S29" i="138" s="1"/>
  <c r="Q28" i="138"/>
  <c r="Q29" i="138" s="1"/>
  <c r="L29" i="138"/>
  <c r="P26" i="140"/>
  <c r="F28" i="140"/>
  <c r="O28" i="140" s="1"/>
  <c r="B28" i="140"/>
  <c r="N28" i="140" s="1"/>
  <c r="P28" i="140" s="1"/>
  <c r="S9" i="201"/>
  <c r="S10" i="201" s="1"/>
  <c r="P18" i="188"/>
  <c r="P14" i="188"/>
  <c r="P13" i="188"/>
  <c r="G23" i="191"/>
  <c r="G9" i="191"/>
  <c r="G11" i="191" s="1"/>
  <c r="P9" i="191"/>
  <c r="P11" i="191" s="1"/>
  <c r="O17" i="191"/>
  <c r="O23" i="191" s="1"/>
  <c r="P17" i="191"/>
  <c r="D23" i="191"/>
  <c r="N23" i="191"/>
  <c r="P20" i="191"/>
  <c r="P22" i="191" s="1"/>
  <c r="T14" i="201"/>
  <c r="T18" i="201" s="1"/>
  <c r="T9" i="201"/>
  <c r="T10" i="201" s="1"/>
  <c r="G20" i="188"/>
  <c r="G10" i="188" s="1"/>
  <c r="D20" i="188"/>
  <c r="D10" i="188" s="1"/>
  <c r="N51" i="171"/>
  <c r="N73" i="171"/>
  <c r="D74" i="171"/>
  <c r="P12" i="171"/>
  <c r="X13" i="176"/>
  <c r="P13" i="177"/>
  <c r="P18" i="177"/>
  <c r="O22" i="177"/>
  <c r="O30" i="177" s="1"/>
  <c r="P29" i="177"/>
  <c r="P31" i="177" s="1"/>
  <c r="P21" i="177"/>
  <c r="O29" i="177"/>
  <c r="O31" i="177" s="1"/>
  <c r="R15" i="161"/>
  <c r="S15" i="161"/>
  <c r="P24" i="159"/>
  <c r="D67" i="159"/>
  <c r="O20" i="159"/>
  <c r="P20" i="159" s="1"/>
  <c r="P44" i="159"/>
  <c r="P43" i="159"/>
  <c r="P31" i="159"/>
  <c r="P10" i="159"/>
  <c r="P28" i="159"/>
  <c r="B25" i="159"/>
  <c r="P29" i="159"/>
  <c r="T16" i="152"/>
  <c r="E29" i="152"/>
  <c r="J49" i="151"/>
  <c r="M49" i="151"/>
  <c r="O19" i="151"/>
  <c r="N8" i="151"/>
  <c r="N19" i="151" s="1"/>
  <c r="G49" i="151"/>
  <c r="N33" i="151"/>
  <c r="O49" i="151"/>
  <c r="B49" i="151"/>
  <c r="O33" i="151"/>
  <c r="N46" i="151"/>
  <c r="V54" i="158"/>
  <c r="T54" i="158"/>
  <c r="S43" i="158"/>
  <c r="AH43" i="158" s="1"/>
  <c r="D78" i="158" s="1"/>
  <c r="AF43" i="158"/>
  <c r="B78" i="158" s="1"/>
  <c r="R11" i="117"/>
  <c r="S11" i="117" s="1"/>
  <c r="Q12" i="117"/>
  <c r="Q40" i="115"/>
  <c r="P29" i="113"/>
  <c r="P14" i="113"/>
  <c r="O31" i="113"/>
  <c r="O44" i="113" s="1"/>
  <c r="N13" i="113"/>
  <c r="P33" i="113"/>
  <c r="N10" i="113"/>
  <c r="P38" i="113"/>
  <c r="N15" i="113"/>
  <c r="N17" i="113"/>
  <c r="D41" i="121"/>
  <c r="J41" i="121" s="1"/>
  <c r="P42" i="113"/>
  <c r="P17" i="113" s="1"/>
  <c r="N31" i="113"/>
  <c r="N43" i="113"/>
  <c r="N45" i="113" s="1"/>
  <c r="P24" i="113"/>
  <c r="P11" i="113" s="1"/>
  <c r="O43" i="113"/>
  <c r="O45" i="113" s="1"/>
  <c r="N8" i="113"/>
  <c r="O12" i="113"/>
  <c r="P35" i="113"/>
  <c r="P10" i="113" s="1"/>
  <c r="P22" i="113"/>
  <c r="P9" i="113" s="1"/>
  <c r="P37" i="113"/>
  <c r="S23" i="158"/>
  <c r="AE23" i="158" s="1"/>
  <c r="T17" i="106"/>
  <c r="T11" i="106" s="1"/>
  <c r="E20" i="106"/>
  <c r="E28" i="106" s="1"/>
  <c r="E30" i="106" s="1"/>
  <c r="K20" i="106"/>
  <c r="K28" i="106" s="1"/>
  <c r="K30" i="106" s="1"/>
  <c r="S37" i="160"/>
  <c r="S21" i="160"/>
  <c r="S10" i="160" s="1"/>
  <c r="O7" i="159"/>
  <c r="F25" i="159"/>
  <c r="B15" i="173"/>
  <c r="R25" i="173"/>
  <c r="F25" i="173"/>
  <c r="F35" i="173" s="1"/>
  <c r="N12" i="159"/>
  <c r="N22" i="177"/>
  <c r="N30" i="177" s="1"/>
  <c r="P20" i="177"/>
  <c r="F32" i="177"/>
  <c r="P12" i="177"/>
  <c r="O10" i="177"/>
  <c r="O14" i="177" s="1"/>
  <c r="N14" i="177"/>
  <c r="E19" i="188"/>
  <c r="N17" i="188"/>
  <c r="Q9" i="173"/>
  <c r="R28" i="173"/>
  <c r="R34" i="173" s="1"/>
  <c r="D25" i="173"/>
  <c r="D35" i="173" s="1"/>
  <c r="C66" i="159"/>
  <c r="C67" i="159" s="1"/>
  <c r="O60" i="159"/>
  <c r="S12" i="186"/>
  <c r="S8" i="160"/>
  <c r="N29" i="177"/>
  <c r="N31" i="177" s="1"/>
  <c r="C15" i="173"/>
  <c r="S32" i="173"/>
  <c r="Q30" i="173"/>
  <c r="G25" i="173"/>
  <c r="E25" i="173"/>
  <c r="E35" i="173" s="1"/>
  <c r="Q19" i="173"/>
  <c r="Q25" i="173" s="1"/>
  <c r="Q16" i="186"/>
  <c r="Q24" i="186"/>
  <c r="R24" i="186"/>
  <c r="R32" i="186" s="1"/>
  <c r="R34" i="186" s="1"/>
  <c r="G38" i="160"/>
  <c r="P18" i="159"/>
  <c r="N12" i="122"/>
  <c r="N14" i="122" s="1"/>
  <c r="C15" i="186"/>
  <c r="C24" i="186"/>
  <c r="C32" i="186" s="1"/>
  <c r="C34" i="186" s="1"/>
  <c r="G24" i="186"/>
  <c r="G32" i="186" s="1"/>
  <c r="G34" i="186" s="1"/>
  <c r="E25" i="159"/>
  <c r="O39" i="159"/>
  <c r="F46" i="159"/>
  <c r="F67" i="159" s="1"/>
  <c r="B46" i="159"/>
  <c r="B67" i="159" s="1"/>
  <c r="N30" i="159"/>
  <c r="F38" i="160"/>
  <c r="S12" i="173"/>
  <c r="R14" i="173"/>
  <c r="R10" i="173"/>
  <c r="D15" i="186"/>
  <c r="D16" i="186" s="1"/>
  <c r="B16" i="186"/>
  <c r="S34" i="173"/>
  <c r="R9" i="173"/>
  <c r="S19" i="173"/>
  <c r="H20" i="106"/>
  <c r="H28" i="106" s="1"/>
  <c r="H30" i="106" s="1"/>
  <c r="M30" i="106"/>
  <c r="F30" i="106"/>
  <c r="G12" i="106"/>
  <c r="M12" i="106"/>
  <c r="P12" i="106"/>
  <c r="Q20" i="106"/>
  <c r="Q28" i="106" s="1"/>
  <c r="Q30" i="106" s="1"/>
  <c r="H12" i="106"/>
  <c r="J12" i="106"/>
  <c r="F28" i="107"/>
  <c r="Q12" i="107"/>
  <c r="S17" i="107"/>
  <c r="R25" i="107"/>
  <c r="R27" i="107" s="1"/>
  <c r="R28" i="107" s="1"/>
  <c r="S15" i="107"/>
  <c r="D28" i="107"/>
  <c r="S9" i="107"/>
  <c r="G28" i="107"/>
  <c r="E28" i="107"/>
  <c r="S25" i="107"/>
  <c r="S27" i="107" s="1"/>
  <c r="Q25" i="107"/>
  <c r="Q27" i="107" s="1"/>
  <c r="Q28" i="107" s="1"/>
  <c r="AE17" i="158"/>
  <c r="R74" i="158"/>
  <c r="M11" i="125"/>
  <c r="M9" i="125"/>
  <c r="K12" i="125"/>
  <c r="M12" i="125" s="1"/>
  <c r="J9" i="125"/>
  <c r="J14" i="125" s="1"/>
  <c r="I14" i="125"/>
  <c r="K10" i="125"/>
  <c r="M10" i="125" s="1"/>
  <c r="J10" i="124"/>
  <c r="I15" i="124"/>
  <c r="H24" i="124"/>
  <c r="H33" i="124" s="1"/>
  <c r="H35" i="124" s="1"/>
  <c r="H9" i="124"/>
  <c r="N29" i="122"/>
  <c r="N31" i="122" s="1"/>
  <c r="O22" i="122"/>
  <c r="O30" i="122" s="1"/>
  <c r="O32" i="122" s="1"/>
  <c r="Q32" i="186"/>
  <c r="Q34" i="186" s="1"/>
  <c r="S11" i="186"/>
  <c r="S22" i="186"/>
  <c r="P11" i="122"/>
  <c r="O14" i="122"/>
  <c r="P9" i="122"/>
  <c r="N22" i="122"/>
  <c r="N30" i="122" s="1"/>
  <c r="P17" i="122"/>
  <c r="H37" i="111"/>
  <c r="H21" i="111"/>
  <c r="H36" i="111" s="1"/>
  <c r="J21" i="111"/>
  <c r="J36" i="111" s="1"/>
  <c r="J38" i="111" s="1"/>
  <c r="I21" i="111"/>
  <c r="I36" i="111" s="1"/>
  <c r="I38" i="111" s="1"/>
  <c r="S19" i="107"/>
  <c r="S18" i="107"/>
  <c r="S26" i="107"/>
  <c r="S11" i="107"/>
  <c r="R23" i="158"/>
  <c r="AD23" i="158" s="1"/>
  <c r="C77" i="158" s="1"/>
  <c r="N28" i="171"/>
  <c r="O28" i="171"/>
  <c r="P54" i="171"/>
  <c r="R11" i="106"/>
  <c r="R12" i="106" s="1"/>
  <c r="I12" i="106"/>
  <c r="K11" i="106"/>
  <c r="K12" i="106" s="1"/>
  <c r="I30" i="106"/>
  <c r="N12" i="106"/>
  <c r="L12" i="106"/>
  <c r="N20" i="106"/>
  <c r="N28" i="106" s="1"/>
  <c r="N30" i="106" s="1"/>
  <c r="O12" i="106"/>
  <c r="Q11" i="106"/>
  <c r="Q12" i="106" s="1"/>
  <c r="O30" i="106"/>
  <c r="T20" i="106"/>
  <c r="T28" i="106" s="1"/>
  <c r="T30" i="106" s="1"/>
  <c r="T10" i="106"/>
  <c r="L30" i="106"/>
  <c r="T9" i="106"/>
  <c r="T27" i="106"/>
  <c r="T29" i="106" s="1"/>
  <c r="S27" i="106"/>
  <c r="S29" i="106" s="1"/>
  <c r="S9" i="106"/>
  <c r="S12" i="106" s="1"/>
  <c r="S20" i="106"/>
  <c r="S28" i="106" s="1"/>
  <c r="H27" i="106"/>
  <c r="H29" i="106" s="1"/>
  <c r="K27" i="106"/>
  <c r="K29" i="106" s="1"/>
  <c r="R20" i="106"/>
  <c r="R28" i="106" s="1"/>
  <c r="R30" i="106" s="1"/>
  <c r="N15" i="188"/>
  <c r="G74" i="171"/>
  <c r="O51" i="171"/>
  <c r="S17" i="192" l="1"/>
  <c r="S23" i="192" s="1"/>
  <c r="P23" i="191"/>
  <c r="T26" i="152"/>
  <c r="T28" i="152" s="1"/>
  <c r="P29" i="122"/>
  <c r="P31" i="122" s="1"/>
  <c r="P16" i="113"/>
  <c r="J24" i="124"/>
  <c r="J33" i="124" s="1"/>
  <c r="J35" i="124" s="1"/>
  <c r="L18" i="163"/>
  <c r="M24" i="163"/>
  <c r="L10" i="163"/>
  <c r="P8" i="113"/>
  <c r="S15" i="173"/>
  <c r="S25" i="173"/>
  <c r="Q34" i="173"/>
  <c r="O74" i="171"/>
  <c r="S20" i="178"/>
  <c r="S24" i="178" s="1"/>
  <c r="S26" i="178" s="1"/>
  <c r="T20" i="152"/>
  <c r="T27" i="152" s="1"/>
  <c r="T29" i="152" s="1"/>
  <c r="E20" i="188"/>
  <c r="N9" i="188" s="1"/>
  <c r="B10" i="188"/>
  <c r="O8" i="188"/>
  <c r="C10" i="188"/>
  <c r="O9" i="188"/>
  <c r="R15" i="173"/>
  <c r="Q15" i="173"/>
  <c r="P51" i="171"/>
  <c r="P32" i="159"/>
  <c r="S28" i="107"/>
  <c r="U24" i="165"/>
  <c r="O11" i="159"/>
  <c r="O25" i="159" s="1"/>
  <c r="P13" i="159"/>
  <c r="S35" i="173"/>
  <c r="P22" i="122"/>
  <c r="P30" i="122" s="1"/>
  <c r="P32" i="122" s="1"/>
  <c r="P15" i="188"/>
  <c r="P33" i="151"/>
  <c r="P47" i="151" s="1"/>
  <c r="N32" i="122"/>
  <c r="D77" i="158"/>
  <c r="D80" i="158" s="1"/>
  <c r="P13" i="113"/>
  <c r="I13" i="111"/>
  <c r="H38" i="111"/>
  <c r="P12" i="122"/>
  <c r="P14" i="122" s="1"/>
  <c r="T29" i="168"/>
  <c r="P73" i="171"/>
  <c r="P28" i="171"/>
  <c r="P24" i="156"/>
  <c r="P26" i="156" s="1"/>
  <c r="N24" i="156"/>
  <c r="N26" i="156" s="1"/>
  <c r="C80" i="158"/>
  <c r="B77" i="158"/>
  <c r="B80" i="158" s="1"/>
  <c r="K10" i="163"/>
  <c r="K18" i="163" s="1"/>
  <c r="M32" i="163"/>
  <c r="M46" i="163" s="1"/>
  <c r="M10" i="163"/>
  <c r="M18" i="163" s="1"/>
  <c r="O46" i="159"/>
  <c r="R35" i="173"/>
  <c r="N74" i="171"/>
  <c r="O32" i="177"/>
  <c r="P22" i="177"/>
  <c r="P30" i="177" s="1"/>
  <c r="P32" i="177" s="1"/>
  <c r="P39" i="159"/>
  <c r="T9" i="152"/>
  <c r="T13" i="152" s="1"/>
  <c r="N47" i="151"/>
  <c r="P8" i="151"/>
  <c r="P19" i="151" s="1"/>
  <c r="P46" i="151"/>
  <c r="P48" i="151" s="1"/>
  <c r="P49" i="151" s="1"/>
  <c r="N48" i="151"/>
  <c r="S40" i="115"/>
  <c r="R40" i="115"/>
  <c r="Q41" i="115"/>
  <c r="P43" i="113"/>
  <c r="P45" i="113" s="1"/>
  <c r="O46" i="113"/>
  <c r="P12" i="113"/>
  <c r="N44" i="113"/>
  <c r="N46" i="113" s="1"/>
  <c r="N18" i="113"/>
  <c r="O18" i="113"/>
  <c r="P31" i="113"/>
  <c r="N19" i="188"/>
  <c r="N20" i="188" s="1"/>
  <c r="P17" i="188"/>
  <c r="P19" i="188" s="1"/>
  <c r="C16" i="186"/>
  <c r="R15" i="186"/>
  <c r="P60" i="159"/>
  <c r="P66" i="159" s="1"/>
  <c r="O66" i="159"/>
  <c r="N32" i="177"/>
  <c r="P7" i="159"/>
  <c r="N46" i="159"/>
  <c r="N67" i="159" s="1"/>
  <c r="P30" i="159"/>
  <c r="P10" i="177"/>
  <c r="P14" i="177" s="1"/>
  <c r="P12" i="159"/>
  <c r="P11" i="159" s="1"/>
  <c r="N11" i="159"/>
  <c r="N25" i="159" s="1"/>
  <c r="S24" i="186"/>
  <c r="S32" i="186" s="1"/>
  <c r="S34" i="186" s="1"/>
  <c r="S24" i="160"/>
  <c r="S13" i="160" s="1"/>
  <c r="S16" i="160" s="1"/>
  <c r="R38" i="160"/>
  <c r="Q35" i="173"/>
  <c r="S12" i="107"/>
  <c r="M14" i="125"/>
  <c r="K14" i="125"/>
  <c r="H15" i="124"/>
  <c r="J9" i="124"/>
  <c r="J15" i="124" s="1"/>
  <c r="S30" i="106"/>
  <c r="T12" i="106"/>
  <c r="P74" i="171" l="1"/>
  <c r="P9" i="188"/>
  <c r="E10" i="188"/>
  <c r="N8" i="188"/>
  <c r="N10" i="188" s="1"/>
  <c r="O10" i="188"/>
  <c r="O67" i="159"/>
  <c r="Q38" i="160"/>
  <c r="P20" i="188"/>
  <c r="P46" i="159"/>
  <c r="P67" i="159" s="1"/>
  <c r="N49" i="151"/>
  <c r="S38" i="160"/>
  <c r="Q16" i="115"/>
  <c r="R16" i="115"/>
  <c r="R41" i="115"/>
  <c r="S15" i="115"/>
  <c r="R15" i="115"/>
  <c r="P18" i="113"/>
  <c r="P44" i="113"/>
  <c r="P46" i="113" s="1"/>
  <c r="P25" i="159"/>
  <c r="S15" i="186"/>
  <c r="S16" i="186" s="1"/>
  <c r="R16" i="186"/>
  <c r="P8" i="188" l="1"/>
  <c r="P10" i="188" s="1"/>
  <c r="R9" i="117"/>
  <c r="S9" i="117" s="1"/>
  <c r="R12" i="117"/>
  <c r="S12" i="117" s="1"/>
  <c r="S12" i="115" l="1"/>
  <c r="S27" i="115"/>
  <c r="S26" i="115"/>
  <c r="R12" i="115"/>
  <c r="Q12" i="115"/>
  <c r="R11" i="115"/>
  <c r="Q11" i="115"/>
  <c r="R10" i="115"/>
  <c r="Q10" i="115"/>
  <c r="Q17" i="115" l="1"/>
  <c r="Q9" i="115"/>
  <c r="S25" i="115"/>
  <c r="S10" i="115"/>
  <c r="S11" i="115"/>
  <c r="S17" i="115" l="1"/>
  <c r="S9" i="115"/>
  <c r="R17" i="115"/>
  <c r="R9" i="115"/>
  <c r="S28" i="115"/>
  <c r="S14" i="115" l="1"/>
  <c r="S39" i="115"/>
  <c r="S41" i="115" s="1"/>
  <c r="S16" i="115"/>
</calcChain>
</file>

<file path=xl/comments1.xml><?xml version="1.0" encoding="utf-8"?>
<comments xmlns="http://schemas.openxmlformats.org/spreadsheetml/2006/main">
  <authors>
    <author>Лидия</author>
    <author>123</author>
  </authors>
  <commentList>
    <comment ref="H21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-3 Пунченко,Шевченко,Якубишен</t>
        </r>
      </text>
    </comment>
    <comment ref="K21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-4Слободянюк,Муницин,Тиунов, Вознюк</t>
        </r>
      </text>
    </comment>
    <comment ref="H22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-3 Куртбединов, Фаталиев,Губанов.</t>
        </r>
      </text>
    </comment>
    <comment ref="K22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Дегтярь</t>
        </r>
      </text>
    </comment>
    <comment ref="H23" authorId="1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Мамутова,Велиляев</t>
        </r>
      </text>
    </comment>
    <comment ref="K23" authorId="1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1Величко</t>
        </r>
      </text>
    </comment>
    <comment ref="H26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 Ермошин, Надеин
</t>
        </r>
      </text>
    </comment>
    <comment ref="K26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-3Журавлевич,Муляра,Хайтович+1-Кузнецов
</t>
        </r>
      </text>
    </comment>
    <comment ref="H28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Михайлов</t>
        </r>
      </text>
    </comment>
    <comment ref="K29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+1Шевченко
</t>
        </r>
      </text>
    </comment>
  </commentList>
</comments>
</file>

<file path=xl/sharedStrings.xml><?xml version="1.0" encoding="utf-8"?>
<sst xmlns="http://schemas.openxmlformats.org/spreadsheetml/2006/main" count="3736" uniqueCount="416">
  <si>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</si>
  <si>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</si>
  <si>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</si>
  <si>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</si>
  <si>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</si>
  <si>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</si>
  <si>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</si>
  <si>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</si>
  <si>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</si>
  <si>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</si>
  <si>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</si>
  <si>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</si>
  <si>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</si>
  <si>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</si>
  <si>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</si>
  <si>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</si>
  <si>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</si>
  <si>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</si>
  <si>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</si>
  <si>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</si>
  <si>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</si>
  <si>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</si>
  <si>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</si>
  <si>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</si>
  <si>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</si>
  <si>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</si>
  <si>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</si>
  <si>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</si>
  <si>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</si>
  <si>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</si>
  <si>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</si>
  <si>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</si>
  <si>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</si>
  <si>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</si>
  <si>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</si>
  <si>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</si>
  <si>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</si>
  <si>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</si>
  <si>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</si>
  <si>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</si>
  <si>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</si>
  <si>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</si>
  <si>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</si>
  <si>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</si>
  <si>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</si>
  <si>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</si>
  <si>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</si>
  <si>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</si>
  <si>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</si>
  <si>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</si>
  <si>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</si>
  <si>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</si>
  <si>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</si>
  <si>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</si>
  <si>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</si>
  <si>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</si>
  <si>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</si>
  <si>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</si>
  <si>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</si>
  <si>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</si>
  <si>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</si>
  <si>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Граждане иностранных государст(вкл.Украину)</t>
  </si>
  <si>
    <t xml:space="preserve">  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</si>
  <si>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</si>
  <si>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</si>
  <si>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</si>
  <si>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</si>
  <si>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</si>
  <si>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</si>
  <si>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</si>
  <si>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</si>
  <si>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</si>
  <si>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</si>
  <si>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</si>
  <si>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</si>
  <si>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</si>
  <si>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</si>
  <si>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</si>
  <si>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</si>
  <si>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</si>
  <si>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</si>
  <si>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</si>
  <si>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</si>
  <si>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</si>
  <si>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</si>
  <si>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</si>
  <si>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</si>
  <si>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</si>
  <si>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</si>
  <si>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</si>
  <si>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</si>
  <si>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</si>
  <si>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</si>
  <si>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</si>
  <si>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</si>
  <si>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</si>
  <si>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</si>
  <si>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</si>
  <si>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</si>
  <si>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</si>
  <si>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</si>
  <si>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</si>
  <si>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</si>
  <si>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</si>
  <si>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</si>
  <si>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</si>
  <si>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</si>
  <si>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</si>
  <si>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</si>
  <si>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</si>
  <si>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</si>
  <si>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</si>
  <si>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</si>
  <si>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</si>
  <si>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</si>
  <si>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</si>
  <si>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</si>
  <si>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</si>
  <si>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</si>
  <si>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</si>
  <si>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</si>
  <si>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</si>
  <si>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</si>
  <si>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</si>
  <si>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</si>
  <si>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</si>
  <si>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</si>
  <si>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</si>
  <si>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</si>
  <si>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</si>
  <si>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</si>
  <si>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</si>
  <si>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</si>
  <si>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</si>
  <si>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</si>
  <si>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</si>
  <si>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</si>
  <si>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</si>
  <si>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</si>
  <si>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</si>
  <si>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</si>
  <si>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</si>
  <si>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</si>
  <si>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</si>
  <si>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</si>
  <si>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</si>
  <si>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</si>
  <si>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</si>
  <si>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</si>
  <si>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</si>
  <si>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</si>
  <si>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</si>
  <si>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</si>
  <si>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</si>
  <si>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</si>
  <si>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</si>
  <si>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</si>
  <si>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</si>
  <si>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</si>
  <si>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</si>
  <si>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</si>
  <si>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</si>
  <si>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</si>
  <si>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</si>
  <si>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</si>
  <si>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</si>
  <si>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</si>
  <si>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</si>
  <si>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</si>
  <si>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</si>
  <si>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</si>
  <si>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</si>
  <si>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</si>
  <si>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</si>
  <si>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</si>
  <si>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</si>
  <si>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</si>
  <si>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</si>
  <si>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</si>
  <si>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</si>
  <si>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</si>
  <si>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</si>
  <si>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</si>
  <si>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</si>
  <si>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</si>
  <si>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</si>
  <si>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</si>
  <si>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</si>
  <si>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</si>
  <si>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</si>
  <si>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</si>
  <si>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</si>
  <si>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</si>
  <si>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</si>
  <si>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</si>
  <si>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</si>
  <si>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</si>
  <si>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</si>
  <si>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</si>
  <si>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</si>
  <si>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</si>
  <si>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</si>
  <si>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</si>
  <si>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</si>
  <si>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</si>
  <si>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</si>
  <si>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</si>
  <si>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</si>
  <si>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</si>
  <si>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</si>
  <si>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</si>
  <si>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</si>
  <si>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</si>
  <si>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</si>
  <si>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</si>
  <si>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</si>
  <si>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</si>
  <si>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</si>
  <si>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</si>
  <si>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</si>
  <si>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</si>
  <si>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</si>
  <si>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</si>
  <si>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</si>
  <si>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</si>
  <si>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</si>
  <si>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</si>
  <si>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</si>
  <si>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</si>
  <si>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</si>
  <si>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</si>
  <si>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</si>
  <si>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</si>
  <si>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</si>
  <si>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</si>
  <si>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</si>
  <si>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</si>
  <si>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</si>
  <si>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</si>
  <si>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</si>
  <si>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</si>
  <si>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</si>
  <si>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</si>
  <si>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</si>
  <si>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</si>
  <si>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</si>
  <si>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</si>
  <si>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</si>
  <si>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</si>
  <si>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</si>
  <si>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</si>
  <si>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</si>
  <si>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</si>
  <si>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</si>
  <si>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</si>
  <si>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</si>
  <si>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</si>
  <si>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</si>
  <si>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</si>
  <si>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</si>
  <si>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</si>
  <si>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</si>
  <si>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</si>
  <si>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</si>
  <si>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</si>
  <si>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</si>
  <si>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</si>
  <si>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</si>
  <si>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</si>
  <si>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</si>
  <si>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</si>
  <si>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</si>
  <si>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</si>
  <si>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</si>
  <si>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</si>
  <si>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</si>
  <si>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</si>
  <si>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</si>
  <si>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</si>
  <si>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</si>
  <si>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</si>
  <si>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</si>
  <si>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</si>
  <si>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</si>
  <si>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</si>
  <si>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</si>
  <si>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</si>
  <si>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</si>
  <si>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</si>
  <si>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</si>
  <si>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</si>
  <si>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</si>
  <si>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</si>
  <si>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</si>
  <si>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</si>
  <si>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</si>
  <si>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</si>
  <si>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</si>
  <si>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</si>
  <si>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</si>
  <si>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</si>
  <si>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</si>
  <si>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</si>
  <si>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</si>
  <si>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</si>
  <si>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</si>
  <si>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</si>
  <si>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</si>
  <si>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</si>
  <si>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</si>
  <si>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</si>
  <si>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</si>
  <si>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</si>
  <si>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</si>
  <si>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</si>
  <si>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</si>
  <si>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</si>
  <si>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</si>
  <si>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</si>
  <si>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</si>
  <si>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</si>
  <si>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</si>
  <si>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</si>
  <si>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</si>
  <si>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</si>
  <si>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</si>
  <si>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</si>
  <si>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</si>
  <si>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</si>
  <si>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</si>
  <si>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</si>
  <si>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</si>
  <si>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</si>
  <si>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</si>
  <si>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</si>
  <si>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</si>
  <si>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</si>
  <si>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</si>
  <si>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</si>
  <si>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</si>
  <si>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</si>
  <si>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</si>
  <si>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</si>
  <si>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</si>
  <si>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</si>
  <si>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</si>
  <si>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</si>
  <si>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</si>
  <si>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</si>
  <si>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</si>
  <si>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</si>
  <si>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</si>
  <si>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</si>
  <si>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</si>
  <si>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</si>
  <si>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</si>
  <si>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</si>
  <si>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</si>
  <si>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</si>
  <si>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</si>
  <si>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</si>
  <si>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</si>
  <si>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</si>
  <si>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</si>
  <si>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</si>
  <si>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</si>
  <si>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</si>
  <si>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</si>
  <si>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юриспруденция (гражданское право)</t>
  </si>
  <si>
    <t>Специалитет</t>
  </si>
  <si>
    <t xml:space="preserve"> ФГАОУ ВО "Крымский федеральный университет имени В.И. Вернадского"
Институт "Таврическая академия"</t>
  </si>
  <si>
    <t xml:space="preserve">       </t>
  </si>
  <si>
    <t xml:space="preserve">Контингент очно-заочной формы обучения на 01.06.2023 г. (Бакалавры) </t>
  </si>
  <si>
    <t>Сводная ведомость контингента специалистов  заочной формы обучения по состоянию на 01.06. 2023 года</t>
  </si>
  <si>
    <t>Сводная ведомость контингента очно-заочной  формы обучения на 01.06. 2023 года</t>
  </si>
  <si>
    <t>Сводная ведомость контингента специалистов  Очной формы обучения по состоянию на 01.06. 2023 года</t>
  </si>
  <si>
    <t>на 01.06.2023 года</t>
  </si>
  <si>
    <t>на 01.06. 2023 года</t>
  </si>
  <si>
    <t>Контингент очной формы обучения на 01.06.2023 г. (Бакалавры)</t>
  </si>
  <si>
    <t>Контингент заочной формы обучения на 01.06.2023 г. (Бакалавры)</t>
  </si>
  <si>
    <t>Контингент очно-заочной формы обучения на 01.06.2023 г. (Бакалавры)</t>
  </si>
  <si>
    <t xml:space="preserve">Контингент очной формы обучения на 01.06.2023 г. (Специалисты) </t>
  </si>
  <si>
    <t>Контингент очной формы обучения на 01.06.2023 г. (Магистры)</t>
  </si>
  <si>
    <t>Контингент очно-заочной формы обучения на 01.06.2023 г. (Магистры)</t>
  </si>
  <si>
    <t xml:space="preserve">Контингент очной формы обучения на 01.06.2023 г. (Бакалавры) </t>
  </si>
  <si>
    <t xml:space="preserve">Контингент заочной формы обучения на 01.06.2023 г. (Бакалавры) </t>
  </si>
  <si>
    <t xml:space="preserve">Контингент очной формы обучения на 01.06.2023 г. (Магистры) </t>
  </si>
  <si>
    <t>Контингент заочной формы обучения на 01.06.2023 г. (Магистры) .</t>
  </si>
  <si>
    <t>Контингент заочная форма обучения 01.06.2023 г. (Бакалавры)</t>
  </si>
  <si>
    <t>Контингент очно-заочная форма обучения 01.06.2023 г. (Бакалавры)</t>
  </si>
  <si>
    <t>Контингент очной формы обучения на 01.06.2023 г.(Бакалавры)</t>
  </si>
  <si>
    <t>Контингент заочная форма обучения 01.06.2023 г.(Бакалавры)</t>
  </si>
  <si>
    <t>Контингент заочной формы обучения на 01.06.2023 г.(Магистры)</t>
  </si>
  <si>
    <t>Контингент очной формы обучения на 01.06.2023 г.(Магистры)</t>
  </si>
  <si>
    <t>Контингент заочной формы обучения на 01.06.2023 г.(Бакалавры)</t>
  </si>
  <si>
    <t>Контингент заочной формы обучения на 01.06.2023 г. (Магистры)</t>
  </si>
  <si>
    <t>Контингент Дневной формы обучения на 01.06.2023</t>
  </si>
  <si>
    <t>Контингент Заочной формы обучения на 01.06.2023</t>
  </si>
  <si>
    <t>Контингент Дневной формы обучения на 01.06.2023 (специалитет)</t>
  </si>
  <si>
    <t>Контингент очной формы обучения на 01.06.2023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</si>
  <si>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01.06.2023 г. (Бакалавриат)</t>
  </si>
  <si>
    <t>Контингент очной формы обучения на 01.06.2023 г. (Магистратура)</t>
  </si>
  <si>
    <t>Контингент заочной формы обучения на 01.06.2023 г. (Магистратура)</t>
  </si>
  <si>
    <t xml:space="preserve">Контингент очной формы обучения на 01.06.2023 г (Магистры) </t>
  </si>
  <si>
    <t xml:space="preserve">Контингент очно-заочной формы обучения на 01.06.2023 г. (Магистры) </t>
  </si>
  <si>
    <t>Контингент заочной формы обучения на 01.06.2022 г. (Магистры) .</t>
  </si>
  <si>
    <t>Контингент заочная форма обучения на 01.06.2023 г. (Бакалавры)</t>
  </si>
  <si>
    <t xml:space="preserve">Контингент очной формы обучения  на 01.06.2023  г. (Магистры) </t>
  </si>
  <si>
    <t xml:space="preserve">Контингент заочной формы обучения  на 01.06.2023  г. (Магистры) </t>
  </si>
  <si>
    <t>01.06.2023 г.</t>
  </si>
  <si>
    <t>Контингент очно-заочной формы обучения на 01.06.2023г.(Бакалавры)</t>
  </si>
  <si>
    <t>Контингент зочно-аочная форма обучения на 01.06.2023 г. (Бакалавры)</t>
  </si>
  <si>
    <t>Контингент очной формы обучения по состоянию на 01.06.2023 г .</t>
  </si>
  <si>
    <t xml:space="preserve">Контингент очно-заочной формы обучения на 01.06.2023  (Магистры) </t>
  </si>
  <si>
    <t>Контингент очной формы обучения на 01.06.2023 г.</t>
  </si>
  <si>
    <t xml:space="preserve">Контингент очной формы обучения на 01.05.2026 г. (Магистры)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</si>
</sst>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4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i/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8"/>
      <name val="Times New Roman Cyr"/>
      <family val="2"/>
      <charset val="204"/>
    </font>
    <font>
      <b/>
      <sz val="18"/>
      <name val="Arial Cyr"/>
      <family val="2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20"/>
      <name val="Arimo"/>
    </font>
    <font>
      <sz val="10"/>
      <color rgb="FF000000"/>
      <name val="Arial Cyr"/>
      <charset val="204"/>
    </font>
    <font>
      <sz val="10"/>
      <color rgb="FF000000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sz val="9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name val="Arial Cyr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name val="Arial Cy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6"/>
      <color indexed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i/>
      <sz val="16"/>
      <name val="Times New Roman"/>
      <family val="1"/>
      <charset val="204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</fills>
  <borders count="19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/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/>
      <right style="dashed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auto="1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/>
      <top style="medium">
        <color auto="1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/>
      <diagonal/>
    </border>
    <border>
      <left style="dashed">
        <color auto="1"/>
      </left>
      <right/>
      <top style="medium">
        <color auto="1"/>
      </top>
      <bottom/>
      <diagonal/>
    </border>
    <border>
      <left style="dashed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medium">
        <color rgb="FF000000"/>
      </right>
      <top style="thin">
        <color rgb="FF000000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16" fillId="0" borderId="0" applyFont="0" applyFill="0" applyBorder="0" applyAlignment="0" applyProtection="0"/>
    <xf numFmtId="0" fontId="111" fillId="4" borderId="0">
      <alignment horizontal="left" vertical="center"/>
    </xf>
    <xf numFmtId="0" fontId="38" fillId="4" borderId="0">
      <alignment horizontal="center" vertical="center"/>
    </xf>
    <xf numFmtId="0" fontId="112" fillId="9" borderId="0">
      <alignment horizontal="left" vertical="center"/>
    </xf>
    <xf numFmtId="0" fontId="59" fillId="4" borderId="0">
      <alignment horizontal="center" vertical="center"/>
    </xf>
    <xf numFmtId="0" fontId="59" fillId="9" borderId="0">
      <alignment horizontal="center" vertical="center"/>
    </xf>
    <xf numFmtId="0" fontId="14" fillId="4" borderId="0">
      <alignment horizontal="center" vertical="center"/>
    </xf>
    <xf numFmtId="0" fontId="116" fillId="0" borderId="0"/>
    <xf numFmtId="0" fontId="112" fillId="4" borderId="0">
      <alignment horizontal="center" vertical="center"/>
    </xf>
    <xf numFmtId="0" fontId="72" fillId="4" borderId="0">
      <alignment horizontal="center" vertical="center"/>
    </xf>
    <xf numFmtId="0" fontId="116" fillId="0" borderId="0"/>
    <xf numFmtId="0" fontId="112" fillId="4" borderId="0">
      <alignment horizontal="left" vertical="center"/>
    </xf>
    <xf numFmtId="0" fontId="112" fillId="4" borderId="0">
      <alignment horizontal="center" vertical="center"/>
    </xf>
    <xf numFmtId="0" fontId="114" fillId="4" borderId="0">
      <alignment horizontal="left" vertical="center"/>
    </xf>
    <xf numFmtId="0" fontId="42" fillId="4" borderId="0">
      <alignment horizontal="left" vertical="center"/>
    </xf>
    <xf numFmtId="0" fontId="113" fillId="4" borderId="0">
      <alignment horizontal="left" vertical="top"/>
    </xf>
    <xf numFmtId="0" fontId="36" fillId="4" borderId="0">
      <alignment horizontal="center" vertical="center"/>
    </xf>
    <xf numFmtId="0" fontId="116" fillId="0" borderId="0"/>
    <xf numFmtId="0" fontId="14" fillId="9" borderId="0">
      <alignment horizontal="center" vertical="center"/>
    </xf>
    <xf numFmtId="0" fontId="72" fillId="9" borderId="0">
      <alignment horizontal="center" vertical="center"/>
    </xf>
    <xf numFmtId="0" fontId="114" fillId="4" borderId="0">
      <alignment horizontal="left" vertical="center"/>
    </xf>
    <xf numFmtId="0" fontId="38" fillId="9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3" fillId="4" borderId="0">
      <alignment horizontal="right" vertical="top"/>
    </xf>
    <xf numFmtId="0" fontId="114" fillId="4" borderId="0">
      <alignment horizontal="left" vertical="center"/>
    </xf>
    <xf numFmtId="164" fontId="116" fillId="0" borderId="0" applyFont="0" applyFill="0" applyBorder="0" applyAlignment="0" applyProtection="0"/>
    <xf numFmtId="0" fontId="116" fillId="0" borderId="0"/>
    <xf numFmtId="0" fontId="115" fillId="0" borderId="0"/>
    <xf numFmtId="0" fontId="115" fillId="0" borderId="0"/>
    <xf numFmtId="49" fontId="90" fillId="0" borderId="29">
      <alignment horizontal="distributed"/>
    </xf>
    <xf numFmtId="0" fontId="162" fillId="0" borderId="0"/>
  </cellStyleXfs>
  <cellXfs count="8270">
    <xf numFmtId="0" fontId="0" fillId="0" borderId="0" xfId="0"/>
    <xf numFmtId="0" fontId="116" fillId="2" borderId="0" xfId="12" applyFill="1" applyBorder="1"/>
    <xf numFmtId="0" fontId="116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" fillId="2" borderId="57" xfId="12" applyFont="1" applyFill="1" applyBorder="1" applyAlignment="1">
      <alignment horizontal="center"/>
    </xf>
    <xf numFmtId="0" fontId="1" fillId="2" borderId="58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1" fillId="2" borderId="69" xfId="12" applyFont="1" applyFill="1" applyBorder="1" applyAlignment="1">
      <alignment horizontal="center"/>
    </xf>
    <xf numFmtId="0" fontId="1" fillId="2" borderId="70" xfId="12" applyFont="1" applyFill="1" applyBorder="1" applyAlignment="1">
      <alignment horizontal="center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9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9" xfId="0" applyFont="1" applyFill="1" applyBorder="1" applyAlignment="1" applyProtection="1">
      <alignment horizontal="left" vertical="center" wrapText="1"/>
      <protection locked="0"/>
    </xf>
    <xf numFmtId="0" fontId="25" fillId="2" borderId="70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88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7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60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70" xfId="13" applyFont="1" applyFill="1" applyBorder="1" applyAlignment="1">
      <alignment horizontal="center" vertical="center" wrapText="1"/>
    </xf>
    <xf numFmtId="0" fontId="40" fillId="4" borderId="59" xfId="13" applyFont="1" applyFill="1" applyBorder="1" applyAlignment="1">
      <alignment horizontal="center" vertical="center" wrapText="1"/>
    </xf>
    <xf numFmtId="0" fontId="41" fillId="4" borderId="76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9" xfId="15" applyFont="1" applyFill="1" applyBorder="1" applyAlignment="1">
      <alignment horizontal="center" vertical="center" wrapText="1"/>
    </xf>
    <xf numFmtId="0" fontId="11" fillId="4" borderId="69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69" xfId="0" applyFont="1" applyFill="1" applyBorder="1" applyAlignment="1">
      <alignment horizontal="center" vertical="center"/>
    </xf>
    <xf numFmtId="0" fontId="11" fillId="4" borderId="69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90" xfId="13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9" xfId="13" applyFont="1" applyFill="1" applyBorder="1" applyAlignment="1">
      <alignment horizontal="center" vertical="center" wrapText="1"/>
    </xf>
    <xf numFmtId="0" fontId="11" fillId="4" borderId="90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5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9" xfId="13" applyFont="1" applyFill="1" applyBorder="1" applyAlignment="1" applyProtection="1">
      <alignment horizontal="center" vertical="center" wrapText="1"/>
      <protection locked="0"/>
    </xf>
    <xf numFmtId="0" fontId="25" fillId="2" borderId="76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60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5" xfId="22" applyFont="1" applyFill="1" applyBorder="1" applyAlignment="1" applyProtection="1">
      <alignment horizontal="center" vertical="center" wrapText="1"/>
      <protection locked="0"/>
    </xf>
    <xf numFmtId="0" fontId="46" fillId="2" borderId="69" xfId="22" applyFont="1" applyFill="1" applyBorder="1" applyAlignment="1" applyProtection="1">
      <alignment vertical="center" wrapText="1"/>
      <protection locked="0"/>
    </xf>
    <xf numFmtId="0" fontId="27" fillId="2" borderId="76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9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8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6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9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6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60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6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9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7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6" fillId="0" borderId="0" xfId="13" applyFont="1" applyFill="1" applyBorder="1" applyAlignment="1">
      <alignment vertical="center" wrapText="1"/>
    </xf>
    <xf numFmtId="0" fontId="56" fillId="0" borderId="0" xfId="15" applyFont="1" applyFill="1" applyBorder="1" applyAlignment="1">
      <alignment vertical="center" wrapText="1"/>
    </xf>
    <xf numFmtId="0" fontId="41" fillId="4" borderId="0" xfId="0" applyFont="1" applyFill="1"/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8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7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6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1" fillId="0" borderId="0" xfId="0" applyFont="1" applyFill="1" applyAlignment="1">
      <alignment horizontal="center" vertical="center" wrapText="1"/>
    </xf>
    <xf numFmtId="0" fontId="71" fillId="0" borderId="0" xfId="0" applyFont="1" applyFill="1" applyAlignment="1">
      <alignment vertical="center" wrapText="1"/>
    </xf>
    <xf numFmtId="0" fontId="69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vertical="center" wrapText="1"/>
    </xf>
    <xf numFmtId="0" fontId="14" fillId="0" borderId="11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113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3" fillId="0" borderId="0" xfId="0" applyFont="1" applyFill="1"/>
    <xf numFmtId="0" fontId="42" fillId="0" borderId="94" xfId="0" applyFont="1" applyFill="1" applyBorder="1" applyAlignment="1">
      <alignment horizontal="left" vertical="center" wrapText="1"/>
    </xf>
    <xf numFmtId="0" fontId="42" fillId="0" borderId="95" xfId="0" applyFont="1" applyFill="1" applyBorder="1" applyAlignment="1">
      <alignment horizontal="left" vertical="center" wrapText="1"/>
    </xf>
    <xf numFmtId="0" fontId="42" fillId="0" borderId="94" xfId="0" applyFont="1" applyFill="1" applyBorder="1" applyAlignment="1">
      <alignment horizontal="center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14" fillId="0" borderId="96" xfId="0" applyFont="1" applyFill="1" applyBorder="1" applyAlignment="1">
      <alignment horizontal="center" vertical="center" wrapText="1"/>
    </xf>
    <xf numFmtId="0" fontId="42" fillId="0" borderId="97" xfId="0" applyFont="1" applyFill="1" applyBorder="1" applyAlignment="1">
      <alignment horizontal="center" vertical="center" wrapText="1"/>
    </xf>
    <xf numFmtId="0" fontId="42" fillId="0" borderId="98" xfId="0" applyFont="1" applyFill="1" applyBorder="1" applyAlignment="1">
      <alignment horizontal="left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42" fillId="0" borderId="98" xfId="0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center" vertical="center" wrapText="1"/>
    </xf>
    <xf numFmtId="0" fontId="14" fillId="0" borderId="100" xfId="0" applyFont="1" applyFill="1" applyBorder="1" applyAlignment="1">
      <alignment horizontal="center" vertical="center" wrapText="1"/>
    </xf>
    <xf numFmtId="0" fontId="42" fillId="0" borderId="101" xfId="0" applyFont="1" applyFill="1" applyBorder="1" applyAlignment="1">
      <alignment horizontal="center" vertical="center" wrapText="1"/>
    </xf>
    <xf numFmtId="0" fontId="42" fillId="0" borderId="102" xfId="0" applyFont="1" applyFill="1" applyBorder="1" applyAlignment="1">
      <alignment horizontal="left" vertical="center" wrapText="1"/>
    </xf>
    <xf numFmtId="0" fontId="42" fillId="0" borderId="103" xfId="0" applyFont="1" applyFill="1" applyBorder="1" applyAlignment="1">
      <alignment horizontal="left" vertical="center" wrapText="1"/>
    </xf>
    <xf numFmtId="0" fontId="42" fillId="0" borderId="102" xfId="0" applyFont="1" applyFill="1" applyBorder="1" applyAlignment="1">
      <alignment horizontal="center" vertical="center" wrapText="1"/>
    </xf>
    <xf numFmtId="0" fontId="42" fillId="0" borderId="103" xfId="0" applyFont="1" applyFill="1" applyBorder="1" applyAlignment="1">
      <alignment horizontal="center" vertical="center" wrapText="1"/>
    </xf>
    <xf numFmtId="0" fontId="14" fillId="0" borderId="104" xfId="0" applyFont="1" applyFill="1" applyBorder="1" applyAlignment="1">
      <alignment horizontal="center" vertical="center" wrapText="1"/>
    </xf>
    <xf numFmtId="0" fontId="42" fillId="0" borderId="105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38" fillId="0" borderId="93" xfId="21" applyFont="1" applyFill="1" applyBorder="1" applyAlignment="1">
      <alignment horizontal="center" vertical="center" wrapText="1"/>
    </xf>
    <xf numFmtId="0" fontId="38" fillId="0" borderId="63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22" xfId="21" applyFont="1" applyFill="1" applyBorder="1" applyAlignment="1">
      <alignment horizontal="center" vertical="center" wrapText="1"/>
    </xf>
    <xf numFmtId="0" fontId="38" fillId="0" borderId="62" xfId="21" applyFont="1" applyFill="1" applyBorder="1" applyAlignment="1">
      <alignment horizontal="center" vertical="center" wrapText="1"/>
    </xf>
    <xf numFmtId="0" fontId="14" fillId="0" borderId="62" xfId="15" applyFont="1" applyFill="1" applyBorder="1" applyAlignment="1">
      <alignment horizontal="center" vertical="center" wrapText="1"/>
    </xf>
    <xf numFmtId="0" fontId="14" fillId="0" borderId="123" xfId="15" applyFont="1" applyFill="1" applyBorder="1" applyAlignment="1">
      <alignment horizontal="center" vertical="center" wrapText="1"/>
    </xf>
    <xf numFmtId="0" fontId="14" fillId="0" borderId="63" xfId="15" applyFont="1" applyFill="1" applyBorder="1" applyAlignment="1">
      <alignment horizontal="center" vertical="center" wrapText="1"/>
    </xf>
    <xf numFmtId="49" fontId="42" fillId="0" borderId="94" xfId="0" applyNumberFormat="1" applyFont="1" applyFill="1" applyBorder="1" applyAlignment="1">
      <alignment horizontal="left" vertical="center" wrapText="1"/>
    </xf>
    <xf numFmtId="0" fontId="42" fillId="0" borderId="94" xfId="15" applyFont="1" applyFill="1" applyBorder="1" applyAlignment="1">
      <alignment horizontal="center" vertical="center" wrapText="1"/>
    </xf>
    <xf numFmtId="0" fontId="42" fillId="0" borderId="95" xfId="15" applyFont="1" applyFill="1" applyBorder="1" applyAlignment="1">
      <alignment horizontal="center" vertical="center" wrapText="1"/>
    </xf>
    <xf numFmtId="0" fontId="14" fillId="0" borderId="96" xfId="15" applyFont="1" applyFill="1" applyBorder="1" applyAlignment="1">
      <alignment horizontal="center" vertical="center" wrapText="1"/>
    </xf>
    <xf numFmtId="0" fontId="42" fillId="0" borderId="97" xfId="15" applyFont="1" applyFill="1" applyBorder="1" applyAlignment="1">
      <alignment horizontal="center" vertical="center" wrapText="1"/>
    </xf>
    <xf numFmtId="0" fontId="9" fillId="0" borderId="62" xfId="21" applyFont="1" applyFill="1" applyBorder="1" applyAlignment="1">
      <alignment horizontal="left" vertical="center" textRotation="255" wrapText="1"/>
    </xf>
    <xf numFmtId="0" fontId="9" fillId="0" borderId="63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5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2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0" fontId="14" fillId="0" borderId="123" xfId="0" applyFont="1" applyFill="1" applyBorder="1" applyAlignment="1">
      <alignment horizontal="left" vertical="center" wrapText="1"/>
    </xf>
    <xf numFmtId="0" fontId="9" fillId="0" borderId="63" xfId="15" applyFont="1" applyFill="1" applyBorder="1" applyAlignment="1">
      <alignment horizontal="center" vertical="center" wrapText="1"/>
    </xf>
    <xf numFmtId="0" fontId="9" fillId="0" borderId="123" xfId="21" applyFont="1" applyFill="1" applyBorder="1" applyAlignment="1">
      <alignment horizontal="left" vertical="center" textRotation="255" wrapText="1"/>
    </xf>
    <xf numFmtId="0" fontId="9" fillId="0" borderId="12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3" xfId="0" applyFont="1" applyFill="1" applyBorder="1" applyAlignment="1">
      <alignment horizontal="left" vertical="center" wrapText="1"/>
    </xf>
    <xf numFmtId="0" fontId="9" fillId="0" borderId="62" xfId="15" applyFont="1" applyFill="1" applyBorder="1" applyAlignment="1">
      <alignment horizontal="center" vertical="center" wrapText="1"/>
    </xf>
    <xf numFmtId="0" fontId="9" fillId="0" borderId="123" xfId="15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4" fillId="0" borderId="0" xfId="0" applyFont="1" applyFill="1" applyBorder="1" applyAlignment="1">
      <alignment horizontal="left" vertical="center" wrapText="1"/>
    </xf>
    <xf numFmtId="0" fontId="9" fillId="0" borderId="123" xfId="0" applyFont="1" applyFill="1" applyBorder="1" applyAlignment="1">
      <alignment horizontal="left" vertical="center" wrapText="1"/>
    </xf>
    <xf numFmtId="0" fontId="14" fillId="0" borderId="126" xfId="0" applyFont="1" applyFill="1" applyBorder="1" applyAlignment="1">
      <alignment horizontal="center" vertical="center" wrapText="1"/>
    </xf>
    <xf numFmtId="0" fontId="14" fillId="0" borderId="112" xfId="0" applyFont="1" applyFill="1" applyBorder="1" applyAlignment="1">
      <alignment horizontal="center" vertical="center" wrapText="1"/>
    </xf>
    <xf numFmtId="0" fontId="14" fillId="0" borderId="121" xfId="0" applyFont="1" applyFill="1" applyBorder="1" applyAlignment="1">
      <alignment horizontal="center" vertical="center" wrapText="1"/>
    </xf>
    <xf numFmtId="0" fontId="14" fillId="0" borderId="124" xfId="0" applyFont="1" applyFill="1" applyBorder="1" applyAlignment="1">
      <alignment horizontal="center" vertical="center" wrapText="1"/>
    </xf>
    <xf numFmtId="0" fontId="14" fillId="0" borderId="11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107" xfId="0" applyFont="1" applyFill="1" applyBorder="1" applyAlignment="1">
      <alignment horizontal="center"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124" xfId="0" applyFont="1" applyFill="1" applyBorder="1" applyAlignment="1">
      <alignment horizontal="center" vertical="center" wrapText="1"/>
    </xf>
    <xf numFmtId="0" fontId="9" fillId="0" borderId="119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3" xfId="13" applyFont="1" applyFill="1" applyBorder="1" applyAlignment="1">
      <alignment horizontal="center" vertical="center" wrapText="1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16" fillId="2" borderId="0" xfId="9" applyFill="1"/>
    <xf numFmtId="0" fontId="88" fillId="2" borderId="0" xfId="9" applyFont="1" applyFill="1" applyBorder="1" applyAlignment="1">
      <alignment horizontal="left" wrapText="1"/>
    </xf>
    <xf numFmtId="0" fontId="86" fillId="2" borderId="0" xfId="9" applyFont="1" applyFill="1" applyBorder="1" applyAlignment="1">
      <alignment horizontal="center" vertical="center"/>
    </xf>
    <xf numFmtId="0" fontId="89" fillId="2" borderId="0" xfId="9" applyFont="1" applyFill="1" applyBorder="1" applyAlignment="1">
      <alignment horizontal="center" vertical="center"/>
    </xf>
    <xf numFmtId="0" fontId="86" fillId="2" borderId="0" xfId="9" applyFont="1" applyFill="1"/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9" xfId="11" quotePrefix="1" applyFont="1" applyFill="1" applyBorder="1" applyAlignment="1">
      <alignment horizontal="center" vertical="center" wrapText="1"/>
    </xf>
    <xf numFmtId="0" fontId="39" fillId="4" borderId="69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27" fillId="2" borderId="73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9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9" xfId="11" quotePrefix="1" applyFont="1" applyFill="1" applyBorder="1" applyAlignment="1">
      <alignment horizontal="center" vertical="center" wrapText="1"/>
    </xf>
    <xf numFmtId="0" fontId="37" fillId="4" borderId="69" xfId="11" quotePrefix="1" applyFont="1" applyFill="1" applyBorder="1" applyAlignment="1">
      <alignment horizontal="center" vertical="center" wrapText="1"/>
    </xf>
    <xf numFmtId="0" fontId="38" fillId="4" borderId="59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vertical="center" wrapText="1"/>
    </xf>
    <xf numFmtId="0" fontId="36" fillId="4" borderId="134" xfId="11" quotePrefix="1" applyFont="1" applyFill="1" applyBorder="1" applyAlignment="1">
      <alignment horizontal="center" vertical="center" wrapText="1"/>
    </xf>
    <xf numFmtId="0" fontId="37" fillId="4" borderId="134" xfId="11" quotePrefix="1" applyFont="1" applyFill="1" applyBorder="1" applyAlignment="1">
      <alignment horizontal="center" vertical="center" wrapText="1"/>
    </xf>
    <xf numFmtId="0" fontId="38" fillId="4" borderId="131" xfId="11" quotePrefix="1" applyFont="1" applyFill="1" applyBorder="1" applyAlignment="1">
      <alignment horizontal="center" vertical="center" wrapText="1"/>
    </xf>
    <xf numFmtId="0" fontId="68" fillId="4" borderId="135" xfId="15" quotePrefix="1" applyFont="1" applyFill="1" applyBorder="1" applyAlignment="1">
      <alignment vertical="center" wrapText="1"/>
    </xf>
    <xf numFmtId="0" fontId="56" fillId="8" borderId="136" xfId="0" applyFont="1" applyFill="1" applyBorder="1" applyAlignment="1">
      <alignment horizontal="right" vertical="center" wrapText="1"/>
    </xf>
    <xf numFmtId="0" fontId="56" fillId="8" borderId="137" xfId="0" applyFont="1" applyFill="1" applyBorder="1" applyAlignment="1">
      <alignment horizontal="right" vertical="center" wrapText="1"/>
    </xf>
    <xf numFmtId="0" fontId="56" fillId="8" borderId="138" xfId="0" applyFont="1" applyFill="1" applyBorder="1" applyAlignment="1">
      <alignment horizontal="right" vertical="center" wrapText="1"/>
    </xf>
    <xf numFmtId="0" fontId="56" fillId="8" borderId="136" xfId="0" applyFont="1" applyFill="1" applyBorder="1" applyAlignment="1">
      <alignment horizontal="center" vertical="center" wrapText="1"/>
    </xf>
    <xf numFmtId="0" fontId="56" fillId="8" borderId="137" xfId="0" applyFont="1" applyFill="1" applyBorder="1" applyAlignment="1">
      <alignment vertical="center" wrapText="1"/>
    </xf>
    <xf numFmtId="0" fontId="56" fillId="8" borderId="137" xfId="0" applyFont="1" applyFill="1" applyBorder="1" applyAlignment="1">
      <alignment horizontal="center" vertical="center" wrapText="1"/>
    </xf>
    <xf numFmtId="0" fontId="119" fillId="4" borderId="132" xfId="0" applyFont="1" applyFill="1" applyBorder="1" applyAlignment="1">
      <alignment horizontal="left" vertical="center" wrapText="1"/>
    </xf>
    <xf numFmtId="0" fontId="11" fillId="4" borderId="149" xfId="13" quotePrefix="1" applyFont="1" applyFill="1" applyBorder="1" applyAlignment="1">
      <alignment horizontal="center" vertical="center" wrapText="1"/>
    </xf>
    <xf numFmtId="0" fontId="11" fillId="4" borderId="150" xfId="13" quotePrefix="1" applyFont="1" applyFill="1" applyBorder="1" applyAlignment="1">
      <alignment horizontal="center" vertical="center" wrapText="1"/>
    </xf>
    <xf numFmtId="0" fontId="109" fillId="4" borderId="135" xfId="13" quotePrefix="1" applyFont="1" applyFill="1" applyBorder="1" applyAlignment="1">
      <alignment horizontal="center" vertical="center" wrapText="1"/>
    </xf>
    <xf numFmtId="0" fontId="109" fillId="4" borderId="136" xfId="13" quotePrefix="1" applyFont="1" applyFill="1" applyBorder="1" applyAlignment="1">
      <alignment horizontal="center" vertical="center" wrapText="1"/>
    </xf>
    <xf numFmtId="0" fontId="120" fillId="4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wrapText="1"/>
    </xf>
    <xf numFmtId="0" fontId="120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2" borderId="152" xfId="13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18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49" xfId="13" applyFont="1" applyFill="1" applyBorder="1" applyAlignment="1">
      <alignment horizontal="center" vertical="center" wrapText="1"/>
    </xf>
    <xf numFmtId="0" fontId="11" fillId="2" borderId="150" xfId="13" applyFont="1" applyFill="1" applyBorder="1" applyAlignment="1">
      <alignment horizontal="center" vertical="center" wrapText="1"/>
    </xf>
    <xf numFmtId="0" fontId="11" fillId="4" borderId="149" xfId="15" quotePrefix="1" applyFont="1" applyFill="1" applyBorder="1" applyAlignment="1">
      <alignment vertical="center" wrapText="1"/>
    </xf>
    <xf numFmtId="0" fontId="40" fillId="4" borderId="150" xfId="15" quotePrefix="1" applyFont="1" applyFill="1" applyBorder="1" applyAlignment="1">
      <alignment vertical="center" wrapText="1"/>
    </xf>
    <xf numFmtId="0" fontId="40" fillId="4" borderId="169" xfId="15" quotePrefix="1" applyFont="1" applyFill="1" applyBorder="1" applyAlignment="1">
      <alignment vertical="center" wrapText="1"/>
    </xf>
    <xf numFmtId="0" fontId="120" fillId="4" borderId="149" xfId="0" applyFont="1" applyFill="1" applyBorder="1" applyAlignment="1">
      <alignment horizontal="left" vertical="center" wrapText="1"/>
    </xf>
    <xf numFmtId="0" fontId="120" fillId="4" borderId="150" xfId="0" applyFont="1" applyFill="1" applyBorder="1" applyAlignment="1">
      <alignment horizontal="left" vertical="center" wrapText="1"/>
    </xf>
    <xf numFmtId="0" fontId="120" fillId="4" borderId="0" xfId="0" applyFont="1" applyFill="1" applyBorder="1" applyAlignment="1">
      <alignment horizontal="left" vertical="center"/>
    </xf>
    <xf numFmtId="0" fontId="118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0" fillId="2" borderId="149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0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24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49" xfId="13" quotePrefix="1" applyFont="1" applyFill="1" applyBorder="1" applyAlignment="1" applyProtection="1">
      <alignment horizontal="center" vertical="center" wrapText="1"/>
      <protection locked="0"/>
    </xf>
    <xf numFmtId="0" fontId="11" fillId="2" borderId="141" xfId="13" applyFont="1" applyFill="1" applyBorder="1" applyAlignment="1">
      <alignment horizontal="center" vertical="center" wrapText="1"/>
    </xf>
    <xf numFmtId="0" fontId="11" fillId="7" borderId="156" xfId="13" quotePrefix="1" applyFont="1" applyFill="1" applyBorder="1" applyAlignment="1">
      <alignment horizontal="center" vertical="center" wrapText="1"/>
    </xf>
    <xf numFmtId="0" fontId="11" fillId="2" borderId="139" xfId="15" quotePrefix="1" applyFont="1" applyFill="1" applyBorder="1" applyAlignment="1">
      <alignment vertical="center" wrapText="1"/>
    </xf>
    <xf numFmtId="0" fontId="55" fillId="2" borderId="140" xfId="0" applyFont="1" applyFill="1" applyBorder="1" applyAlignment="1">
      <alignment horizontal="center" vertical="center"/>
    </xf>
    <xf numFmtId="0" fontId="55" fillId="2" borderId="141" xfId="0" applyFont="1" applyFill="1" applyBorder="1" applyAlignment="1">
      <alignment horizontal="center" vertical="center"/>
    </xf>
    <xf numFmtId="0" fontId="40" fillId="2" borderId="142" xfId="15" quotePrefix="1" applyFont="1" applyFill="1" applyBorder="1" applyAlignment="1">
      <alignment horizontal="center" vertical="center" wrapText="1"/>
    </xf>
    <xf numFmtId="0" fontId="11" fillId="2" borderId="140" xfId="13" applyFont="1" applyFill="1" applyBorder="1" applyAlignment="1">
      <alignment horizontal="center" vertical="center" wrapText="1"/>
    </xf>
    <xf numFmtId="0" fontId="40" fillId="4" borderId="175" xfId="13" quotePrefix="1" applyFont="1" applyFill="1" applyBorder="1" applyAlignment="1">
      <alignment horizontal="center" vertical="center" wrapText="1"/>
    </xf>
    <xf numFmtId="0" fontId="116" fillId="0" borderId="0" xfId="9" applyFont="1" applyFill="1"/>
    <xf numFmtId="0" fontId="129" fillId="0" borderId="0" xfId="0" applyFont="1" applyFill="1" applyBorder="1" applyAlignment="1">
      <alignment wrapText="1"/>
    </xf>
    <xf numFmtId="0" fontId="129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1" fillId="0" borderId="0" xfId="0" applyFont="1" applyFill="1"/>
    <xf numFmtId="0" fontId="69" fillId="0" borderId="0" xfId="0" applyFont="1" applyFill="1" applyAlignment="1">
      <alignment vertical="center"/>
    </xf>
    <xf numFmtId="0" fontId="69" fillId="0" borderId="0" xfId="0" applyFont="1" applyFill="1"/>
    <xf numFmtId="0" fontId="70" fillId="0" borderId="0" xfId="0" applyFont="1" applyFill="1"/>
    <xf numFmtId="0" fontId="0" fillId="0" borderId="0" xfId="0" applyFont="1" applyFill="1"/>
    <xf numFmtId="0" fontId="11" fillId="4" borderId="175" xfId="11" quotePrefix="1" applyFont="1" applyFill="1" applyBorder="1" applyAlignment="1">
      <alignment horizontal="center" vertical="center" textRotation="255" wrapText="1"/>
    </xf>
    <xf numFmtId="0" fontId="40" fillId="2" borderId="201" xfId="15" quotePrefix="1" applyFont="1" applyFill="1" applyBorder="1" applyAlignment="1">
      <alignment horizontal="center" vertical="center" wrapText="1"/>
    </xf>
    <xf numFmtId="0" fontId="40" fillId="2" borderId="207" xfId="15" applyFont="1" applyFill="1" applyBorder="1" applyAlignment="1">
      <alignment vertical="center" wrapText="1"/>
    </xf>
    <xf numFmtId="0" fontId="11" fillId="2" borderId="198" xfId="13" applyFont="1" applyFill="1" applyBorder="1" applyAlignment="1">
      <alignment horizontal="center" vertical="center" wrapText="1"/>
    </xf>
    <xf numFmtId="0" fontId="11" fillId="2" borderId="201" xfId="13" applyFont="1" applyFill="1" applyBorder="1" applyAlignment="1">
      <alignment horizontal="center" vertical="center" wrapText="1"/>
    </xf>
    <xf numFmtId="0" fontId="55" fillId="2" borderId="207" xfId="15" applyFont="1" applyFill="1" applyBorder="1" applyAlignment="1">
      <alignment vertical="center" wrapText="1"/>
    </xf>
    <xf numFmtId="0" fontId="11" fillId="2" borderId="183" xfId="13" quotePrefix="1" applyFont="1" applyFill="1" applyBorder="1" applyAlignment="1">
      <alignment horizontal="center" vertical="center" wrapText="1"/>
    </xf>
    <xf numFmtId="0" fontId="11" fillId="2" borderId="188" xfId="13" quotePrefix="1" applyFont="1" applyFill="1" applyBorder="1" applyAlignment="1">
      <alignment horizontal="center" vertical="center" wrapText="1"/>
    </xf>
    <xf numFmtId="0" fontId="11" fillId="2" borderId="191" xfId="13" quotePrefix="1" applyFont="1" applyFill="1" applyBorder="1" applyAlignment="1">
      <alignment horizontal="center" vertical="center" wrapText="1"/>
    </xf>
    <xf numFmtId="0" fontId="55" fillId="2" borderId="201" xfId="15" quotePrefix="1" applyFont="1" applyFill="1" applyBorder="1" applyAlignment="1">
      <alignment horizontal="center" vertical="center" wrapText="1"/>
    </xf>
    <xf numFmtId="0" fontId="11" fillId="2" borderId="180" xfId="15" quotePrefix="1" applyFont="1" applyFill="1" applyBorder="1" applyAlignment="1">
      <alignment vertical="center" wrapText="1"/>
    </xf>
    <xf numFmtId="0" fontId="58" fillId="2" borderId="0" xfId="0" applyFont="1" applyFill="1" applyBorder="1" applyAlignment="1">
      <alignment horizontal="left" vertical="center" wrapText="1"/>
    </xf>
    <xf numFmtId="0" fontId="58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207" xfId="15" applyFont="1" applyFill="1" applyBorder="1" applyAlignment="1">
      <alignment vertical="center"/>
    </xf>
    <xf numFmtId="0" fontId="11" fillId="2" borderId="182" xfId="13" applyFont="1" applyFill="1" applyBorder="1" applyAlignment="1">
      <alignment horizontal="center" vertical="center" wrapText="1"/>
    </xf>
    <xf numFmtId="0" fontId="40" fillId="2" borderId="192" xfId="15" quotePrefix="1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56" fillId="0" borderId="174" xfId="15" applyFont="1" applyFill="1" applyBorder="1" applyAlignment="1">
      <alignment vertical="center" wrapText="1"/>
    </xf>
    <xf numFmtId="0" fontId="50" fillId="0" borderId="208" xfId="13" applyFont="1" applyFill="1" applyBorder="1" applyAlignment="1">
      <alignment horizontal="center" vertical="center" wrapText="1"/>
    </xf>
    <xf numFmtId="0" fontId="120" fillId="0" borderId="199" xfId="0" applyFont="1" applyFill="1" applyBorder="1" applyAlignment="1">
      <alignment horizontal="left" vertical="center" wrapText="1"/>
    </xf>
    <xf numFmtId="0" fontId="43" fillId="0" borderId="194" xfId="0" applyFont="1" applyFill="1" applyBorder="1" applyAlignment="1">
      <alignment horizontal="left" vertical="center" wrapText="1"/>
    </xf>
    <xf numFmtId="0" fontId="54" fillId="0" borderId="193" xfId="15" applyFont="1" applyFill="1" applyBorder="1" applyAlignment="1">
      <alignment vertical="center" wrapText="1"/>
    </xf>
    <xf numFmtId="0" fontId="10" fillId="0" borderId="199" xfId="0" applyFont="1" applyFill="1" applyBorder="1" applyAlignment="1">
      <alignment horizontal="left" vertical="center" wrapText="1"/>
    </xf>
    <xf numFmtId="0" fontId="56" fillId="0" borderId="208" xfId="15" applyFont="1" applyFill="1" applyBorder="1" applyAlignment="1">
      <alignment horizontal="center" vertical="center" wrapText="1"/>
    </xf>
    <xf numFmtId="0" fontId="54" fillId="0" borderId="194" xfId="15" applyFont="1" applyFill="1" applyBorder="1" applyAlignment="1">
      <alignment vertical="center" wrapText="1"/>
    </xf>
    <xf numFmtId="0" fontId="120" fillId="0" borderId="194" xfId="0" applyFont="1" applyFill="1" applyBorder="1" applyAlignment="1">
      <alignment horizontal="left" vertical="center" wrapText="1"/>
    </xf>
    <xf numFmtId="0" fontId="43" fillId="0" borderId="193" xfId="0" applyFont="1" applyFill="1" applyBorder="1" applyAlignment="1">
      <alignment horizontal="left" vertical="center" wrapText="1"/>
    </xf>
    <xf numFmtId="0" fontId="54" fillId="0" borderId="197" xfId="15" applyFont="1" applyFill="1" applyBorder="1" applyAlignment="1">
      <alignment vertical="center" wrapText="1"/>
    </xf>
    <xf numFmtId="0" fontId="51" fillId="0" borderId="197" xfId="11" applyFont="1" applyFill="1" applyBorder="1" applyAlignment="1">
      <alignment horizontal="center" vertical="center" wrapText="1"/>
    </xf>
    <xf numFmtId="0" fontId="52" fillId="0" borderId="197" xfId="11" applyFont="1" applyFill="1" applyBorder="1" applyAlignment="1">
      <alignment horizontal="center" vertical="center" wrapText="1"/>
    </xf>
    <xf numFmtId="0" fontId="53" fillId="0" borderId="208" xfId="11" applyFont="1" applyFill="1" applyBorder="1" applyAlignment="1">
      <alignment horizontal="center" vertical="center" wrapText="1"/>
    </xf>
    <xf numFmtId="0" fontId="55" fillId="0" borderId="208" xfId="0" applyFont="1" applyFill="1" applyBorder="1" applyAlignment="1">
      <alignment horizontal="center" vertical="center"/>
    </xf>
    <xf numFmtId="0" fontId="34" fillId="0" borderId="208" xfId="0" applyFont="1" applyFill="1" applyBorder="1" applyAlignment="1">
      <alignment horizontal="center" vertical="center"/>
    </xf>
    <xf numFmtId="0" fontId="118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38" fillId="4" borderId="208" xfId="11" quotePrefix="1" applyFont="1" applyFill="1" applyBorder="1" applyAlignment="1">
      <alignment horizontal="center" vertical="center" wrapText="1"/>
    </xf>
    <xf numFmtId="0" fontId="39" fillId="4" borderId="199" xfId="15" quotePrefix="1" applyFont="1" applyFill="1" applyBorder="1" applyAlignment="1">
      <alignment vertical="center" wrapText="1"/>
    </xf>
    <xf numFmtId="0" fontId="11" fillId="4" borderId="199" xfId="15" quotePrefix="1" applyFont="1" applyFill="1" applyBorder="1" applyAlignment="1">
      <alignment vertical="center" wrapText="1"/>
    </xf>
    <xf numFmtId="0" fontId="11" fillId="4" borderId="208" xfId="15" quotePrefix="1" applyFont="1" applyFill="1" applyBorder="1" applyAlignment="1">
      <alignment vertical="center" wrapText="1"/>
    </xf>
    <xf numFmtId="0" fontId="11" fillId="4" borderId="200" xfId="15" quotePrefix="1" applyFont="1" applyFill="1" applyBorder="1" applyAlignment="1">
      <alignment vertical="center" wrapText="1"/>
    </xf>
    <xf numFmtId="0" fontId="40" fillId="4" borderId="0" xfId="13" quotePrefix="1" applyFont="1" applyFill="1" applyAlignment="1">
      <alignment vertical="center" wrapText="1"/>
    </xf>
    <xf numFmtId="0" fontId="120" fillId="4" borderId="0" xfId="0" applyFont="1" applyFill="1" applyAlignment="1">
      <alignment horizontal="left" vertical="center" wrapText="1"/>
    </xf>
    <xf numFmtId="0" fontId="60" fillId="4" borderId="197" xfId="11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0" fillId="4" borderId="0" xfId="0" applyFont="1" applyFill="1" applyAlignment="1">
      <alignment horizontal="left" vertical="center"/>
    </xf>
    <xf numFmtId="0" fontId="135" fillId="2" borderId="0" xfId="9" applyFont="1" applyFill="1" applyProtection="1">
      <protection locked="0"/>
    </xf>
    <xf numFmtId="0" fontId="121" fillId="2" borderId="0" xfId="9" applyFont="1" applyFill="1" applyProtection="1">
      <protection locked="0"/>
    </xf>
    <xf numFmtId="0" fontId="123" fillId="2" borderId="0" xfId="9" applyFont="1" applyFill="1" applyBorder="1" applyAlignment="1" applyProtection="1">
      <alignment horizontal="left" vertical="center" wrapText="1"/>
      <protection locked="0"/>
    </xf>
    <xf numFmtId="0" fontId="123" fillId="2" borderId="0" xfId="9" applyFont="1" applyFill="1" applyBorder="1" applyProtection="1">
      <protection locked="0"/>
    </xf>
    <xf numFmtId="0" fontId="121" fillId="2" borderId="0" xfId="9" applyFont="1" applyFill="1" applyBorder="1" applyProtection="1">
      <protection locked="0"/>
    </xf>
    <xf numFmtId="0" fontId="138" fillId="2" borderId="178" xfId="13" applyFont="1" applyFill="1" applyBorder="1" applyAlignment="1" applyProtection="1">
      <alignment horizontal="center" vertical="center" wrapText="1"/>
    </xf>
    <xf numFmtId="0" fontId="135" fillId="2" borderId="0" xfId="0" applyFont="1" applyFill="1" applyProtection="1">
      <protection locked="0"/>
    </xf>
    <xf numFmtId="0" fontId="121" fillId="2" borderId="0" xfId="0" applyFont="1" applyFill="1" applyProtection="1">
      <protection locked="0"/>
    </xf>
    <xf numFmtId="0" fontId="121" fillId="2" borderId="150" xfId="15" applyFont="1" applyFill="1" applyBorder="1" applyAlignment="1" applyProtection="1">
      <alignment vertical="center" wrapText="1"/>
      <protection locked="0"/>
    </xf>
    <xf numFmtId="0" fontId="123" fillId="2" borderId="150" xfId="0" applyFont="1" applyFill="1" applyBorder="1" applyAlignment="1" applyProtection="1">
      <alignment horizontal="left" vertical="center" wrapText="1"/>
      <protection locked="0"/>
    </xf>
    <xf numFmtId="0" fontId="121" fillId="2" borderId="183" xfId="15" applyFont="1" applyFill="1" applyBorder="1" applyAlignment="1" applyProtection="1">
      <alignment horizontal="center" vertical="center" wrapText="1"/>
      <protection locked="0"/>
    </xf>
    <xf numFmtId="0" fontId="121" fillId="2" borderId="188" xfId="15" applyFont="1" applyFill="1" applyBorder="1" applyAlignment="1" applyProtection="1">
      <alignment horizontal="center" vertical="center" wrapText="1"/>
      <protection locked="0"/>
    </xf>
    <xf numFmtId="0" fontId="121" fillId="2" borderId="191" xfId="15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Border="1" applyProtection="1">
      <protection locked="0"/>
    </xf>
    <xf numFmtId="0" fontId="135" fillId="2" borderId="0" xfId="0" applyFont="1" applyFill="1"/>
    <xf numFmtId="0" fontId="122" fillId="2" borderId="0" xfId="0" applyFont="1" applyFill="1" applyProtection="1">
      <protection locked="0"/>
    </xf>
    <xf numFmtId="0" fontId="122" fillId="2" borderId="150" xfId="13" applyFont="1" applyFill="1" applyBorder="1" applyAlignment="1" applyProtection="1">
      <alignment horizontal="center" vertical="center" wrapText="1"/>
      <protection locked="0"/>
    </xf>
    <xf numFmtId="0" fontId="121" fillId="2" borderId="0" xfId="0" applyFont="1" applyFill="1"/>
    <xf numFmtId="0" fontId="122" fillId="2" borderId="178" xfId="13" applyFont="1" applyFill="1" applyBorder="1" applyAlignment="1" applyProtection="1">
      <alignment horizontal="center" vertical="center" wrapText="1"/>
    </xf>
    <xf numFmtId="0" fontId="121" fillId="2" borderId="180" xfId="15" quotePrefix="1" applyFont="1" applyFill="1" applyBorder="1" applyAlignment="1">
      <alignment horizontal="left" vertical="center" wrapText="1"/>
    </xf>
    <xf numFmtId="0" fontId="121" fillId="2" borderId="183" xfId="15" applyFont="1" applyFill="1" applyBorder="1" applyAlignment="1" applyProtection="1">
      <alignment horizontal="center" vertical="center" wrapText="1"/>
    </xf>
    <xf numFmtId="0" fontId="121" fillId="2" borderId="188" xfId="15" applyFont="1" applyFill="1" applyBorder="1" applyAlignment="1" applyProtection="1">
      <alignment horizontal="center" vertical="center" wrapText="1"/>
    </xf>
    <xf numFmtId="0" fontId="121" fillId="2" borderId="191" xfId="15" applyFont="1" applyFill="1" applyBorder="1" applyAlignment="1" applyProtection="1">
      <alignment horizontal="center" vertical="center" wrapText="1"/>
    </xf>
    <xf numFmtId="0" fontId="27" fillId="2" borderId="207" xfId="22" quotePrefix="1" applyFont="1" applyFill="1" applyBorder="1" applyAlignment="1">
      <alignment horizontal="left" vertical="center" wrapText="1"/>
    </xf>
    <xf numFmtId="0" fontId="27" fillId="2" borderId="180" xfId="22" quotePrefix="1" applyFont="1" applyFill="1" applyBorder="1" applyAlignment="1">
      <alignment horizontal="left" vertical="center" wrapText="1"/>
    </xf>
    <xf numFmtId="0" fontId="48" fillId="2" borderId="207" xfId="22" quotePrefix="1" applyFont="1" applyFill="1" applyBorder="1" applyAlignment="1">
      <alignment horizontal="left" vertical="center" wrapText="1"/>
    </xf>
    <xf numFmtId="0" fontId="27" fillId="2" borderId="215" xfId="22" quotePrefix="1" applyFont="1" applyFill="1" applyBorder="1" applyAlignment="1">
      <alignment horizontal="left" vertical="center" wrapText="1"/>
    </xf>
    <xf numFmtId="0" fontId="48" fillId="2" borderId="180" xfId="22" quotePrefix="1" applyFont="1" applyFill="1" applyBorder="1" applyAlignment="1">
      <alignment horizontal="left" vertical="center" wrapText="1"/>
    </xf>
    <xf numFmtId="0" fontId="137" fillId="2" borderId="209" xfId="15" applyFont="1" applyFill="1" applyBorder="1" applyAlignment="1" applyProtection="1">
      <alignment horizontal="center" vertical="center" wrapText="1"/>
    </xf>
    <xf numFmtId="0" fontId="25" fillId="2" borderId="206" xfId="13" applyFont="1" applyFill="1" applyBorder="1" applyAlignment="1" applyProtection="1">
      <alignment horizontal="center" vertical="center" wrapText="1"/>
      <protection locked="0"/>
    </xf>
    <xf numFmtId="0" fontId="25" fillId="2" borderId="189" xfId="13" applyFont="1" applyFill="1" applyBorder="1" applyAlignment="1" applyProtection="1">
      <alignment horizontal="center" vertical="center" wrapText="1"/>
      <protection locked="0"/>
    </xf>
    <xf numFmtId="0" fontId="25" fillId="2" borderId="190" xfId="13" applyFont="1" applyFill="1" applyBorder="1" applyAlignment="1" applyProtection="1">
      <alignment horizontal="center" vertical="center" wrapText="1"/>
      <protection locked="0"/>
    </xf>
    <xf numFmtId="0" fontId="121" fillId="2" borderId="0" xfId="0" applyFont="1" applyFill="1" applyAlignment="1" applyProtection="1">
      <alignment vertical="center"/>
      <protection locked="0"/>
    </xf>
    <xf numFmtId="0" fontId="123" fillId="2" borderId="183" xfId="0" applyFont="1" applyFill="1" applyBorder="1" applyAlignment="1" applyProtection="1">
      <alignment horizontal="center" vertical="center" wrapText="1"/>
    </xf>
    <xf numFmtId="0" fontId="123" fillId="2" borderId="188" xfId="0" applyFont="1" applyFill="1" applyBorder="1" applyAlignment="1" applyProtection="1">
      <alignment horizontal="center" vertical="center" wrapText="1"/>
    </xf>
    <xf numFmtId="0" fontId="123" fillId="2" borderId="191" xfId="0" applyFont="1" applyFill="1" applyBorder="1" applyAlignment="1" applyProtection="1">
      <alignment horizontal="center" vertical="center" wrapText="1"/>
    </xf>
    <xf numFmtId="0" fontId="122" fillId="2" borderId="183" xfId="0" applyFont="1" applyFill="1" applyBorder="1" applyAlignment="1" applyProtection="1">
      <alignment horizontal="center" vertical="center" wrapText="1"/>
    </xf>
    <xf numFmtId="0" fontId="122" fillId="2" borderId="188" xfId="0" applyFont="1" applyFill="1" applyBorder="1" applyAlignment="1" applyProtection="1">
      <alignment horizontal="center" vertical="center" wrapText="1"/>
    </xf>
    <xf numFmtId="0" fontId="122" fillId="2" borderId="191" xfId="0" applyFont="1" applyFill="1" applyBorder="1" applyAlignment="1" applyProtection="1">
      <alignment horizontal="center" vertical="center" wrapText="1"/>
    </xf>
    <xf numFmtId="0" fontId="121" fillId="2" borderId="150" xfId="13" applyFont="1" applyFill="1" applyBorder="1" applyAlignment="1" applyProtection="1">
      <alignment horizontal="center" vertical="center" wrapText="1"/>
      <protection locked="0"/>
    </xf>
    <xf numFmtId="0" fontId="25" fillId="2" borderId="184" xfId="15" applyFont="1" applyFill="1" applyBorder="1" applyAlignment="1" applyProtection="1">
      <alignment horizontal="center" vertical="center" wrapText="1"/>
    </xf>
    <xf numFmtId="0" fontId="25" fillId="2" borderId="211" xfId="22" quotePrefix="1" applyFont="1" applyFill="1" applyBorder="1" applyAlignment="1">
      <alignment horizontal="left" vertical="center" wrapText="1"/>
    </xf>
    <xf numFmtId="0" fontId="122" fillId="2" borderId="150" xfId="13" applyNumberFormat="1" applyFont="1" applyFill="1" applyBorder="1" applyAlignment="1" applyProtection="1">
      <alignment horizontal="center" vertical="center" wrapText="1"/>
    </xf>
    <xf numFmtId="0" fontId="1" fillId="2" borderId="216" xfId="12" applyFont="1" applyFill="1" applyBorder="1" applyAlignment="1">
      <alignment horizontal="center"/>
    </xf>
    <xf numFmtId="0" fontId="0" fillId="2" borderId="0" xfId="12" applyFont="1" applyFill="1"/>
    <xf numFmtId="1" fontId="57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55" fillId="2" borderId="175" xfId="0" applyFont="1" applyFill="1" applyBorder="1" applyAlignment="1">
      <alignment horizontal="center" vertical="center"/>
    </xf>
    <xf numFmtId="0" fontId="11" fillId="2" borderId="175" xfId="13" applyFont="1" applyFill="1" applyBorder="1" applyAlignment="1">
      <alignment horizontal="center" vertical="center" wrapText="1"/>
    </xf>
    <xf numFmtId="0" fontId="11" fillId="2" borderId="221" xfId="13" applyFont="1" applyFill="1" applyBorder="1" applyAlignment="1">
      <alignment horizontal="center" vertical="center" wrapText="1"/>
    </xf>
    <xf numFmtId="0" fontId="11" fillId="2" borderId="192" xfId="13" applyFont="1" applyFill="1" applyBorder="1" applyAlignment="1">
      <alignment horizontal="center" vertical="center" wrapText="1"/>
    </xf>
    <xf numFmtId="0" fontId="55" fillId="2" borderId="184" xfId="0" applyFont="1" applyFill="1" applyBorder="1" applyAlignment="1">
      <alignment horizontal="center" vertical="center"/>
    </xf>
    <xf numFmtId="0" fontId="55" fillId="2" borderId="217" xfId="0" applyFont="1" applyFill="1" applyBorder="1" applyAlignment="1">
      <alignment horizontal="center" vertical="center"/>
    </xf>
    <xf numFmtId="0" fontId="11" fillId="2" borderId="184" xfId="13" applyFont="1" applyFill="1" applyBorder="1" applyAlignment="1">
      <alignment horizontal="center" vertical="center" wrapText="1"/>
    </xf>
    <xf numFmtId="0" fontId="11" fillId="2" borderId="217" xfId="13" applyFont="1" applyFill="1" applyBorder="1" applyAlignment="1">
      <alignment horizontal="center" vertical="center" wrapText="1"/>
    </xf>
    <xf numFmtId="0" fontId="11" fillId="2" borderId="218" xfId="13" applyFont="1" applyFill="1" applyBorder="1" applyAlignment="1">
      <alignment horizontal="center" vertical="center" wrapText="1"/>
    </xf>
    <xf numFmtId="0" fontId="40" fillId="2" borderId="218" xfId="15" quotePrefix="1" applyFont="1" applyFill="1" applyBorder="1" applyAlignment="1">
      <alignment horizontal="center" vertical="center" wrapText="1"/>
    </xf>
    <xf numFmtId="0" fontId="40" fillId="2" borderId="175" xfId="13" quotePrefix="1" applyFont="1" applyFill="1" applyBorder="1" applyAlignment="1">
      <alignment horizontal="center" vertical="center" wrapText="1"/>
    </xf>
    <xf numFmtId="0" fontId="65" fillId="4" borderId="230" xfId="0" applyFont="1" applyFill="1" applyBorder="1" applyAlignment="1">
      <alignment horizontal="left" vertical="center" wrapText="1"/>
    </xf>
    <xf numFmtId="0" fontId="11" fillId="4" borderId="234" xfId="13" quotePrefix="1" applyFont="1" applyFill="1" applyBorder="1" applyAlignment="1">
      <alignment horizontal="center" vertical="center" wrapText="1"/>
    </xf>
    <xf numFmtId="0" fontId="11" fillId="4" borderId="235" xfId="13" quotePrefix="1" applyFont="1" applyFill="1" applyBorder="1" applyAlignment="1">
      <alignment horizontal="center" vertical="center" wrapText="1"/>
    </xf>
    <xf numFmtId="0" fontId="11" fillId="4" borderId="236" xfId="13" quotePrefix="1" applyFont="1" applyFill="1" applyBorder="1" applyAlignment="1">
      <alignment horizontal="center" vertical="center" wrapText="1"/>
    </xf>
    <xf numFmtId="0" fontId="1" fillId="4" borderId="233" xfId="0" applyFont="1" applyFill="1" applyBorder="1" applyAlignment="1">
      <alignment horizontal="left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29" xfId="13" applyFont="1" applyFill="1" applyBorder="1" applyAlignment="1">
      <alignment horizontal="center" vertical="center" wrapText="1"/>
    </xf>
    <xf numFmtId="0" fontId="58" fillId="2" borderId="173" xfId="0" applyFont="1" applyFill="1" applyBorder="1" applyAlignment="1">
      <alignment horizontal="left" vertical="center" wrapText="1"/>
    </xf>
    <xf numFmtId="0" fontId="11" fillId="2" borderId="177" xfId="13" quotePrefix="1" applyFont="1" applyFill="1" applyBorder="1" applyAlignment="1">
      <alignment horizontal="center" vertical="center" wrapText="1"/>
    </xf>
    <xf numFmtId="0" fontId="11" fillId="2" borderId="237" xfId="13" quotePrefix="1" applyFont="1" applyFill="1" applyBorder="1" applyAlignment="1">
      <alignment horizontal="center" vertical="center" wrapText="1"/>
    </xf>
    <xf numFmtId="0" fontId="11" fillId="2" borderId="238" xfId="13" quotePrefix="1" applyFont="1" applyFill="1" applyBorder="1" applyAlignment="1">
      <alignment horizontal="center" vertical="center" wrapText="1"/>
    </xf>
    <xf numFmtId="0" fontId="40" fillId="2" borderId="73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3" xfId="15" quotePrefix="1" applyFont="1" applyFill="1" applyBorder="1" applyAlignment="1">
      <alignment horizontal="center" vertical="center" wrapText="1"/>
    </xf>
    <xf numFmtId="0" fontId="58" fillId="2" borderId="222" xfId="0" applyFont="1" applyFill="1" applyBorder="1" applyAlignment="1">
      <alignment horizontal="left" vertical="center" wrapText="1"/>
    </xf>
    <xf numFmtId="0" fontId="58" fillId="2" borderId="224" xfId="0" applyFont="1" applyFill="1" applyBorder="1" applyAlignment="1">
      <alignment horizontal="center" vertical="center" wrapText="1"/>
    </xf>
    <xf numFmtId="0" fontId="58" fillId="2" borderId="149" xfId="0" applyFont="1" applyFill="1" applyBorder="1" applyAlignment="1">
      <alignment horizontal="center" vertical="center" wrapText="1"/>
    </xf>
    <xf numFmtId="0" fontId="58" fillId="2" borderId="150" xfId="0" applyFont="1" applyFill="1" applyBorder="1" applyAlignment="1">
      <alignment horizontal="center" vertical="center" wrapText="1"/>
    </xf>
    <xf numFmtId="0" fontId="133" fillId="2" borderId="237" xfId="13" quotePrefix="1" applyFont="1" applyFill="1" applyBorder="1" applyAlignment="1">
      <alignment horizontal="center" vertical="center" wrapText="1"/>
    </xf>
    <xf numFmtId="0" fontId="58" fillId="2" borderId="233" xfId="0" applyFont="1" applyFill="1" applyBorder="1" applyAlignment="1">
      <alignment horizontal="left" vertical="center"/>
    </xf>
    <xf numFmtId="0" fontId="58" fillId="2" borderId="234" xfId="0" applyFont="1" applyFill="1" applyBorder="1" applyAlignment="1">
      <alignment horizontal="center" vertical="center" wrapText="1"/>
    </xf>
    <xf numFmtId="0" fontId="58" fillId="2" borderId="235" xfId="0" applyFont="1" applyFill="1" applyBorder="1" applyAlignment="1">
      <alignment horizontal="center" vertical="center" wrapText="1"/>
    </xf>
    <xf numFmtId="0" fontId="58" fillId="2" borderId="236" xfId="0" applyFont="1" applyFill="1" applyBorder="1" applyAlignment="1">
      <alignment horizontal="center" vertical="center" wrapText="1"/>
    </xf>
    <xf numFmtId="0" fontId="60" fillId="4" borderId="134" xfId="11" quotePrefix="1" applyFont="1" applyFill="1" applyBorder="1" applyAlignment="1">
      <alignment horizontal="center" vertical="center" wrapText="1"/>
    </xf>
    <xf numFmtId="0" fontId="60" fillId="4" borderId="131" xfId="11" quotePrefix="1" applyFont="1" applyFill="1" applyBorder="1" applyAlignment="1">
      <alignment horizontal="center" vertical="center" wrapText="1"/>
    </xf>
    <xf numFmtId="0" fontId="60" fillId="4" borderId="163" xfId="11" quotePrefix="1" applyFont="1" applyFill="1" applyBorder="1" applyAlignment="1">
      <alignment horizontal="center" vertical="center" wrapText="1"/>
    </xf>
    <xf numFmtId="0" fontId="60" fillId="4" borderId="132" xfId="11" quotePrefix="1" applyFont="1" applyFill="1" applyBorder="1" applyAlignment="1">
      <alignment horizontal="center" vertical="center" wrapText="1"/>
    </xf>
    <xf numFmtId="0" fontId="40" fillId="2" borderId="202" xfId="15" applyFont="1" applyFill="1" applyBorder="1" applyAlignment="1">
      <alignment vertical="center" wrapText="1"/>
    </xf>
    <xf numFmtId="0" fontId="11" fillId="2" borderId="227" xfId="13" applyFont="1" applyFill="1" applyBorder="1" applyAlignment="1">
      <alignment horizontal="center" vertical="center" wrapText="1"/>
    </xf>
    <xf numFmtId="0" fontId="11" fillId="2" borderId="228" xfId="13" applyFont="1" applyFill="1" applyBorder="1" applyAlignment="1">
      <alignment horizontal="center" vertical="center" wrapText="1"/>
    </xf>
    <xf numFmtId="0" fontId="11" fillId="2" borderId="233" xfId="15" applyFont="1" applyFill="1" applyBorder="1" applyAlignment="1">
      <alignment vertical="center" wrapText="1"/>
    </xf>
    <xf numFmtId="0" fontId="40" fillId="2" borderId="234" xfId="13" quotePrefix="1" applyFont="1" applyFill="1" applyBorder="1" applyAlignment="1">
      <alignment horizontal="center" vertical="center" wrapText="1"/>
    </xf>
    <xf numFmtId="0" fontId="40" fillId="2" borderId="235" xfId="13" quotePrefix="1" applyFont="1" applyFill="1" applyBorder="1" applyAlignment="1">
      <alignment horizontal="center" vertical="center" wrapText="1"/>
    </xf>
    <xf numFmtId="0" fontId="40" fillId="2" borderId="236" xfId="13" quotePrefix="1" applyFont="1" applyFill="1" applyBorder="1" applyAlignment="1">
      <alignment horizontal="center" vertical="center" wrapText="1"/>
    </xf>
    <xf numFmtId="0" fontId="11" fillId="2" borderId="230" xfId="15" quotePrefix="1" applyFont="1" applyFill="1" applyBorder="1" applyAlignment="1">
      <alignment vertical="center" wrapText="1"/>
    </xf>
    <xf numFmtId="0" fontId="55" fillId="2" borderId="231" xfId="15" applyFont="1" applyFill="1" applyBorder="1" applyAlignment="1">
      <alignment vertical="center" wrapText="1"/>
    </xf>
    <xf numFmtId="0" fontId="40" fillId="2" borderId="227" xfId="15" applyFont="1" applyFill="1" applyBorder="1" applyAlignment="1">
      <alignment horizontal="center" vertical="center" wrapText="1"/>
    </xf>
    <xf numFmtId="0" fontId="40" fillId="2" borderId="228" xfId="15" applyFont="1" applyFill="1" applyBorder="1" applyAlignment="1">
      <alignment horizontal="center" vertical="center" wrapText="1"/>
    </xf>
    <xf numFmtId="0" fontId="40" fillId="2" borderId="229" xfId="15" applyFont="1" applyFill="1" applyBorder="1" applyAlignment="1">
      <alignment horizontal="center" vertical="center" wrapText="1"/>
    </xf>
    <xf numFmtId="0" fontId="55" fillId="2" borderId="232" xfId="0" applyFont="1" applyFill="1" applyBorder="1" applyAlignment="1">
      <alignment horizontal="center" vertical="center"/>
    </xf>
    <xf numFmtId="0" fontId="55" fillId="2" borderId="189" xfId="0" applyFont="1" applyFill="1" applyBorder="1" applyAlignment="1">
      <alignment horizontal="center" vertical="center"/>
    </xf>
    <xf numFmtId="0" fontId="40" fillId="2" borderId="190" xfId="15" applyFont="1" applyFill="1" applyBorder="1" applyAlignment="1">
      <alignment horizontal="center" vertical="center" wrapText="1"/>
    </xf>
    <xf numFmtId="0" fontId="11" fillId="2" borderId="232" xfId="13" applyFont="1" applyFill="1" applyBorder="1" applyAlignment="1">
      <alignment horizontal="center" vertical="center" wrapText="1"/>
    </xf>
    <xf numFmtId="0" fontId="11" fillId="2" borderId="189" xfId="13" applyFont="1" applyFill="1" applyBorder="1" applyAlignment="1">
      <alignment horizontal="center" vertical="center" wrapText="1"/>
    </xf>
    <xf numFmtId="0" fontId="11" fillId="2" borderId="190" xfId="13" applyFont="1" applyFill="1" applyBorder="1" applyAlignment="1">
      <alignment horizontal="center" vertical="center" wrapText="1"/>
    </xf>
    <xf numFmtId="0" fontId="11" fillId="2" borderId="177" xfId="13" applyFont="1" applyFill="1" applyBorder="1" applyAlignment="1">
      <alignment horizontal="center" vertical="center" wrapText="1"/>
    </xf>
    <xf numFmtId="0" fontId="11" fillId="2" borderId="237" xfId="13" applyFont="1" applyFill="1" applyBorder="1" applyAlignment="1">
      <alignment horizontal="center" vertical="center" wrapText="1"/>
    </xf>
    <xf numFmtId="0" fontId="11" fillId="2" borderId="238" xfId="13" applyFont="1" applyFill="1" applyBorder="1" applyAlignment="1">
      <alignment horizontal="center" vertical="center" wrapText="1"/>
    </xf>
    <xf numFmtId="0" fontId="122" fillId="2" borderId="217" xfId="13" applyNumberFormat="1" applyFont="1" applyFill="1" applyBorder="1" applyAlignment="1" applyProtection="1">
      <alignment horizontal="center" vertical="center" wrapText="1"/>
    </xf>
    <xf numFmtId="0" fontId="122" fillId="2" borderId="0" xfId="0" applyFont="1" applyFill="1" applyBorder="1" applyAlignment="1" applyProtection="1">
      <alignment horizontal="center" vertical="center" wrapText="1"/>
      <protection locked="0"/>
    </xf>
    <xf numFmtId="0" fontId="122" fillId="2" borderId="218" xfId="13" applyNumberFormat="1" applyFont="1" applyFill="1" applyBorder="1" applyAlignment="1" applyProtection="1">
      <alignment horizontal="center" vertical="center" wrapText="1"/>
    </xf>
    <xf numFmtId="0" fontId="48" fillId="2" borderId="248" xfId="22" quotePrefix="1" applyFont="1" applyFill="1" applyBorder="1" applyAlignment="1">
      <alignment horizontal="left" vertical="center" wrapText="1"/>
    </xf>
    <xf numFmtId="0" fontId="25" fillId="2" borderId="252" xfId="22" applyNumberFormat="1" applyFont="1" applyFill="1" applyBorder="1" applyAlignment="1" applyProtection="1">
      <alignment vertical="center" wrapText="1"/>
      <protection locked="0"/>
    </xf>
    <xf numFmtId="0" fontId="25" fillId="2" borderId="251" xfId="22" applyNumberFormat="1" applyFont="1" applyFill="1" applyBorder="1" applyAlignment="1" applyProtection="1">
      <alignment vertical="center" wrapText="1"/>
      <protection locked="0"/>
    </xf>
    <xf numFmtId="0" fontId="28" fillId="2" borderId="252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49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54" xfId="22" quotePrefix="1" applyNumberFormat="1" applyFont="1" applyFill="1" applyBorder="1" applyAlignment="1" applyProtection="1">
      <alignment vertical="center" wrapText="1"/>
      <protection locked="0"/>
    </xf>
    <xf numFmtId="0" fontId="138" fillId="2" borderId="238" xfId="13" applyFont="1" applyFill="1" applyBorder="1" applyAlignment="1" applyProtection="1">
      <alignment horizontal="center" vertical="center" wrapText="1"/>
      <protection locked="0"/>
    </xf>
    <xf numFmtId="0" fontId="138" fillId="2" borderId="218" xfId="13" applyFont="1" applyFill="1" applyBorder="1" applyAlignment="1" applyProtection="1">
      <alignment horizontal="center" vertical="center" wrapText="1"/>
    </xf>
    <xf numFmtId="0" fontId="25" fillId="2" borderId="257" xfId="22" applyNumberFormat="1" applyFont="1" applyFill="1" applyBorder="1" applyAlignment="1" applyProtection="1">
      <alignment vertical="center" wrapText="1"/>
      <protection locked="0"/>
    </xf>
    <xf numFmtId="0" fontId="25" fillId="2" borderId="256" xfId="22" applyNumberFormat="1" applyFont="1" applyFill="1" applyBorder="1" applyAlignment="1" applyProtection="1">
      <alignment vertical="center" wrapText="1"/>
      <protection locked="0"/>
    </xf>
    <xf numFmtId="0" fontId="27" fillId="2" borderId="239" xfId="22" quotePrefix="1" applyFont="1" applyFill="1" applyBorder="1" applyAlignment="1">
      <alignment horizontal="left" vertical="center" wrapText="1"/>
    </xf>
    <xf numFmtId="0" fontId="25" fillId="2" borderId="260" xfId="13" applyNumberFormat="1" applyFont="1" applyFill="1" applyBorder="1" applyAlignment="1" applyProtection="1">
      <alignment horizontal="center" vertical="center" wrapText="1"/>
    </xf>
    <xf numFmtId="0" fontId="28" fillId="2" borderId="262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60" xfId="22" applyNumberFormat="1" applyFont="1" applyFill="1" applyBorder="1" applyAlignment="1" applyProtection="1">
      <alignment horizontal="center" vertical="center" wrapText="1"/>
    </xf>
    <xf numFmtId="0" fontId="25" fillId="2" borderId="254" xfId="22" applyNumberFormat="1" applyFont="1" applyFill="1" applyBorder="1" applyAlignment="1" applyProtection="1">
      <alignment horizontal="center" vertical="center" wrapText="1"/>
    </xf>
    <xf numFmtId="0" fontId="28" fillId="2" borderId="262" xfId="22" quotePrefix="1" applyFont="1" applyFill="1" applyBorder="1" applyAlignment="1" applyProtection="1">
      <alignment vertical="center" wrapText="1"/>
      <protection locked="0"/>
    </xf>
    <xf numFmtId="0" fontId="27" fillId="2" borderId="269" xfId="0" applyFont="1" applyFill="1" applyBorder="1" applyAlignment="1" applyProtection="1">
      <alignment horizontal="center" vertical="center"/>
      <protection locked="0"/>
    </xf>
    <xf numFmtId="0" fontId="27" fillId="2" borderId="270" xfId="0" applyFont="1" applyFill="1" applyBorder="1" applyAlignment="1" applyProtection="1">
      <alignment horizontal="center" vertical="center"/>
      <protection locked="0"/>
    </xf>
    <xf numFmtId="0" fontId="27" fillId="2" borderId="271" xfId="22" applyFont="1" applyFill="1" applyBorder="1" applyAlignment="1" applyProtection="1">
      <alignment horizontal="center" vertical="center" wrapText="1"/>
      <protection locked="0"/>
    </xf>
    <xf numFmtId="0" fontId="27" fillId="2" borderId="275" xfId="0" applyFont="1" applyFill="1" applyBorder="1" applyAlignment="1" applyProtection="1">
      <alignment horizontal="center" vertical="center"/>
      <protection locked="0"/>
    </xf>
    <xf numFmtId="0" fontId="27" fillId="2" borderId="258" xfId="22" applyFont="1" applyFill="1" applyBorder="1" applyAlignment="1" applyProtection="1">
      <alignment horizontal="center" vertical="center" wrapText="1"/>
      <protection locked="0"/>
    </xf>
    <xf numFmtId="0" fontId="27" fillId="2" borderId="259" xfId="22" applyFont="1" applyFill="1" applyBorder="1" applyAlignment="1" applyProtection="1">
      <alignment horizontal="center" vertical="center" wrapText="1"/>
      <protection locked="0"/>
    </xf>
    <xf numFmtId="0" fontId="25" fillId="2" borderId="269" xfId="13" applyFont="1" applyFill="1" applyBorder="1" applyAlignment="1" applyProtection="1">
      <alignment horizontal="center" vertical="center" wrapText="1"/>
      <protection locked="0"/>
    </xf>
    <xf numFmtId="0" fontId="25" fillId="2" borderId="270" xfId="13" applyFont="1" applyFill="1" applyBorder="1" applyAlignment="1" applyProtection="1">
      <alignment horizontal="center" vertical="center" wrapText="1"/>
      <protection locked="0"/>
    </xf>
    <xf numFmtId="0" fontId="25" fillId="2" borderId="271" xfId="13" applyFont="1" applyFill="1" applyBorder="1" applyAlignment="1" applyProtection="1">
      <alignment horizontal="center" vertical="center" wrapText="1"/>
      <protection locked="0"/>
    </xf>
    <xf numFmtId="0" fontId="31" fillId="2" borderId="260" xfId="13" applyFont="1" applyFill="1" applyBorder="1" applyAlignment="1" applyProtection="1">
      <alignment horizontal="center" vertical="center" wrapText="1"/>
    </xf>
    <xf numFmtId="0" fontId="28" fillId="2" borderId="222" xfId="0" applyFont="1" applyFill="1" applyBorder="1" applyAlignment="1" applyProtection="1">
      <alignment horizontal="left" vertical="center" wrapText="1"/>
      <protection locked="0"/>
    </xf>
    <xf numFmtId="0" fontId="28" fillId="2" borderId="262" xfId="0" applyFont="1" applyFill="1" applyBorder="1" applyAlignment="1" applyProtection="1">
      <alignment horizontal="left" vertical="center" wrapText="1"/>
      <protection locked="0"/>
    </xf>
    <xf numFmtId="0" fontId="138" fillId="2" borderId="237" xfId="13" applyFont="1" applyFill="1" applyBorder="1" applyAlignment="1" applyProtection="1">
      <alignment horizontal="center" vertical="center" wrapText="1"/>
      <protection locked="0"/>
    </xf>
    <xf numFmtId="0" fontId="137" fillId="2" borderId="240" xfId="0" applyFont="1" applyFill="1" applyBorder="1" applyAlignment="1" applyProtection="1">
      <alignment horizontal="center" vertical="center"/>
      <protection locked="0"/>
    </xf>
    <xf numFmtId="0" fontId="137" fillId="2" borderId="242" xfId="0" applyFont="1" applyFill="1" applyBorder="1" applyAlignment="1" applyProtection="1">
      <alignment horizontal="center" vertical="center"/>
      <protection locked="0"/>
    </xf>
    <xf numFmtId="0" fontId="28" fillId="2" borderId="262" xfId="22" applyFont="1" applyFill="1" applyBorder="1" applyAlignment="1" applyProtection="1">
      <alignment vertical="center" wrapText="1"/>
      <protection locked="0"/>
    </xf>
    <xf numFmtId="0" fontId="28" fillId="2" borderId="254" xfId="22" quotePrefix="1" applyFont="1" applyFill="1" applyBorder="1" applyAlignment="1" applyProtection="1">
      <alignment vertical="center" wrapText="1"/>
      <protection locked="0"/>
    </xf>
    <xf numFmtId="0" fontId="130" fillId="2" borderId="262" xfId="0" applyNumberFormat="1" applyFont="1" applyFill="1" applyBorder="1" applyAlignment="1" applyProtection="1">
      <alignment horizontal="left" vertical="center" wrapText="1"/>
      <protection locked="0"/>
    </xf>
    <xf numFmtId="0" fontId="129" fillId="4" borderId="260" xfId="11" quotePrefix="1" applyFont="1" applyFill="1" applyBorder="1" applyAlignment="1" applyProtection="1">
      <alignment horizontal="center" textRotation="90" wrapText="1"/>
      <protection locked="0"/>
    </xf>
    <xf numFmtId="0" fontId="123" fillId="2" borderId="261" xfId="15" quotePrefix="1" applyFont="1" applyFill="1" applyBorder="1" applyAlignment="1" applyProtection="1">
      <alignment vertical="center" wrapText="1"/>
      <protection locked="0"/>
    </xf>
    <xf numFmtId="0" fontId="122" fillId="2" borderId="274" xfId="15" applyFont="1" applyFill="1" applyBorder="1" applyAlignment="1" applyProtection="1">
      <alignment vertical="center" wrapText="1"/>
      <protection locked="0"/>
    </xf>
    <xf numFmtId="0" fontId="122" fillId="2" borderId="149" xfId="15" applyFont="1" applyFill="1" applyBorder="1" applyAlignment="1" applyProtection="1">
      <alignment vertical="center" wrapText="1"/>
      <protection locked="0"/>
    </xf>
    <xf numFmtId="0" fontId="121" fillId="2" borderId="169" xfId="15" applyFont="1" applyFill="1" applyBorder="1" applyAlignment="1" applyProtection="1">
      <alignment vertical="center" wrapText="1"/>
      <protection locked="0"/>
    </xf>
    <xf numFmtId="0" fontId="123" fillId="2" borderId="274" xfId="0" applyFont="1" applyFill="1" applyBorder="1" applyAlignment="1" applyProtection="1">
      <alignment horizontal="left" vertical="center" wrapText="1"/>
      <protection locked="0"/>
    </xf>
    <xf numFmtId="0" fontId="123" fillId="2" borderId="149" xfId="0" applyFont="1" applyFill="1" applyBorder="1" applyAlignment="1" applyProtection="1">
      <alignment horizontal="left" vertical="center" wrapText="1"/>
      <protection locked="0"/>
    </xf>
    <xf numFmtId="0" fontId="121" fillId="2" borderId="239" xfId="15" quotePrefix="1" applyFont="1" applyFill="1" applyBorder="1" applyAlignment="1">
      <alignment horizontal="left" vertical="center" wrapText="1"/>
    </xf>
    <xf numFmtId="0" fontId="121" fillId="2" borderId="242" xfId="15" applyFont="1" applyFill="1" applyBorder="1" applyAlignment="1" applyProtection="1">
      <alignment horizontal="center" vertical="center" wrapText="1"/>
    </xf>
    <xf numFmtId="0" fontId="121" fillId="2" borderId="240" xfId="15" applyFont="1" applyFill="1" applyBorder="1" applyAlignment="1" applyProtection="1">
      <alignment horizontal="center" vertical="center" wrapText="1"/>
    </xf>
    <xf numFmtId="0" fontId="121" fillId="2" borderId="243" xfId="15" applyFont="1" applyFill="1" applyBorder="1" applyAlignment="1" applyProtection="1">
      <alignment horizontal="center" vertical="center" wrapText="1"/>
    </xf>
    <xf numFmtId="0" fontId="121" fillId="2" borderId="265" xfId="15" quotePrefix="1" applyFont="1" applyFill="1" applyBorder="1" applyAlignment="1">
      <alignment horizontal="left" vertical="center" wrapText="1"/>
    </xf>
    <xf numFmtId="0" fontId="123" fillId="2" borderId="222" xfId="0" applyFont="1" applyFill="1" applyBorder="1" applyAlignment="1" applyProtection="1">
      <alignment horizontal="left" vertical="center" wrapText="1"/>
      <protection locked="0"/>
    </xf>
    <xf numFmtId="0" fontId="25" fillId="2" borderId="217" xfId="15" applyFont="1" applyFill="1" applyBorder="1" applyAlignment="1" applyProtection="1">
      <alignment horizontal="center" vertical="center" wrapText="1"/>
    </xf>
    <xf numFmtId="0" fontId="25" fillId="2" borderId="218" xfId="15" applyFont="1" applyFill="1" applyBorder="1" applyAlignment="1" applyProtection="1">
      <alignment horizontal="center" vertical="center" wrapText="1"/>
    </xf>
    <xf numFmtId="0" fontId="123" fillId="2" borderId="257" xfId="0" applyFont="1" applyFill="1" applyBorder="1" applyAlignment="1" applyProtection="1">
      <alignment horizontal="left" vertical="center" wrapText="1"/>
      <protection locked="0"/>
    </xf>
    <xf numFmtId="0" fontId="122" fillId="2" borderId="269" xfId="13" applyFont="1" applyFill="1" applyBorder="1" applyAlignment="1" applyProtection="1">
      <alignment horizontal="center" vertical="center" wrapText="1"/>
      <protection locked="0"/>
    </xf>
    <xf numFmtId="0" fontId="122" fillId="2" borderId="270" xfId="13" applyFont="1" applyFill="1" applyBorder="1" applyAlignment="1" applyProtection="1">
      <alignment horizontal="center" vertical="center" wrapText="1"/>
      <protection locked="0"/>
    </xf>
    <xf numFmtId="0" fontId="122" fillId="2" borderId="271" xfId="13" applyFont="1" applyFill="1" applyBorder="1" applyAlignment="1" applyProtection="1">
      <alignment horizontal="center" vertical="center" wrapText="1"/>
      <protection locked="0"/>
    </xf>
    <xf numFmtId="0" fontId="122" fillId="2" borderId="260" xfId="13" applyFont="1" applyFill="1" applyBorder="1" applyAlignment="1" applyProtection="1">
      <alignment horizontal="center" vertical="center" wrapText="1"/>
      <protection locked="0"/>
    </xf>
    <xf numFmtId="0" fontId="122" fillId="2" borderId="267" xfId="13" applyFont="1" applyFill="1" applyBorder="1" applyAlignment="1" applyProtection="1">
      <alignment horizontal="center" vertical="center" wrapText="1"/>
      <protection locked="0"/>
    </xf>
    <xf numFmtId="0" fontId="122" fillId="2" borderId="268" xfId="13" applyFont="1" applyFill="1" applyBorder="1" applyAlignment="1" applyProtection="1">
      <alignment horizontal="center" vertical="center" wrapText="1"/>
      <protection locked="0"/>
    </xf>
    <xf numFmtId="0" fontId="123" fillId="2" borderId="261" xfId="0" applyFont="1" applyFill="1" applyBorder="1" applyAlignment="1" applyProtection="1">
      <alignment horizontal="left" vertical="center" wrapText="1"/>
      <protection locked="0"/>
    </xf>
    <xf numFmtId="0" fontId="122" fillId="2" borderId="269" xfId="13" applyFont="1" applyFill="1" applyBorder="1" applyAlignment="1" applyProtection="1">
      <alignment vertical="center" wrapText="1"/>
      <protection locked="0"/>
    </xf>
    <xf numFmtId="0" fontId="122" fillId="2" borderId="270" xfId="13" applyFont="1" applyFill="1" applyBorder="1" applyAlignment="1" applyProtection="1">
      <alignment vertical="center" wrapText="1"/>
      <protection locked="0"/>
    </xf>
    <xf numFmtId="0" fontId="122" fillId="2" borderId="271" xfId="13" applyFont="1" applyFill="1" applyBorder="1" applyAlignment="1" applyProtection="1">
      <alignment vertical="center" wrapText="1"/>
      <protection locked="0"/>
    </xf>
    <xf numFmtId="0" fontId="122" fillId="2" borderId="274" xfId="13" applyFont="1" applyFill="1" applyBorder="1" applyAlignment="1" applyProtection="1">
      <alignment horizontal="center" vertical="center" wrapText="1"/>
      <protection locked="0"/>
    </xf>
    <xf numFmtId="0" fontId="121" fillId="2" borderId="149" xfId="13" applyFont="1" applyFill="1" applyBorder="1" applyAlignment="1" applyProtection="1">
      <alignment horizontal="center" vertical="center" wrapText="1"/>
      <protection locked="0"/>
    </xf>
    <xf numFmtId="0" fontId="121" fillId="2" borderId="242" xfId="15" applyFont="1" applyFill="1" applyBorder="1" applyAlignment="1" applyProtection="1">
      <alignment horizontal="center" vertical="center" wrapText="1"/>
      <protection locked="0"/>
    </xf>
    <xf numFmtId="0" fontId="121" fillId="2" borderId="240" xfId="15" applyFont="1" applyFill="1" applyBorder="1" applyAlignment="1" applyProtection="1">
      <alignment horizontal="center" vertical="center" wrapText="1"/>
      <protection locked="0"/>
    </xf>
    <xf numFmtId="0" fontId="121" fillId="2" borderId="243" xfId="15" applyFont="1" applyFill="1" applyBorder="1" applyAlignment="1" applyProtection="1">
      <alignment horizontal="center" vertical="center" wrapText="1"/>
      <protection locked="0"/>
    </xf>
    <xf numFmtId="0" fontId="122" fillId="2" borderId="242" xfId="0" applyFont="1" applyFill="1" applyBorder="1" applyAlignment="1" applyProtection="1">
      <alignment horizontal="center" vertical="center" wrapText="1"/>
    </xf>
    <xf numFmtId="0" fontId="122" fillId="2" borderId="240" xfId="0" applyFont="1" applyFill="1" applyBorder="1" applyAlignment="1" applyProtection="1">
      <alignment horizontal="center" vertical="center" wrapText="1"/>
    </xf>
    <xf numFmtId="0" fontId="122" fillId="2" borderId="243" xfId="0" applyFont="1" applyFill="1" applyBorder="1" applyAlignment="1" applyProtection="1">
      <alignment horizontal="center" vertical="center" wrapText="1"/>
    </xf>
    <xf numFmtId="0" fontId="123" fillId="2" borderId="254" xfId="15" quotePrefix="1" applyFont="1" applyFill="1" applyBorder="1" applyAlignment="1" applyProtection="1">
      <alignment vertical="center" wrapText="1"/>
      <protection locked="0"/>
    </xf>
    <xf numFmtId="0" fontId="122" fillId="2" borderId="245" xfId="15" applyFont="1" applyFill="1" applyBorder="1" applyAlignment="1" applyProtection="1">
      <alignment horizontal="center" vertical="center" wrapText="1"/>
    </xf>
    <xf numFmtId="0" fontId="122" fillId="2" borderId="237" xfId="15" applyFont="1" applyFill="1" applyBorder="1" applyAlignment="1" applyProtection="1">
      <alignment horizontal="center" vertical="center" wrapText="1"/>
    </xf>
    <xf numFmtId="0" fontId="122" fillId="2" borderId="238" xfId="15" applyFont="1" applyFill="1" applyBorder="1" applyAlignment="1" applyProtection="1">
      <alignment horizontal="center" vertical="center" wrapText="1"/>
    </xf>
    <xf numFmtId="0" fontId="123" fillId="2" borderId="256" xfId="15" applyFont="1" applyFill="1" applyBorder="1" applyAlignment="1" applyProtection="1">
      <alignment vertical="center" wrapText="1"/>
      <protection locked="0"/>
    </xf>
    <xf numFmtId="0" fontId="121" fillId="2" borderId="269" xfId="13" applyFont="1" applyFill="1" applyBorder="1" applyAlignment="1" applyProtection="1">
      <alignment vertical="center" wrapText="1"/>
      <protection locked="0"/>
    </xf>
    <xf numFmtId="0" fontId="121" fillId="2" borderId="270" xfId="13" applyFont="1" applyFill="1" applyBorder="1" applyAlignment="1" applyProtection="1">
      <alignment vertical="center" wrapText="1"/>
      <protection locked="0"/>
    </xf>
    <xf numFmtId="0" fontId="121" fillId="2" borderId="271" xfId="13" applyFont="1" applyFill="1" applyBorder="1" applyAlignment="1" applyProtection="1">
      <alignment vertical="center" wrapText="1"/>
      <protection locked="0"/>
    </xf>
    <xf numFmtId="0" fontId="123" fillId="2" borderId="269" xfId="0" applyFont="1" applyFill="1" applyBorder="1" applyAlignment="1" applyProtection="1">
      <alignment horizontal="center" vertical="center" wrapText="1"/>
      <protection locked="0"/>
    </xf>
    <xf numFmtId="0" fontId="123" fillId="2" borderId="270" xfId="0" applyFont="1" applyFill="1" applyBorder="1" applyAlignment="1" applyProtection="1">
      <alignment horizontal="center" vertical="center" wrapText="1"/>
      <protection locked="0"/>
    </xf>
    <xf numFmtId="0" fontId="123" fillId="2" borderId="271" xfId="0" applyFont="1" applyFill="1" applyBorder="1" applyAlignment="1" applyProtection="1">
      <alignment horizontal="center" vertical="center" wrapText="1"/>
      <protection locked="0"/>
    </xf>
    <xf numFmtId="0" fontId="123" fillId="2" borderId="242" xfId="0" applyFont="1" applyFill="1" applyBorder="1" applyAlignment="1" applyProtection="1">
      <alignment horizontal="center" vertical="center" wrapText="1"/>
    </xf>
    <xf numFmtId="0" fontId="123" fillId="2" borderId="240" xfId="0" applyFont="1" applyFill="1" applyBorder="1" applyAlignment="1" applyProtection="1">
      <alignment horizontal="center" vertical="center" wrapText="1"/>
    </xf>
    <xf numFmtId="0" fontId="123" fillId="2" borderId="243" xfId="0" applyFont="1" applyFill="1" applyBorder="1" applyAlignment="1" applyProtection="1">
      <alignment horizontal="center" vertical="center" wrapText="1"/>
    </xf>
    <xf numFmtId="0" fontId="123" fillId="2" borderId="262" xfId="15" quotePrefix="1" applyFont="1" applyFill="1" applyBorder="1" applyAlignment="1" applyProtection="1">
      <alignment vertical="center" wrapText="1"/>
      <protection locked="0"/>
    </xf>
    <xf numFmtId="0" fontId="122" fillId="2" borderId="262" xfId="15" applyFont="1" applyFill="1" applyBorder="1" applyAlignment="1" applyProtection="1">
      <alignment horizontal="center" vertical="center" wrapText="1"/>
    </xf>
    <xf numFmtId="0" fontId="141" fillId="2" borderId="262" xfId="0" applyNumberFormat="1" applyFont="1" applyFill="1" applyBorder="1" applyAlignment="1" applyProtection="1">
      <alignment horizontal="left" vertical="center" wrapText="1"/>
      <protection locked="0"/>
    </xf>
    <xf numFmtId="0" fontId="141" fillId="2" borderId="260" xfId="0" applyFont="1" applyFill="1" applyBorder="1" applyAlignment="1" applyProtection="1">
      <alignment horizontal="center" vertical="center"/>
    </xf>
    <xf numFmtId="0" fontId="141" fillId="2" borderId="261" xfId="0" applyFont="1" applyFill="1" applyBorder="1" applyAlignment="1" applyProtection="1">
      <alignment horizontal="center" vertical="center"/>
    </xf>
    <xf numFmtId="0" fontId="122" fillId="2" borderId="261" xfId="15" applyFont="1" applyFill="1" applyBorder="1" applyAlignment="1" applyProtection="1">
      <alignment horizontal="center" vertical="center" wrapText="1"/>
    </xf>
    <xf numFmtId="0" fontId="129" fillId="4" borderId="261" xfId="11" quotePrefix="1" applyFont="1" applyFill="1" applyBorder="1" applyAlignment="1" applyProtection="1">
      <alignment horizontal="center" textRotation="90" wrapText="1"/>
      <protection locked="0"/>
    </xf>
    <xf numFmtId="0" fontId="21" fillId="2" borderId="26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61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69" xfId="11" quotePrefix="1" applyFont="1" applyFill="1" applyBorder="1" applyAlignment="1" applyProtection="1">
      <alignment horizontal="left" textRotation="90" wrapText="1"/>
      <protection locked="0"/>
    </xf>
    <xf numFmtId="0" fontId="21" fillId="2" borderId="257" xfId="11" quotePrefix="1" applyFont="1" applyFill="1" applyBorder="1" applyAlignment="1" applyProtection="1">
      <alignment horizontal="left" textRotation="90" wrapText="1"/>
      <protection locked="0"/>
    </xf>
    <xf numFmtId="0" fontId="21" fillId="2" borderId="256" xfId="11" quotePrefix="1" applyFont="1" applyFill="1" applyBorder="1" applyAlignment="1" applyProtection="1">
      <alignment horizontal="left" textRotation="90" wrapText="1"/>
      <protection locked="0"/>
    </xf>
    <xf numFmtId="0" fontId="117" fillId="2" borderId="0" xfId="0" applyFont="1" applyFill="1" applyBorder="1" applyAlignment="1">
      <alignment wrapText="1"/>
    </xf>
    <xf numFmtId="0" fontId="126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43" fillId="2" borderId="60" xfId="12" applyFont="1" applyFill="1" applyBorder="1" applyAlignment="1">
      <alignment horizontal="center" vertical="center" wrapText="1"/>
    </xf>
    <xf numFmtId="0" fontId="143" fillId="2" borderId="56" xfId="12" applyFont="1" applyFill="1" applyBorder="1" applyAlignment="1">
      <alignment horizontal="center" vertical="center" wrapText="1"/>
    </xf>
    <xf numFmtId="0" fontId="60" fillId="4" borderId="199" xfId="11" quotePrefix="1" applyFont="1" applyFill="1" applyBorder="1" applyAlignment="1">
      <alignment horizontal="center" vertical="center" wrapText="1"/>
    </xf>
    <xf numFmtId="0" fontId="21" fillId="2" borderId="76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1" fillId="2" borderId="221" xfId="13" applyFont="1" applyFill="1" applyBorder="1" applyAlignment="1" applyProtection="1">
      <alignment horizontal="center" vertical="center" wrapText="1"/>
      <protection locked="0"/>
    </xf>
    <xf numFmtId="0" fontId="25" fillId="2" borderId="279" xfId="22" applyFont="1" applyFill="1" applyBorder="1" applyAlignment="1" applyProtection="1">
      <alignment vertical="center" wrapText="1"/>
      <protection locked="0"/>
    </xf>
    <xf numFmtId="0" fontId="25" fillId="2" borderId="280" xfId="22" applyFont="1" applyFill="1" applyBorder="1" applyAlignment="1" applyProtection="1">
      <alignment vertical="center" wrapText="1"/>
      <protection locked="0"/>
    </xf>
    <xf numFmtId="0" fontId="27" fillId="2" borderId="282" xfId="22" applyFont="1" applyFill="1" applyBorder="1" applyAlignment="1" applyProtection="1">
      <alignment vertical="center" wrapText="1"/>
      <protection locked="0"/>
    </xf>
    <xf numFmtId="0" fontId="27" fillId="2" borderId="281" xfId="22" applyFont="1" applyFill="1" applyBorder="1" applyAlignment="1" applyProtection="1">
      <alignment vertical="center" wrapText="1"/>
      <protection locked="0"/>
    </xf>
    <xf numFmtId="0" fontId="28" fillId="2" borderId="279" xfId="0" applyFont="1" applyFill="1" applyBorder="1" applyAlignment="1" applyProtection="1">
      <alignment horizontal="left" vertical="center" wrapText="1"/>
      <protection locked="0"/>
    </xf>
    <xf numFmtId="0" fontId="28" fillId="2" borderId="280" xfId="0" applyFont="1" applyFill="1" applyBorder="1" applyAlignment="1" applyProtection="1">
      <alignment horizontal="left" vertical="center" wrapText="1"/>
      <protection locked="0"/>
    </xf>
    <xf numFmtId="0" fontId="28" fillId="2" borderId="282" xfId="0" applyFont="1" applyFill="1" applyBorder="1" applyAlignment="1" applyProtection="1">
      <alignment horizontal="left" vertical="center" wrapText="1"/>
      <protection locked="0"/>
    </xf>
    <xf numFmtId="0" fontId="27" fillId="2" borderId="278" xfId="22" quotePrefix="1" applyFont="1" applyFill="1" applyBorder="1" applyAlignment="1">
      <alignment horizontal="left" vertical="center" wrapText="1"/>
    </xf>
    <xf numFmtId="0" fontId="28" fillId="2" borderId="278" xfId="0" applyFont="1" applyFill="1" applyBorder="1" applyAlignment="1" applyProtection="1">
      <alignment horizontal="left" vertical="center" wrapText="1"/>
      <protection locked="0"/>
    </xf>
    <xf numFmtId="0" fontId="45" fillId="2" borderId="277" xfId="0" applyFont="1" applyFill="1" applyBorder="1" applyAlignment="1" applyProtection="1">
      <alignment horizontal="left" vertical="center" wrapText="1"/>
      <protection locked="0"/>
    </xf>
    <xf numFmtId="0" fontId="122" fillId="2" borderId="0" xfId="0" applyFont="1" applyFill="1" applyBorder="1" applyAlignment="1" applyProtection="1">
      <alignment horizontal="center" vertical="center" wrapText="1"/>
      <protection locked="0"/>
    </xf>
    <xf numFmtId="0" fontId="135" fillId="2" borderId="0" xfId="0" applyNumberFormat="1" applyFont="1" applyFill="1" applyBorder="1" applyProtection="1">
      <protection locked="0"/>
    </xf>
    <xf numFmtId="0" fontId="121" fillId="2" borderId="0" xfId="0" applyNumberFormat="1" applyFont="1" applyFill="1" applyBorder="1" applyProtection="1">
      <protection locked="0"/>
    </xf>
    <xf numFmtId="0" fontId="144" fillId="4" borderId="291" xfId="11" quotePrefix="1" applyNumberFormat="1" applyFont="1" applyFill="1" applyBorder="1" applyAlignment="1" applyProtection="1">
      <alignment horizontal="center" wrapText="1"/>
      <protection locked="0"/>
    </xf>
    <xf numFmtId="0" fontId="144" fillId="4" borderId="292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293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301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287" xfId="15" applyNumberFormat="1" applyFont="1" applyFill="1" applyBorder="1" applyAlignment="1" applyProtection="1">
      <alignment vertical="center" wrapText="1"/>
      <protection locked="0"/>
    </xf>
    <xf numFmtId="0" fontId="121" fillId="2" borderId="295" xfId="13" applyNumberFormat="1" applyFont="1" applyFill="1" applyBorder="1" applyAlignment="1" applyProtection="1">
      <alignment vertical="center" wrapText="1"/>
      <protection locked="0"/>
    </xf>
    <xf numFmtId="0" fontId="121" fillId="2" borderId="302" xfId="13" applyNumberFormat="1" applyFont="1" applyFill="1" applyBorder="1" applyAlignment="1" applyProtection="1">
      <alignment vertical="center" wrapText="1"/>
      <protection locked="0"/>
    </xf>
    <xf numFmtId="0" fontId="121" fillId="2" borderId="296" xfId="13" applyNumberFormat="1" applyFont="1" applyFill="1" applyBorder="1" applyAlignment="1" applyProtection="1">
      <alignment vertical="center" wrapText="1"/>
      <protection locked="0"/>
    </xf>
    <xf numFmtId="0" fontId="121" fillId="2" borderId="304" xfId="13" applyNumberFormat="1" applyFont="1" applyFill="1" applyBorder="1" applyAlignment="1" applyProtection="1">
      <alignment vertical="center" wrapText="1"/>
      <protection locked="0"/>
    </xf>
    <xf numFmtId="0" fontId="122" fillId="2" borderId="295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302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305" xfId="15" quotePrefix="1" applyFont="1" applyFill="1" applyBorder="1" applyAlignment="1">
      <alignment horizontal="left" vertical="center" wrapText="1"/>
    </xf>
    <xf numFmtId="0" fontId="121" fillId="2" borderId="310" xfId="15" quotePrefix="1" applyFont="1" applyFill="1" applyBorder="1" applyAlignment="1">
      <alignment horizontal="left" vertical="center" wrapText="1"/>
    </xf>
    <xf numFmtId="0" fontId="123" fillId="2" borderId="254" xfId="15" quotePrefix="1" applyNumberFormat="1" applyFont="1" applyFill="1" applyBorder="1" applyAlignment="1" applyProtection="1">
      <alignment vertical="center" wrapText="1"/>
      <protection locked="0"/>
    </xf>
    <xf numFmtId="0" fontId="123" fillId="2" borderId="0" xfId="0" applyNumberFormat="1" applyFont="1" applyFill="1" applyBorder="1" applyProtection="1">
      <protection locked="0"/>
    </xf>
    <xf numFmtId="0" fontId="123" fillId="2" borderId="293" xfId="15" quotePrefix="1" applyFont="1" applyFill="1" applyBorder="1" applyAlignment="1" applyProtection="1">
      <alignment vertical="center" wrapText="1"/>
      <protection locked="0"/>
    </xf>
    <xf numFmtId="0" fontId="121" fillId="2" borderId="291" xfId="0" applyFont="1" applyFill="1" applyBorder="1" applyAlignment="1" applyProtection="1">
      <alignment horizontal="center" vertical="center"/>
      <protection locked="0"/>
    </xf>
    <xf numFmtId="0" fontId="121" fillId="2" borderId="300" xfId="0" applyFont="1" applyFill="1" applyBorder="1" applyAlignment="1" applyProtection="1">
      <alignment horizontal="center" vertical="center"/>
      <protection locked="0"/>
    </xf>
    <xf numFmtId="0" fontId="121" fillId="2" borderId="301" xfId="15" applyFont="1" applyFill="1" applyBorder="1" applyAlignment="1" applyProtection="1">
      <alignment horizontal="center" vertical="center" wrapText="1"/>
      <protection locked="0"/>
    </xf>
    <xf numFmtId="0" fontId="121" fillId="2" borderId="297" xfId="0" applyFont="1" applyFill="1" applyBorder="1" applyAlignment="1" applyProtection="1">
      <alignment horizontal="center" vertical="center"/>
      <protection locked="0"/>
    </xf>
    <xf numFmtId="0" fontId="121" fillId="2" borderId="299" xfId="15" applyFont="1" applyFill="1" applyBorder="1" applyAlignment="1" applyProtection="1">
      <alignment horizontal="center" vertical="center" wrapText="1"/>
      <protection locked="0"/>
    </xf>
    <xf numFmtId="0" fontId="121" fillId="2" borderId="298" xfId="15" applyFont="1" applyFill="1" applyBorder="1" applyAlignment="1" applyProtection="1">
      <alignment horizontal="center" vertical="center" wrapText="1"/>
      <protection locked="0"/>
    </xf>
    <xf numFmtId="0" fontId="122" fillId="2" borderId="297" xfId="13" applyFont="1" applyFill="1" applyBorder="1" applyAlignment="1" applyProtection="1">
      <alignment horizontal="center" vertical="center" wrapText="1"/>
      <protection locked="0"/>
    </xf>
    <xf numFmtId="0" fontId="122" fillId="2" borderId="298" xfId="13" applyFont="1" applyFill="1" applyBorder="1" applyAlignment="1" applyProtection="1">
      <alignment horizontal="center" vertical="center" wrapText="1"/>
      <protection locked="0"/>
    </xf>
    <xf numFmtId="0" fontId="137" fillId="2" borderId="184" xfId="15" applyFont="1" applyFill="1" applyBorder="1" applyAlignment="1" applyProtection="1">
      <alignment horizontal="center" vertical="center" wrapText="1"/>
    </xf>
    <xf numFmtId="0" fontId="137" fillId="2" borderId="176" xfId="15" applyFont="1" applyFill="1" applyBorder="1" applyAlignment="1" applyProtection="1">
      <alignment horizontal="center" vertical="center" wrapText="1"/>
    </xf>
    <xf numFmtId="0" fontId="138" fillId="2" borderId="291" xfId="13" applyFont="1" applyFill="1" applyBorder="1" applyAlignment="1" applyProtection="1">
      <alignment horizontal="center" vertical="center" wrapText="1"/>
    </xf>
    <xf numFmtId="0" fontId="138" fillId="2" borderId="292" xfId="13" applyFont="1" applyFill="1" applyBorder="1" applyAlignment="1" applyProtection="1">
      <alignment horizontal="center" vertical="center" wrapText="1"/>
    </xf>
    <xf numFmtId="0" fontId="138" fillId="2" borderId="295" xfId="13" applyFont="1" applyFill="1" applyBorder="1" applyAlignment="1" applyProtection="1">
      <alignment horizontal="center" vertical="center" wrapText="1"/>
      <protection locked="0"/>
    </xf>
    <xf numFmtId="0" fontId="138" fillId="2" borderId="302" xfId="13" applyFont="1" applyFill="1" applyBorder="1" applyAlignment="1" applyProtection="1">
      <alignment horizontal="center" vertical="center" wrapText="1"/>
      <protection locked="0"/>
    </xf>
    <xf numFmtId="0" fontId="137" fillId="2" borderId="303" xfId="15" applyFont="1" applyFill="1" applyBorder="1" applyAlignment="1" applyProtection="1">
      <alignment horizontal="center" vertical="center" wrapText="1"/>
      <protection locked="0"/>
    </xf>
    <xf numFmtId="0" fontId="138" fillId="2" borderId="291" xfId="13" applyFont="1" applyFill="1" applyBorder="1" applyAlignment="1" applyProtection="1">
      <alignment horizontal="center" vertical="center" wrapText="1"/>
      <protection locked="0"/>
    </xf>
    <xf numFmtId="0" fontId="138" fillId="2" borderId="300" xfId="13" applyFont="1" applyFill="1" applyBorder="1" applyAlignment="1" applyProtection="1">
      <alignment horizontal="center" vertical="center" wrapText="1"/>
      <protection locked="0"/>
    </xf>
    <xf numFmtId="0" fontId="138" fillId="2" borderId="301" xfId="13" applyFont="1" applyFill="1" applyBorder="1" applyAlignment="1" applyProtection="1">
      <alignment horizontal="center" vertical="center" wrapText="1"/>
      <protection locked="0"/>
    </xf>
    <xf numFmtId="0" fontId="123" fillId="2" borderId="293" xfId="0" applyFont="1" applyFill="1" applyBorder="1" applyAlignment="1" applyProtection="1">
      <alignment horizontal="left" vertical="center" wrapText="1"/>
      <protection locked="0"/>
    </xf>
    <xf numFmtId="0" fontId="137" fillId="2" borderId="291" xfId="13" applyFont="1" applyFill="1" applyBorder="1" applyAlignment="1" applyProtection="1">
      <alignment horizontal="center" vertical="center" wrapText="1"/>
      <protection locked="0"/>
    </xf>
    <xf numFmtId="0" fontId="137" fillId="2" borderId="300" xfId="13" applyFont="1" applyFill="1" applyBorder="1" applyAlignment="1" applyProtection="1">
      <alignment horizontal="center" vertical="center" wrapText="1"/>
      <protection locked="0"/>
    </xf>
    <xf numFmtId="0" fontId="137" fillId="2" borderId="301" xfId="15" applyFont="1" applyFill="1" applyBorder="1" applyAlignment="1" applyProtection="1">
      <alignment horizontal="center" vertical="center" wrapText="1"/>
      <protection locked="0"/>
    </xf>
    <xf numFmtId="0" fontId="138" fillId="2" borderId="246" xfId="13" applyFont="1" applyFill="1" applyBorder="1" applyAlignment="1" applyProtection="1">
      <alignment horizontal="center" vertical="center" wrapText="1"/>
      <protection locked="0"/>
    </xf>
    <xf numFmtId="0" fontId="137" fillId="2" borderId="242" xfId="13" applyFont="1" applyFill="1" applyBorder="1" applyAlignment="1" applyProtection="1">
      <alignment horizontal="center" vertical="center" wrapText="1"/>
      <protection locked="0"/>
    </xf>
    <xf numFmtId="0" fontId="137" fillId="2" borderId="240" xfId="13" applyFont="1" applyFill="1" applyBorder="1" applyAlignment="1" applyProtection="1">
      <alignment horizontal="center" vertical="center" wrapText="1"/>
      <protection locked="0"/>
    </xf>
    <xf numFmtId="0" fontId="137" fillId="2" borderId="241" xfId="13" applyFont="1" applyFill="1" applyBorder="1" applyAlignment="1" applyProtection="1">
      <alignment horizontal="center" vertical="center" wrapText="1"/>
      <protection locked="0"/>
    </xf>
    <xf numFmtId="0" fontId="138" fillId="2" borderId="219" xfId="13" applyFont="1" applyFill="1" applyBorder="1" applyAlignment="1" applyProtection="1">
      <alignment horizontal="center" vertical="center" wrapText="1"/>
    </xf>
    <xf numFmtId="0" fontId="138" fillId="2" borderId="217" xfId="13" applyFont="1" applyFill="1" applyBorder="1" applyAlignment="1" applyProtection="1">
      <alignment horizontal="center" vertical="center" wrapText="1"/>
    </xf>
    <xf numFmtId="0" fontId="123" fillId="2" borderId="223" xfId="0" applyFont="1" applyFill="1" applyBorder="1" applyAlignment="1" applyProtection="1">
      <alignment horizontal="left" vertical="center" wrapText="1"/>
      <protection locked="0"/>
    </xf>
    <xf numFmtId="0" fontId="123" fillId="2" borderId="293" xfId="15" applyFont="1" applyFill="1" applyBorder="1" applyAlignment="1" applyProtection="1">
      <alignment vertical="center" wrapText="1"/>
      <protection locked="0"/>
    </xf>
    <xf numFmtId="0" fontId="137" fillId="2" borderId="301" xfId="13" applyFont="1" applyFill="1" applyBorder="1" applyAlignment="1" applyProtection="1">
      <alignment horizontal="center" vertical="center" wrapText="1"/>
      <protection locked="0"/>
    </xf>
    <xf numFmtId="0" fontId="138" fillId="2" borderId="297" xfId="13" applyFont="1" applyFill="1" applyBorder="1" applyAlignment="1" applyProtection="1">
      <alignment horizontal="center" vertical="center" wrapText="1"/>
      <protection locked="0"/>
    </xf>
    <xf numFmtId="0" fontId="145" fillId="2" borderId="0" xfId="0" applyFont="1" applyFill="1" applyProtection="1">
      <protection locked="0"/>
    </xf>
    <xf numFmtId="0" fontId="135" fillId="2" borderId="0" xfId="0" applyFont="1" applyFill="1" applyBorder="1" applyProtection="1">
      <protection locked="0"/>
    </xf>
    <xf numFmtId="0" fontId="129" fillId="4" borderId="295" xfId="11" quotePrefix="1" applyFont="1" applyFill="1" applyBorder="1" applyAlignment="1" applyProtection="1">
      <alignment horizontal="left" textRotation="90" wrapText="1"/>
      <protection locked="0"/>
    </xf>
    <xf numFmtId="0" fontId="123" fillId="4" borderId="288" xfId="15" quotePrefix="1" applyFont="1" applyFill="1" applyBorder="1" applyAlignment="1" applyProtection="1">
      <alignment vertical="center" wrapText="1"/>
      <protection locked="0"/>
    </xf>
    <xf numFmtId="0" fontId="121" fillId="2" borderId="295" xfId="0" applyFont="1" applyFill="1" applyBorder="1" applyAlignment="1" applyProtection="1">
      <alignment horizontal="center" vertical="center"/>
      <protection locked="0"/>
    </xf>
    <xf numFmtId="0" fontId="121" fillId="2" borderId="302" xfId="0" applyFont="1" applyFill="1" applyBorder="1" applyAlignment="1" applyProtection="1">
      <alignment horizontal="center" vertical="center"/>
      <protection locked="0"/>
    </xf>
    <xf numFmtId="0" fontId="121" fillId="2" borderId="303" xfId="15" applyFont="1" applyFill="1" applyBorder="1" applyAlignment="1" applyProtection="1">
      <alignment horizontal="center" vertical="center" wrapText="1"/>
      <protection locked="0"/>
    </xf>
    <xf numFmtId="0" fontId="121" fillId="2" borderId="296" xfId="0" applyFont="1" applyFill="1" applyBorder="1" applyAlignment="1" applyProtection="1">
      <alignment horizontal="center" vertical="center"/>
      <protection locked="0"/>
    </xf>
    <xf numFmtId="0" fontId="121" fillId="2" borderId="289" xfId="15" applyFont="1" applyFill="1" applyBorder="1" applyAlignment="1" applyProtection="1">
      <alignment horizontal="center" vertical="center" wrapText="1"/>
      <protection locked="0"/>
    </xf>
    <xf numFmtId="0" fontId="121" fillId="2" borderId="290" xfId="15" applyFont="1" applyFill="1" applyBorder="1" applyAlignment="1" applyProtection="1">
      <alignment horizontal="center" vertical="center" wrapText="1"/>
      <protection locked="0"/>
    </xf>
    <xf numFmtId="0" fontId="122" fillId="2" borderId="296" xfId="13" applyFont="1" applyFill="1" applyBorder="1" applyAlignment="1" applyProtection="1">
      <alignment horizontal="center" vertical="center" wrapText="1"/>
      <protection locked="0"/>
    </xf>
    <xf numFmtId="0" fontId="122" fillId="2" borderId="290" xfId="13" applyFont="1" applyFill="1" applyBorder="1" applyAlignment="1" applyProtection="1">
      <alignment horizontal="center" vertical="center" wrapText="1"/>
      <protection locked="0"/>
    </xf>
    <xf numFmtId="0" fontId="121" fillId="2" borderId="294" xfId="15" applyFont="1" applyFill="1" applyBorder="1" applyAlignment="1" applyProtection="1">
      <alignment horizontal="center" vertical="center" wrapText="1"/>
    </xf>
    <xf numFmtId="0" fontId="121" fillId="2" borderId="306" xfId="15" applyFont="1" applyFill="1" applyBorder="1" applyAlignment="1" applyProtection="1">
      <alignment horizontal="center" vertical="center" wrapText="1"/>
    </xf>
    <xf numFmtId="0" fontId="121" fillId="2" borderId="308" xfId="15" applyFont="1" applyFill="1" applyBorder="1" applyAlignment="1" applyProtection="1">
      <alignment horizontal="center" vertical="center" wrapText="1"/>
    </xf>
    <xf numFmtId="0" fontId="123" fillId="2" borderId="292" xfId="15" quotePrefix="1" applyFont="1" applyFill="1" applyBorder="1" applyAlignment="1" applyProtection="1">
      <alignment vertical="center" wrapText="1"/>
      <protection locked="0"/>
    </xf>
    <xf numFmtId="0" fontId="122" fillId="2" borderId="291" xfId="13" applyFont="1" applyFill="1" applyBorder="1" applyAlignment="1" applyProtection="1">
      <alignment horizontal="center" vertical="center" wrapText="1"/>
    </xf>
    <xf numFmtId="0" fontId="122" fillId="2" borderId="292" xfId="13" applyFont="1" applyFill="1" applyBorder="1" applyAlignment="1" applyProtection="1">
      <alignment horizontal="center" vertical="center" wrapText="1"/>
    </xf>
    <xf numFmtId="0" fontId="123" fillId="2" borderId="288" xfId="0" applyFont="1" applyFill="1" applyBorder="1" applyAlignment="1" applyProtection="1">
      <alignment horizontal="left" vertical="center" wrapText="1"/>
      <protection locked="0"/>
    </xf>
    <xf numFmtId="0" fontId="122" fillId="2" borderId="291" xfId="13" applyFont="1" applyFill="1" applyBorder="1" applyAlignment="1" applyProtection="1">
      <alignment horizontal="center" vertical="center" wrapText="1"/>
      <protection locked="0"/>
    </xf>
    <xf numFmtId="0" fontId="122" fillId="2" borderId="300" xfId="13" applyFont="1" applyFill="1" applyBorder="1" applyAlignment="1" applyProtection="1">
      <alignment horizontal="center" vertical="center" wrapText="1"/>
      <protection locked="0"/>
    </xf>
    <xf numFmtId="0" fontId="122" fillId="2" borderId="301" xfId="13" applyFont="1" applyFill="1" applyBorder="1" applyAlignment="1" applyProtection="1">
      <alignment horizontal="center" vertical="center" wrapText="1"/>
      <protection locked="0"/>
    </xf>
    <xf numFmtId="0" fontId="121" fillId="2" borderId="274" xfId="13" applyFont="1" applyFill="1" applyBorder="1" applyAlignment="1" applyProtection="1">
      <alignment horizontal="center" vertical="center" wrapText="1"/>
      <protection locked="0"/>
    </xf>
    <xf numFmtId="0" fontId="122" fillId="2" borderId="149" xfId="13" applyFont="1" applyFill="1" applyBorder="1" applyAlignment="1" applyProtection="1">
      <alignment horizontal="center" vertical="center" wrapText="1"/>
      <protection locked="0"/>
    </xf>
    <xf numFmtId="0" fontId="121" fillId="2" borderId="294" xfId="13" applyFont="1" applyFill="1" applyBorder="1" applyAlignment="1" applyProtection="1">
      <alignment horizontal="center" vertical="center" wrapText="1"/>
      <protection locked="0"/>
    </xf>
    <xf numFmtId="0" fontId="121" fillId="2" borderId="306" xfId="13" applyFont="1" applyFill="1" applyBorder="1" applyAlignment="1" applyProtection="1">
      <alignment horizontal="center" vertical="center" wrapText="1"/>
      <protection locked="0"/>
    </xf>
    <xf numFmtId="0" fontId="121" fillId="2" borderId="308" xfId="13" applyFont="1" applyFill="1" applyBorder="1" applyAlignment="1" applyProtection="1">
      <alignment horizontal="center" vertical="center" wrapText="1"/>
      <protection locked="0"/>
    </xf>
    <xf numFmtId="0" fontId="121" fillId="2" borderId="309" xfId="13" applyFont="1" applyFill="1" applyBorder="1" applyAlignment="1" applyProtection="1">
      <alignment horizontal="center" vertical="center" wrapText="1"/>
      <protection locked="0"/>
    </xf>
    <xf numFmtId="0" fontId="121" fillId="2" borderId="307" xfId="13" applyFont="1" applyFill="1" applyBorder="1" applyAlignment="1" applyProtection="1">
      <alignment horizontal="center" vertical="center" wrapText="1"/>
      <protection locked="0"/>
    </xf>
    <xf numFmtId="0" fontId="122" fillId="2" borderId="294" xfId="13" applyFont="1" applyFill="1" applyBorder="1" applyAlignment="1" applyProtection="1">
      <alignment horizontal="center" vertical="center" wrapText="1"/>
    </xf>
    <xf numFmtId="0" fontId="122" fillId="2" borderId="306" xfId="13" applyFont="1" applyFill="1" applyBorder="1" applyAlignment="1" applyProtection="1">
      <alignment horizontal="center" vertical="center" wrapText="1"/>
    </xf>
    <xf numFmtId="0" fontId="122" fillId="2" borderId="308" xfId="13" applyFont="1" applyFill="1" applyBorder="1" applyAlignment="1" applyProtection="1">
      <alignment horizontal="center" vertical="center" wrapText="1"/>
    </xf>
    <xf numFmtId="0" fontId="123" fillId="2" borderId="292" xfId="0" applyFont="1" applyFill="1" applyBorder="1" applyAlignment="1" applyProtection="1">
      <alignment horizontal="left" vertical="center" wrapText="1"/>
      <protection locked="0"/>
    </xf>
    <xf numFmtId="0" fontId="139" fillId="2" borderId="288" xfId="15" applyFont="1" applyFill="1" applyBorder="1" applyAlignment="1" applyProtection="1">
      <alignment vertical="center" wrapText="1"/>
      <protection locked="0"/>
    </xf>
    <xf numFmtId="0" fontId="121" fillId="2" borderId="295" xfId="13" applyFont="1" applyFill="1" applyBorder="1" applyAlignment="1" applyProtection="1">
      <alignment horizontal="center" vertical="center" wrapText="1"/>
      <protection locked="0"/>
    </xf>
    <xf numFmtId="0" fontId="121" fillId="2" borderId="302" xfId="13" applyFont="1" applyFill="1" applyBorder="1" applyAlignment="1" applyProtection="1">
      <alignment horizontal="center" vertical="center" wrapText="1"/>
      <protection locked="0"/>
    </xf>
    <xf numFmtId="0" fontId="121" fillId="2" borderId="303" xfId="13" applyFont="1" applyFill="1" applyBorder="1" applyAlignment="1" applyProtection="1">
      <alignment horizontal="center" vertical="center" wrapText="1"/>
      <protection locked="0"/>
    </xf>
    <xf numFmtId="0" fontId="121" fillId="2" borderId="296" xfId="13" applyFont="1" applyFill="1" applyBorder="1" applyAlignment="1" applyProtection="1">
      <alignment horizontal="center" vertical="center" wrapText="1"/>
      <protection locked="0"/>
    </xf>
    <xf numFmtId="0" fontId="122" fillId="2" borderId="303" xfId="13" applyFont="1" applyFill="1" applyBorder="1" applyAlignment="1" applyProtection="1">
      <alignment horizontal="center" vertical="center" wrapText="1"/>
      <protection locked="0"/>
    </xf>
    <xf numFmtId="0" fontId="122" fillId="2" borderId="300" xfId="13" applyFont="1" applyFill="1" applyBorder="1" applyAlignment="1" applyProtection="1">
      <alignment horizontal="center" vertical="center" wrapText="1"/>
    </xf>
    <xf numFmtId="0" fontId="122" fillId="2" borderId="301" xfId="13" applyFont="1" applyFill="1" applyBorder="1" applyAlignment="1" applyProtection="1">
      <alignment horizontal="center" vertical="center" wrapText="1"/>
    </xf>
    <xf numFmtId="0" fontId="123" fillId="2" borderId="292" xfId="0" applyFont="1" applyFill="1" applyBorder="1" applyAlignment="1" applyProtection="1">
      <alignment horizontal="center" vertical="center"/>
    </xf>
    <xf numFmtId="0" fontId="11" fillId="4" borderId="286" xfId="13" quotePrefix="1" applyFont="1" applyFill="1" applyBorder="1" applyAlignment="1">
      <alignment horizontal="center" vertical="center" wrapText="1"/>
    </xf>
    <xf numFmtId="0" fontId="122" fillId="2" borderId="0" xfId="0" applyFont="1" applyFill="1" applyBorder="1" applyAlignment="1" applyProtection="1">
      <alignment vertical="center" wrapText="1"/>
      <protection locked="0"/>
    </xf>
    <xf numFmtId="0" fontId="121" fillId="2" borderId="0" xfId="11" applyFont="1" applyFill="1" applyBorder="1" applyAlignment="1" applyProtection="1">
      <alignment horizontal="center" vertical="center" wrapText="1"/>
      <protection locked="0"/>
    </xf>
    <xf numFmtId="0" fontId="129" fillId="4" borderId="291" xfId="11" quotePrefix="1" applyFont="1" applyFill="1" applyBorder="1" applyAlignment="1" applyProtection="1">
      <alignment horizontal="center" textRotation="90" wrapText="1"/>
      <protection locked="0"/>
    </xf>
    <xf numFmtId="0" fontId="129" fillId="4" borderId="292" xfId="11" quotePrefix="1" applyFont="1" applyFill="1" applyBorder="1" applyAlignment="1" applyProtection="1">
      <alignment horizontal="center" textRotation="90" wrapText="1"/>
      <protection locked="0"/>
    </xf>
    <xf numFmtId="0" fontId="123" fillId="4" borderId="293" xfId="15" quotePrefix="1" applyFont="1" applyFill="1" applyBorder="1" applyAlignment="1" applyProtection="1">
      <alignment vertical="center" wrapText="1"/>
      <protection locked="0"/>
    </xf>
    <xf numFmtId="0" fontId="122" fillId="2" borderId="295" xfId="15" applyFont="1" applyFill="1" applyBorder="1" applyAlignment="1" applyProtection="1">
      <alignment vertical="center" wrapText="1"/>
      <protection locked="0"/>
    </xf>
    <xf numFmtId="0" fontId="122" fillId="2" borderId="302" xfId="15" applyFont="1" applyFill="1" applyBorder="1" applyAlignment="1" applyProtection="1">
      <alignment vertical="center" wrapText="1"/>
      <protection locked="0"/>
    </xf>
    <xf numFmtId="0" fontId="121" fillId="2" borderId="303" xfId="15" applyFont="1" applyFill="1" applyBorder="1" applyAlignment="1" applyProtection="1">
      <alignment vertical="center" wrapText="1"/>
      <protection locked="0"/>
    </xf>
    <xf numFmtId="0" fontId="121" fillId="2" borderId="304" xfId="15" applyFont="1" applyFill="1" applyBorder="1" applyAlignment="1" applyProtection="1">
      <alignment vertical="center" wrapText="1"/>
      <protection locked="0"/>
    </xf>
    <xf numFmtId="0" fontId="123" fillId="2" borderId="295" xfId="0" applyFont="1" applyFill="1" applyBorder="1" applyAlignment="1" applyProtection="1">
      <alignment horizontal="left" vertical="center" wrapText="1"/>
      <protection locked="0"/>
    </xf>
    <xf numFmtId="0" fontId="123" fillId="2" borderId="302" xfId="0" applyFont="1" applyFill="1" applyBorder="1" applyAlignment="1" applyProtection="1">
      <alignment horizontal="left" vertical="center" wrapText="1"/>
      <protection locked="0"/>
    </xf>
    <xf numFmtId="0" fontId="123" fillId="2" borderId="303" xfId="0" applyFont="1" applyFill="1" applyBorder="1" applyAlignment="1" applyProtection="1">
      <alignment horizontal="left" vertical="center" wrapText="1"/>
      <protection locked="0"/>
    </xf>
    <xf numFmtId="0" fontId="121" fillId="2" borderId="0" xfId="13" applyFont="1" applyFill="1" applyBorder="1" applyAlignment="1" applyProtection="1">
      <alignment vertical="center" wrapText="1"/>
      <protection locked="0"/>
    </xf>
    <xf numFmtId="0" fontId="123" fillId="2" borderId="0" xfId="0" applyFont="1" applyFill="1" applyBorder="1" applyAlignment="1" applyProtection="1">
      <alignment horizontal="left" vertical="center" wrapText="1"/>
      <protection locked="0"/>
    </xf>
    <xf numFmtId="0" fontId="121" fillId="2" borderId="0" xfId="15" applyFont="1" applyFill="1" applyBorder="1" applyAlignment="1" applyProtection="1">
      <alignment vertical="center" wrapText="1"/>
      <protection locked="0"/>
    </xf>
    <xf numFmtId="0" fontId="123" fillId="2" borderId="0" xfId="0" applyFont="1" applyFill="1" applyBorder="1" applyProtection="1">
      <protection locked="0"/>
    </xf>
    <xf numFmtId="0" fontId="26" fillId="2" borderId="254" xfId="15" applyNumberFormat="1" applyFont="1" applyFill="1" applyBorder="1" applyAlignment="1" applyProtection="1">
      <alignment horizontal="center" vertical="center" wrapText="1"/>
    </xf>
    <xf numFmtId="0" fontId="26" fillId="2" borderId="245" xfId="15" applyNumberFormat="1" applyFont="1" applyFill="1" applyBorder="1" applyAlignment="1" applyProtection="1">
      <alignment horizontal="center" vertical="center" wrapText="1"/>
    </xf>
    <xf numFmtId="0" fontId="26" fillId="2" borderId="237" xfId="15" applyNumberFormat="1" applyFont="1" applyFill="1" applyBorder="1" applyAlignment="1" applyProtection="1">
      <alignment horizontal="center" vertical="center" wrapText="1"/>
    </xf>
    <xf numFmtId="0" fontId="26" fillId="2" borderId="238" xfId="15" applyNumberFormat="1" applyFont="1" applyFill="1" applyBorder="1" applyAlignment="1" applyProtection="1">
      <alignment horizontal="center" vertical="center" wrapText="1"/>
    </xf>
    <xf numFmtId="0" fontId="26" fillId="2" borderId="291" xfId="0" applyNumberFormat="1" applyFont="1" applyFill="1" applyBorder="1" applyAlignment="1" applyProtection="1">
      <alignment horizontal="center" vertical="center"/>
    </xf>
    <xf numFmtId="0" fontId="26" fillId="2" borderId="292" xfId="0" applyNumberFormat="1" applyFont="1" applyFill="1" applyBorder="1" applyAlignment="1" applyProtection="1">
      <alignment horizontal="center" vertical="center"/>
    </xf>
    <xf numFmtId="0" fontId="40" fillId="2" borderId="265" xfId="15" applyFont="1" applyFill="1" applyBorder="1" applyAlignment="1">
      <alignment vertical="center" wrapText="1"/>
    </xf>
    <xf numFmtId="0" fontId="11" fillId="2" borderId="266" xfId="13" applyFont="1" applyFill="1" applyBorder="1" applyAlignment="1">
      <alignment horizontal="center" vertical="center" wrapText="1"/>
    </xf>
    <xf numFmtId="0" fontId="40" fillId="2" borderId="266" xfId="15" quotePrefix="1" applyFont="1" applyFill="1" applyBorder="1" applyAlignment="1">
      <alignment horizontal="center" vertical="center" wrapText="1"/>
    </xf>
    <xf numFmtId="0" fontId="50" fillId="0" borderId="221" xfId="13" applyFont="1" applyFill="1" applyBorder="1" applyAlignment="1">
      <alignment horizontal="center" vertical="center" wrapText="1"/>
    </xf>
    <xf numFmtId="0" fontId="147" fillId="4" borderId="151" xfId="15" quotePrefix="1" applyFont="1" applyFill="1" applyBorder="1" applyAlignment="1">
      <alignment vertical="center" wrapText="1"/>
    </xf>
    <xf numFmtId="0" fontId="122" fillId="2" borderId="0" xfId="9" applyFont="1" applyFill="1" applyBorder="1" applyAlignment="1" applyProtection="1">
      <alignment horizontal="center" vertical="center" wrapText="1"/>
      <protection locked="0"/>
    </xf>
    <xf numFmtId="0" fontId="121" fillId="2" borderId="0" xfId="9" applyFont="1" applyFill="1" applyAlignment="1" applyProtection="1">
      <alignment vertical="center"/>
      <protection locked="0"/>
    </xf>
    <xf numFmtId="0" fontId="122" fillId="4" borderId="346" xfId="21" quotePrefix="1" applyFont="1" applyFill="1" applyBorder="1" applyAlignment="1" applyProtection="1">
      <alignment horizontal="center" textRotation="90" wrapText="1"/>
      <protection locked="0"/>
    </xf>
    <xf numFmtId="0" fontId="122" fillId="4" borderId="347" xfId="21" quotePrefix="1" applyFont="1" applyFill="1" applyBorder="1" applyAlignment="1" applyProtection="1">
      <alignment horizontal="center" textRotation="90" wrapText="1"/>
      <protection locked="0"/>
    </xf>
    <xf numFmtId="0" fontId="123" fillId="4" borderId="340" xfId="22" quotePrefix="1" applyFont="1" applyFill="1" applyBorder="1" applyAlignment="1" applyProtection="1">
      <alignment vertical="center" wrapText="1"/>
      <protection locked="0"/>
    </xf>
    <xf numFmtId="0" fontId="122" fillId="2" borderId="348" xfId="22" applyFont="1" applyFill="1" applyBorder="1" applyAlignment="1" applyProtection="1">
      <alignment vertical="center" wrapText="1"/>
      <protection locked="0"/>
    </xf>
    <xf numFmtId="0" fontId="122" fillId="2" borderId="349" xfId="22" applyFont="1" applyFill="1" applyBorder="1" applyAlignment="1" applyProtection="1">
      <alignment vertical="center" wrapText="1"/>
      <protection locked="0"/>
    </xf>
    <xf numFmtId="0" fontId="121" fillId="2" borderId="350" xfId="22" applyFont="1" applyFill="1" applyBorder="1" applyAlignment="1" applyProtection="1">
      <alignment vertical="center" wrapText="1"/>
      <protection locked="0"/>
    </xf>
    <xf numFmtId="0" fontId="121" fillId="2" borderId="351" xfId="22" applyFont="1" applyFill="1" applyBorder="1" applyAlignment="1" applyProtection="1">
      <alignment vertical="center" wrapText="1"/>
      <protection locked="0"/>
    </xf>
    <xf numFmtId="0" fontId="122" fillId="2" borderId="352" xfId="22" applyFont="1" applyFill="1" applyBorder="1" applyAlignment="1" applyProtection="1">
      <alignment vertical="center" wrapText="1"/>
      <protection locked="0"/>
    </xf>
    <xf numFmtId="0" fontId="123" fillId="2" borderId="348" xfId="9" applyFont="1" applyFill="1" applyBorder="1" applyAlignment="1" applyProtection="1">
      <alignment horizontal="left" vertical="center" wrapText="1"/>
      <protection locked="0"/>
    </xf>
    <xf numFmtId="0" fontId="123" fillId="2" borderId="349" xfId="9" applyFont="1" applyFill="1" applyBorder="1" applyAlignment="1" applyProtection="1">
      <alignment horizontal="left" vertical="center" wrapText="1"/>
      <protection locked="0"/>
    </xf>
    <xf numFmtId="0" fontId="123" fillId="2" borderId="351" xfId="9" applyFont="1" applyFill="1" applyBorder="1" applyAlignment="1" applyProtection="1">
      <alignment horizontal="left" vertical="center" wrapText="1"/>
      <protection locked="0"/>
    </xf>
    <xf numFmtId="0" fontId="121" fillId="4" borderId="323" xfId="22" quotePrefix="1" applyFont="1" applyFill="1" applyBorder="1" applyAlignment="1">
      <alignment horizontal="left" vertical="center" wrapText="1"/>
    </xf>
    <xf numFmtId="0" fontId="121" fillId="2" borderId="353" xfId="22" applyFont="1" applyFill="1" applyBorder="1" applyAlignment="1" applyProtection="1">
      <alignment horizontal="center" vertical="center" wrapText="1"/>
    </xf>
    <xf numFmtId="0" fontId="121" fillId="2" borderId="335" xfId="22" applyFont="1" applyFill="1" applyBorder="1" applyAlignment="1" applyProtection="1">
      <alignment horizontal="center" vertical="center" wrapText="1"/>
    </xf>
    <xf numFmtId="0" fontId="123" fillId="2" borderId="343" xfId="9" applyFont="1" applyFill="1" applyBorder="1" applyAlignment="1" applyProtection="1">
      <alignment horizontal="left" vertical="center" wrapText="1"/>
      <protection locked="0"/>
    </xf>
    <xf numFmtId="0" fontId="122" fillId="2" borderId="346" xfId="5" applyFont="1" applyFill="1" applyBorder="1" applyAlignment="1" applyProtection="1">
      <alignment horizontal="center" vertical="center" wrapText="1"/>
    </xf>
    <xf numFmtId="0" fontId="122" fillId="2" borderId="347" xfId="5" applyFont="1" applyFill="1" applyBorder="1" applyAlignment="1" applyProtection="1">
      <alignment horizontal="center" vertical="center" wrapText="1"/>
    </xf>
    <xf numFmtId="0" fontId="123" fillId="2" borderId="340" xfId="9" applyFont="1" applyFill="1" applyBorder="1" applyAlignment="1" applyProtection="1">
      <alignment horizontal="left" vertical="center" wrapText="1"/>
      <protection locked="0"/>
    </xf>
    <xf numFmtId="0" fontId="122" fillId="2" borderId="346" xfId="5" applyFont="1" applyFill="1" applyBorder="1" applyAlignment="1" applyProtection="1">
      <alignment horizontal="center" vertical="center" wrapText="1"/>
      <protection locked="0"/>
    </xf>
    <xf numFmtId="0" fontId="122" fillId="2" borderId="354" xfId="5" applyFont="1" applyFill="1" applyBorder="1" applyAlignment="1" applyProtection="1">
      <alignment horizontal="center" vertical="center" wrapText="1"/>
      <protection locked="0"/>
    </xf>
    <xf numFmtId="0" fontId="122" fillId="2" borderId="341" xfId="5" applyFont="1" applyFill="1" applyBorder="1" applyAlignment="1" applyProtection="1">
      <alignment horizontal="center" vertical="center" wrapText="1"/>
      <protection locked="0"/>
    </xf>
    <xf numFmtId="0" fontId="123" fillId="2" borderId="274" xfId="9" applyFont="1" applyFill="1" applyBorder="1" applyAlignment="1" applyProtection="1">
      <alignment horizontal="center" vertical="center" wrapText="1"/>
      <protection locked="0"/>
    </xf>
    <xf numFmtId="0" fontId="123" fillId="2" borderId="149" xfId="9" applyFont="1" applyFill="1" applyBorder="1" applyAlignment="1" applyProtection="1">
      <alignment horizontal="center" vertical="center" wrapText="1"/>
      <protection locked="0"/>
    </xf>
    <xf numFmtId="0" fontId="123" fillId="2" borderId="150" xfId="9" applyFont="1" applyFill="1" applyBorder="1" applyAlignment="1" applyProtection="1">
      <alignment horizontal="center" vertical="center" wrapText="1"/>
      <protection locked="0"/>
    </xf>
    <xf numFmtId="0" fontId="123" fillId="2" borderId="347" xfId="9" applyFont="1" applyFill="1" applyBorder="1" applyAlignment="1" applyProtection="1">
      <alignment horizontal="left" vertical="center" wrapText="1"/>
      <protection locked="0"/>
    </xf>
    <xf numFmtId="0" fontId="122" fillId="2" borderId="346" xfId="5" applyFont="1" applyFill="1" applyBorder="1" applyAlignment="1" applyProtection="1">
      <alignment vertical="center" wrapText="1"/>
      <protection locked="0"/>
    </xf>
    <xf numFmtId="0" fontId="122" fillId="2" borderId="355" xfId="5" applyFont="1" applyFill="1" applyBorder="1" applyAlignment="1" applyProtection="1">
      <alignment vertical="center" wrapText="1"/>
      <protection locked="0"/>
    </xf>
    <xf numFmtId="0" fontId="122" fillId="2" borderId="356" xfId="5" applyFont="1" applyFill="1" applyBorder="1" applyAlignment="1" applyProtection="1">
      <alignment vertical="center" wrapText="1"/>
      <protection locked="0"/>
    </xf>
    <xf numFmtId="0" fontId="123" fillId="2" borderId="346" xfId="9" applyFont="1" applyFill="1" applyBorder="1" applyAlignment="1" applyProtection="1">
      <alignment horizontal="center" vertical="center" wrapText="1"/>
      <protection locked="0"/>
    </xf>
    <xf numFmtId="0" fontId="123" fillId="2" borderId="355" xfId="9" applyFont="1" applyFill="1" applyBorder="1" applyAlignment="1" applyProtection="1">
      <alignment horizontal="center" vertical="center" wrapText="1"/>
      <protection locked="0"/>
    </xf>
    <xf numFmtId="0" fontId="123" fillId="2" borderId="357" xfId="9" applyFont="1" applyFill="1" applyBorder="1" applyAlignment="1" applyProtection="1">
      <alignment horizontal="center" vertical="center" wrapText="1"/>
      <protection locked="0"/>
    </xf>
    <xf numFmtId="0" fontId="121" fillId="2" borderId="335" xfId="22" applyFont="1" applyFill="1" applyBorder="1" applyAlignment="1" applyProtection="1">
      <alignment horizontal="center" vertical="center" wrapText="1"/>
      <protection locked="0"/>
    </xf>
    <xf numFmtId="0" fontId="121" fillId="2" borderId="336" xfId="22" applyFont="1" applyFill="1" applyBorder="1" applyAlignment="1" applyProtection="1">
      <alignment horizontal="center" vertical="center" wrapText="1"/>
      <protection locked="0"/>
    </xf>
    <xf numFmtId="0" fontId="121" fillId="2" borderId="337" xfId="22" applyFont="1" applyFill="1" applyBorder="1" applyAlignment="1" applyProtection="1">
      <alignment horizontal="center" vertical="center" wrapText="1"/>
      <protection locked="0"/>
    </xf>
    <xf numFmtId="0" fontId="121" fillId="2" borderId="338" xfId="22" applyFont="1" applyFill="1" applyBorder="1" applyAlignment="1" applyProtection="1">
      <alignment horizontal="center" vertical="center" wrapText="1"/>
      <protection locked="0"/>
    </xf>
    <xf numFmtId="0" fontId="121" fillId="2" borderId="330" xfId="22" applyFont="1" applyFill="1" applyBorder="1" applyAlignment="1" applyProtection="1">
      <alignment horizontal="center" vertical="center" wrapText="1"/>
      <protection locked="0"/>
    </xf>
    <xf numFmtId="0" fontId="123" fillId="2" borderId="331" xfId="9" applyFont="1" applyFill="1" applyBorder="1" applyAlignment="1" applyProtection="1">
      <alignment horizontal="center" vertical="center" wrapText="1"/>
    </xf>
    <xf numFmtId="0" fontId="123" fillId="2" borderId="332" xfId="9" applyFont="1" applyFill="1" applyBorder="1" applyAlignment="1" applyProtection="1">
      <alignment horizontal="center" vertical="center" wrapText="1"/>
    </xf>
    <xf numFmtId="0" fontId="123" fillId="2" borderId="333" xfId="9" applyFont="1" applyFill="1" applyBorder="1" applyAlignment="1" applyProtection="1">
      <alignment horizontal="center" vertical="center" wrapText="1"/>
    </xf>
    <xf numFmtId="0" fontId="123" fillId="2" borderId="335" xfId="9" applyFont="1" applyFill="1" applyBorder="1" applyAlignment="1" applyProtection="1">
      <alignment horizontal="center" vertical="center" wrapText="1"/>
    </xf>
    <xf numFmtId="0" fontId="123" fillId="2" borderId="336" xfId="9" applyFont="1" applyFill="1" applyBorder="1" applyAlignment="1" applyProtection="1">
      <alignment horizontal="center" vertical="center" wrapText="1"/>
    </xf>
    <xf numFmtId="0" fontId="123" fillId="2" borderId="337" xfId="9" applyFont="1" applyFill="1" applyBorder="1" applyAlignment="1" applyProtection="1">
      <alignment horizontal="center" vertical="center" wrapText="1"/>
    </xf>
    <xf numFmtId="0" fontId="122" fillId="2" borderId="346" xfId="22" applyFont="1" applyFill="1" applyBorder="1" applyAlignment="1" applyProtection="1">
      <alignment horizontal="center" vertical="center" wrapText="1"/>
    </xf>
    <xf numFmtId="0" fontId="122" fillId="2" borderId="347" xfId="22" applyFont="1" applyFill="1" applyBorder="1" applyAlignment="1" applyProtection="1">
      <alignment horizontal="center" vertical="center" wrapText="1"/>
    </xf>
    <xf numFmtId="0" fontId="123" fillId="2" borderId="347" xfId="22" applyFont="1" applyFill="1" applyBorder="1" applyAlignment="1" applyProtection="1">
      <alignment vertical="center" wrapText="1"/>
      <protection locked="0"/>
    </xf>
    <xf numFmtId="0" fontId="121" fillId="2" borderId="346" xfId="5" applyFont="1" applyFill="1" applyBorder="1" applyAlignment="1" applyProtection="1">
      <alignment horizontal="center" vertical="center" wrapText="1"/>
      <protection locked="0"/>
    </xf>
    <xf numFmtId="0" fontId="121" fillId="2" borderId="354" xfId="5" applyFont="1" applyFill="1" applyBorder="1" applyAlignment="1" applyProtection="1">
      <alignment horizontal="center" vertical="center" wrapText="1"/>
      <protection locked="0"/>
    </xf>
    <xf numFmtId="0" fontId="121" fillId="2" borderId="341" xfId="5" applyFont="1" applyFill="1" applyBorder="1" applyAlignment="1" applyProtection="1">
      <alignment horizontal="center" vertical="center" wrapText="1"/>
      <protection locked="0"/>
    </xf>
    <xf numFmtId="0" fontId="121" fillId="2" borderId="355" xfId="5" applyFont="1" applyFill="1" applyBorder="1" applyAlignment="1" applyProtection="1">
      <alignment horizontal="center" vertical="center" wrapText="1"/>
      <protection locked="0"/>
    </xf>
    <xf numFmtId="0" fontId="121" fillId="2" borderId="357" xfId="5" applyFont="1" applyFill="1" applyBorder="1" applyAlignment="1" applyProtection="1">
      <alignment horizontal="center" vertical="center" wrapText="1"/>
      <protection locked="0"/>
    </xf>
    <xf numFmtId="0" fontId="121" fillId="4" borderId="330" xfId="22" quotePrefix="1" applyFont="1" applyFill="1" applyBorder="1" applyAlignment="1">
      <alignment horizontal="left" vertical="center" wrapText="1"/>
    </xf>
    <xf numFmtId="0" fontId="121" fillId="4" borderId="310" xfId="22" quotePrefix="1" applyFont="1" applyFill="1" applyBorder="1" applyAlignment="1">
      <alignment horizontal="left" vertical="center" wrapText="1"/>
    </xf>
    <xf numFmtId="0" fontId="122" fillId="2" borderId="340" xfId="22" applyFont="1" applyFill="1" applyBorder="1" applyAlignment="1" applyProtection="1">
      <alignment horizontal="center" vertical="center" wrapText="1"/>
    </xf>
    <xf numFmtId="0" fontId="123" fillId="2" borderId="340" xfId="9" applyNumberFormat="1" applyFont="1" applyFill="1" applyBorder="1" applyAlignment="1" applyProtection="1">
      <alignment horizontal="left" vertical="center" wrapText="1"/>
      <protection locked="0"/>
    </xf>
    <xf numFmtId="0" fontId="148" fillId="2" borderId="346" xfId="9" applyFont="1" applyFill="1" applyBorder="1" applyAlignment="1" applyProtection="1">
      <alignment horizontal="center" vertical="center"/>
    </xf>
    <xf numFmtId="0" fontId="148" fillId="2" borderId="347" xfId="9" applyFont="1" applyFill="1" applyBorder="1" applyAlignment="1" applyProtection="1">
      <alignment horizontal="center" vertical="center"/>
    </xf>
    <xf numFmtId="0" fontId="124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360" xfId="13" applyNumberFormat="1" applyFont="1" applyFill="1" applyBorder="1" applyAlignment="1" applyProtection="1">
      <alignment horizontal="center" vertical="center" wrapText="1"/>
    </xf>
    <xf numFmtId="0" fontId="25" fillId="2" borderId="361" xfId="13" applyNumberFormat="1" applyFont="1" applyFill="1" applyBorder="1" applyAlignment="1" applyProtection="1">
      <alignment horizontal="center" vertical="center" wrapText="1"/>
    </xf>
    <xf numFmtId="0" fontId="25" fillId="2" borderId="362" xfId="13" applyNumberFormat="1" applyFont="1" applyFill="1" applyBorder="1" applyAlignment="1" applyProtection="1">
      <alignment horizontal="center" vertical="center" wrapText="1"/>
    </xf>
    <xf numFmtId="0" fontId="122" fillId="2" borderId="360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361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362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331" xfId="13" applyNumberFormat="1" applyFont="1" applyFill="1" applyBorder="1" applyAlignment="1" applyProtection="1">
      <alignment horizontal="center" vertical="center" wrapText="1"/>
    </xf>
    <xf numFmtId="0" fontId="122" fillId="2" borderId="332" xfId="13" applyNumberFormat="1" applyFont="1" applyFill="1" applyBorder="1" applyAlignment="1" applyProtection="1">
      <alignment horizontal="center" vertical="center" wrapText="1"/>
    </xf>
    <xf numFmtId="0" fontId="122" fillId="2" borderId="333" xfId="13" applyNumberFormat="1" applyFont="1" applyFill="1" applyBorder="1" applyAlignment="1" applyProtection="1">
      <alignment horizontal="center" vertical="center" wrapText="1"/>
    </xf>
    <xf numFmtId="0" fontId="122" fillId="2" borderId="149" xfId="13" applyNumberFormat="1" applyFont="1" applyFill="1" applyBorder="1" applyAlignment="1" applyProtection="1">
      <alignment horizontal="center" vertical="center" wrapText="1"/>
    </xf>
    <xf numFmtId="0" fontId="40" fillId="2" borderId="336" xfId="15" quotePrefix="1" applyFont="1" applyFill="1" applyBorder="1" applyAlignment="1">
      <alignment horizontal="center" vertical="center" wrapText="1"/>
    </xf>
    <xf numFmtId="0" fontId="11" fillId="2" borderId="265" xfId="13" applyFont="1" applyFill="1" applyBorder="1" applyAlignment="1">
      <alignment horizontal="center" vertical="center" wrapText="1"/>
    </xf>
    <xf numFmtId="0" fontId="40" fillId="2" borderId="335" xfId="15" quotePrefix="1" applyFont="1" applyFill="1" applyBorder="1" applyAlignment="1">
      <alignment horizontal="center" vertical="center" wrapText="1"/>
    </xf>
    <xf numFmtId="0" fontId="40" fillId="2" borderId="331" xfId="15" quotePrefix="1" applyFont="1" applyFill="1" applyBorder="1" applyAlignment="1">
      <alignment horizontal="center" vertical="center" wrapText="1"/>
    </xf>
    <xf numFmtId="0" fontId="40" fillId="2" borderId="332" xfId="15" quotePrefix="1" applyFont="1" applyFill="1" applyBorder="1" applyAlignment="1">
      <alignment horizontal="center" vertical="center" wrapText="1"/>
    </xf>
    <xf numFmtId="0" fontId="40" fillId="2" borderId="337" xfId="15" quotePrefix="1" applyFont="1" applyFill="1" applyBorder="1" applyAlignment="1">
      <alignment horizontal="center" vertical="center" wrapText="1"/>
    </xf>
    <xf numFmtId="0" fontId="11" fillId="2" borderId="286" xfId="13" quotePrefix="1" applyFont="1" applyFill="1" applyBorder="1" applyAlignment="1">
      <alignment horizontal="center" vertical="center" wrapText="1"/>
    </xf>
    <xf numFmtId="0" fontId="11" fillId="2" borderId="321" xfId="13" quotePrefix="1" applyFont="1" applyFill="1" applyBorder="1" applyAlignment="1">
      <alignment horizontal="center" vertical="center" wrapText="1"/>
    </xf>
    <xf numFmtId="0" fontId="11" fillId="2" borderId="319" xfId="13" quotePrefix="1" applyFont="1" applyFill="1" applyBorder="1" applyAlignment="1">
      <alignment horizontal="center" vertical="center" wrapText="1"/>
    </xf>
    <xf numFmtId="0" fontId="11" fillId="2" borderId="364" xfId="13" quotePrefix="1" applyFont="1" applyFill="1" applyBorder="1" applyAlignment="1">
      <alignment horizontal="center" vertical="center" wrapText="1"/>
    </xf>
    <xf numFmtId="0" fontId="11" fillId="2" borderId="365" xfId="13" quotePrefix="1" applyFont="1" applyFill="1" applyBorder="1" applyAlignment="1">
      <alignment horizontal="center" vertical="center" wrapText="1"/>
    </xf>
    <xf numFmtId="0" fontId="11" fillId="2" borderId="366" xfId="13" quotePrefix="1" applyFont="1" applyFill="1" applyBorder="1" applyAlignment="1">
      <alignment horizontal="center" vertical="center" wrapText="1"/>
    </xf>
    <xf numFmtId="0" fontId="55" fillId="2" borderId="182" xfId="15" quotePrefix="1" applyFont="1" applyFill="1" applyBorder="1" applyAlignment="1">
      <alignment horizontal="center" vertical="center" wrapText="1"/>
    </xf>
    <xf numFmtId="0" fontId="55" fillId="2" borderId="198" xfId="15" quotePrefix="1" applyFont="1" applyFill="1" applyBorder="1" applyAlignment="1">
      <alignment horizontal="center" vertical="center" wrapText="1"/>
    </xf>
    <xf numFmtId="0" fontId="40" fillId="2" borderId="364" xfId="13" quotePrefix="1" applyFont="1" applyFill="1" applyBorder="1" applyAlignment="1">
      <alignment horizontal="center" vertical="center" wrapText="1"/>
    </xf>
    <xf numFmtId="0" fontId="40" fillId="2" borderId="365" xfId="13" quotePrefix="1" applyFont="1" applyFill="1" applyBorder="1" applyAlignment="1">
      <alignment horizontal="center" vertical="center" wrapText="1"/>
    </xf>
    <xf numFmtId="0" fontId="40" fillId="2" borderId="366" xfId="13" quotePrefix="1" applyFont="1" applyFill="1" applyBorder="1" applyAlignment="1">
      <alignment horizontal="center" vertical="center" wrapText="1"/>
    </xf>
    <xf numFmtId="0" fontId="55" fillId="2" borderId="335" xfId="0" applyFont="1" applyFill="1" applyBorder="1" applyAlignment="1">
      <alignment horizontal="center" vertical="center"/>
    </xf>
    <xf numFmtId="0" fontId="55" fillId="2" borderId="336" xfId="0" applyFont="1" applyFill="1" applyBorder="1" applyAlignment="1">
      <alignment horizontal="center" vertical="center"/>
    </xf>
    <xf numFmtId="0" fontId="55" fillId="2" borderId="182" xfId="0" applyFont="1" applyFill="1" applyBorder="1" applyAlignment="1">
      <alignment horizontal="center" vertical="center"/>
    </xf>
    <xf numFmtId="0" fontId="55" fillId="2" borderId="198" xfId="0" applyFont="1" applyFill="1" applyBorder="1" applyAlignment="1">
      <alignment horizontal="center" vertical="center"/>
    </xf>
    <xf numFmtId="0" fontId="58" fillId="2" borderId="221" xfId="0" applyFont="1" applyFill="1" applyBorder="1" applyAlignment="1">
      <alignment horizontal="center" vertical="center" wrapText="1"/>
    </xf>
    <xf numFmtId="0" fontId="58" fillId="2" borderId="367" xfId="0" applyFont="1" applyFill="1" applyBorder="1" applyAlignment="1">
      <alignment horizontal="center" vertical="center" wrapText="1"/>
    </xf>
    <xf numFmtId="0" fontId="133" fillId="2" borderId="329" xfId="13" quotePrefix="1" applyFont="1" applyFill="1" applyBorder="1" applyAlignment="1">
      <alignment horizontal="center" vertical="center" wrapText="1"/>
    </xf>
    <xf numFmtId="0" fontId="58" fillId="2" borderId="368" xfId="0" applyFont="1" applyFill="1" applyBorder="1" applyAlignment="1">
      <alignment horizontal="left" vertical="center" wrapText="1"/>
    </xf>
    <xf numFmtId="0" fontId="58" fillId="2" borderId="369" xfId="0" applyFont="1" applyFill="1" applyBorder="1" applyAlignment="1">
      <alignment horizontal="center" vertical="center" wrapText="1"/>
    </xf>
    <xf numFmtId="0" fontId="58" fillId="2" borderId="370" xfId="0" applyFont="1" applyFill="1" applyBorder="1" applyAlignment="1">
      <alignment horizontal="center" vertical="center" wrapText="1"/>
    </xf>
    <xf numFmtId="0" fontId="58" fillId="2" borderId="371" xfId="0" applyFont="1" applyFill="1" applyBorder="1" applyAlignment="1">
      <alignment horizontal="center" vertical="center" wrapText="1"/>
    </xf>
    <xf numFmtId="0" fontId="58" fillId="2" borderId="368" xfId="0" applyFont="1" applyFill="1" applyBorder="1" applyAlignment="1">
      <alignment horizontal="left" vertical="center"/>
    </xf>
    <xf numFmtId="0" fontId="132" fillId="2" borderId="368" xfId="0" applyFont="1" applyFill="1" applyBorder="1" applyAlignment="1">
      <alignment horizontal="left" vertical="center" wrapText="1"/>
    </xf>
    <xf numFmtId="0" fontId="133" fillId="2" borderId="369" xfId="13" quotePrefix="1" applyFont="1" applyFill="1" applyBorder="1" applyAlignment="1">
      <alignment horizontal="center" vertical="center" wrapText="1"/>
    </xf>
    <xf numFmtId="0" fontId="133" fillId="2" borderId="370" xfId="13" quotePrefix="1" applyFont="1" applyFill="1" applyBorder="1" applyAlignment="1">
      <alignment horizontal="center" vertical="center" wrapText="1"/>
    </xf>
    <xf numFmtId="0" fontId="133" fillId="2" borderId="371" xfId="13" quotePrefix="1" applyFont="1" applyFill="1" applyBorder="1" applyAlignment="1">
      <alignment horizontal="center" vertical="center" wrapText="1"/>
    </xf>
    <xf numFmtId="0" fontId="11" fillId="2" borderId="369" xfId="13" quotePrefix="1" applyFont="1" applyFill="1" applyBorder="1" applyAlignment="1">
      <alignment horizontal="center" vertical="center" wrapText="1"/>
    </xf>
    <xf numFmtId="0" fontId="11" fillId="2" borderId="370" xfId="13" quotePrefix="1" applyFont="1" applyFill="1" applyBorder="1" applyAlignment="1">
      <alignment horizontal="center" vertical="center" wrapText="1"/>
    </xf>
    <xf numFmtId="0" fontId="11" fillId="2" borderId="371" xfId="13" quotePrefix="1" applyFont="1" applyFill="1" applyBorder="1" applyAlignment="1">
      <alignment horizontal="center" vertical="center" wrapText="1"/>
    </xf>
    <xf numFmtId="0" fontId="55" fillId="2" borderId="247" xfId="15" quotePrefix="1" applyFont="1" applyFill="1" applyBorder="1" applyAlignment="1">
      <alignment horizontal="center" vertical="center" wrapText="1"/>
    </xf>
    <xf numFmtId="0" fontId="55" fillId="2" borderId="192" xfId="15" quotePrefix="1" applyFont="1" applyFill="1" applyBorder="1" applyAlignment="1">
      <alignment horizontal="center" vertical="center" wrapText="1"/>
    </xf>
    <xf numFmtId="0" fontId="55" fillId="2" borderId="266" xfId="15" quotePrefix="1" applyFont="1" applyFill="1" applyBorder="1" applyAlignment="1">
      <alignment horizontal="center" vertical="center" wrapText="1"/>
    </xf>
    <xf numFmtId="0" fontId="40" fillId="2" borderId="247" xfId="15" quotePrefix="1" applyFont="1" applyFill="1" applyBorder="1" applyAlignment="1">
      <alignment horizontal="center" vertical="center" wrapText="1"/>
    </xf>
    <xf numFmtId="0" fontId="40" fillId="2" borderId="334" xfId="15" applyFont="1" applyFill="1" applyBorder="1" applyAlignment="1">
      <alignment vertical="center" wrapText="1"/>
    </xf>
    <xf numFmtId="0" fontId="40" fillId="2" borderId="333" xfId="15" quotePrefix="1" applyFont="1" applyFill="1" applyBorder="1" applyAlignment="1">
      <alignment horizontal="center" vertical="center" wrapText="1"/>
    </xf>
    <xf numFmtId="0" fontId="11" fillId="2" borderId="331" xfId="13" applyFont="1" applyFill="1" applyBorder="1" applyAlignment="1">
      <alignment horizontal="center" vertical="center" wrapText="1"/>
    </xf>
    <xf numFmtId="0" fontId="11" fillId="2" borderId="332" xfId="13" applyFont="1" applyFill="1" applyBorder="1" applyAlignment="1">
      <alignment horizontal="center" vertical="center" wrapText="1"/>
    </xf>
    <xf numFmtId="0" fontId="11" fillId="2" borderId="333" xfId="13" applyFont="1" applyFill="1" applyBorder="1" applyAlignment="1">
      <alignment horizontal="center" vertical="center" wrapText="1"/>
    </xf>
    <xf numFmtId="0" fontId="11" fillId="2" borderId="368" xfId="15" quotePrefix="1" applyFont="1" applyFill="1" applyBorder="1" applyAlignment="1">
      <alignment vertical="center" wrapText="1"/>
    </xf>
    <xf numFmtId="0" fontId="58" fillId="2" borderId="372" xfId="0" applyFont="1" applyFill="1" applyBorder="1" applyAlignment="1">
      <alignment horizontal="left" vertical="center" wrapText="1"/>
    </xf>
    <xf numFmtId="0" fontId="58" fillId="2" borderId="310" xfId="0" applyFont="1" applyFill="1" applyBorder="1" applyAlignment="1">
      <alignment horizontal="left" vertical="center" wrapText="1"/>
    </xf>
    <xf numFmtId="0" fontId="40" fillId="2" borderId="286" xfId="13" quotePrefix="1" applyFont="1" applyFill="1" applyBorder="1" applyAlignment="1">
      <alignment horizontal="center" vertical="center" wrapText="1"/>
    </xf>
    <xf numFmtId="0" fontId="40" fillId="2" borderId="321" xfId="13" quotePrefix="1" applyFont="1" applyFill="1" applyBorder="1" applyAlignment="1">
      <alignment horizontal="center" vertical="center" wrapText="1"/>
    </xf>
    <xf numFmtId="0" fontId="11" fillId="2" borderId="286" xfId="13" applyFont="1" applyFill="1" applyBorder="1" applyAlignment="1">
      <alignment horizontal="center" vertical="center" wrapText="1"/>
    </xf>
    <xf numFmtId="0" fontId="11" fillId="2" borderId="321" xfId="13" applyFont="1" applyFill="1" applyBorder="1" applyAlignment="1">
      <alignment horizontal="center" vertical="center" wrapText="1"/>
    </xf>
    <xf numFmtId="0" fontId="11" fillId="2" borderId="319" xfId="13" applyFont="1" applyFill="1" applyBorder="1" applyAlignment="1">
      <alignment horizontal="center" vertical="center" wrapText="1"/>
    </xf>
    <xf numFmtId="0" fontId="60" fillId="2" borderId="76" xfId="11" quotePrefix="1" applyFont="1" applyFill="1" applyBorder="1" applyAlignment="1">
      <alignment horizontal="center" vertical="center" wrapText="1"/>
    </xf>
    <xf numFmtId="0" fontId="60" fillId="2" borderId="1" xfId="11" quotePrefix="1" applyFont="1" applyFill="1" applyBorder="1" applyAlignment="1">
      <alignment horizontal="center" vertical="center" wrapText="1"/>
    </xf>
    <xf numFmtId="0" fontId="21" fillId="2" borderId="378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378" xfId="15" quotePrefix="1" applyNumberFormat="1" applyFont="1" applyFill="1" applyBorder="1" applyAlignment="1" applyProtection="1">
      <alignment vertical="center" wrapText="1"/>
      <protection locked="0"/>
    </xf>
    <xf numFmtId="0" fontId="25" fillId="2" borderId="378" xfId="15" quotePrefix="1" applyFont="1" applyFill="1" applyBorder="1" applyAlignment="1">
      <alignment horizontal="left" vertical="center" wrapText="1"/>
    </xf>
    <xf numFmtId="0" fontId="25" fillId="2" borderId="380" xfId="15" applyNumberFormat="1" applyFont="1" applyFill="1" applyBorder="1" applyAlignment="1" applyProtection="1">
      <alignment vertical="center" wrapText="1"/>
      <protection locked="0"/>
    </xf>
    <xf numFmtId="0" fontId="25" fillId="2" borderId="38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380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386" xfId="13" quotePrefix="1" applyFont="1" applyFill="1" applyBorder="1" applyAlignment="1">
      <alignment horizontal="center" vertical="center" wrapText="1"/>
    </xf>
    <xf numFmtId="0" fontId="11" fillId="4" borderId="321" xfId="13" quotePrefix="1" applyFont="1" applyFill="1" applyBorder="1" applyAlignment="1">
      <alignment horizontal="center" vertical="center" wrapText="1"/>
    </xf>
    <xf numFmtId="0" fontId="11" fillId="4" borderId="319" xfId="13" quotePrefix="1" applyFont="1" applyFill="1" applyBorder="1" applyAlignment="1">
      <alignment horizontal="center" vertical="center" wrapText="1"/>
    </xf>
    <xf numFmtId="0" fontId="11" fillId="4" borderId="382" xfId="13" quotePrefix="1" applyFont="1" applyFill="1" applyBorder="1" applyAlignment="1">
      <alignment horizontal="center" vertical="center" wrapText="1"/>
    </xf>
    <xf numFmtId="0" fontId="11" fillId="4" borderId="383" xfId="13" quotePrefix="1" applyFont="1" applyFill="1" applyBorder="1" applyAlignment="1">
      <alignment horizontal="center" vertical="center" wrapText="1"/>
    </xf>
    <xf numFmtId="0" fontId="11" fillId="4" borderId="384" xfId="13" quotePrefix="1" applyFont="1" applyFill="1" applyBorder="1" applyAlignment="1">
      <alignment horizontal="center" vertical="center" wrapText="1"/>
    </xf>
    <xf numFmtId="0" fontId="40" fillId="2" borderId="391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393" xfId="13" quotePrefix="1" applyFont="1" applyFill="1" applyBorder="1" applyAlignment="1">
      <alignment horizontal="center" vertical="center" wrapText="1"/>
    </xf>
    <xf numFmtId="0" fontId="40" fillId="2" borderId="382" xfId="13" quotePrefix="1" applyFont="1" applyFill="1" applyBorder="1" applyAlignment="1">
      <alignment horizontal="center" vertical="center" wrapText="1"/>
    </xf>
    <xf numFmtId="0" fontId="40" fillId="2" borderId="383" xfId="13" quotePrefix="1" applyFont="1" applyFill="1" applyBorder="1" applyAlignment="1">
      <alignment horizontal="center" vertical="center" wrapText="1"/>
    </xf>
    <xf numFmtId="0" fontId="40" fillId="2" borderId="384" xfId="13" quotePrefix="1" applyFont="1" applyFill="1" applyBorder="1" applyAlignment="1">
      <alignment horizontal="center" vertical="center" wrapText="1"/>
    </xf>
    <xf numFmtId="0" fontId="11" fillId="4" borderId="387" xfId="13" quotePrefix="1" applyFont="1" applyFill="1" applyBorder="1" applyAlignment="1">
      <alignment horizontal="center" vertical="center" wrapText="1"/>
    </xf>
    <xf numFmtId="0" fontId="11" fillId="4" borderId="388" xfId="13" quotePrefix="1" applyFont="1" applyFill="1" applyBorder="1" applyAlignment="1">
      <alignment horizontal="center" vertical="center" wrapText="1"/>
    </xf>
    <xf numFmtId="0" fontId="40" fillId="4" borderId="286" xfId="13" quotePrefix="1" applyFont="1" applyFill="1" applyBorder="1" applyAlignment="1">
      <alignment horizontal="center" vertical="center" wrapText="1"/>
    </xf>
    <xf numFmtId="0" fontId="40" fillId="4" borderId="321" xfId="13" quotePrefix="1" applyFont="1" applyFill="1" applyBorder="1" applyAlignment="1">
      <alignment horizontal="center" vertical="center" wrapText="1"/>
    </xf>
    <xf numFmtId="0" fontId="58" fillId="2" borderId="312" xfId="0" applyFont="1" applyFill="1" applyBorder="1" applyAlignment="1">
      <alignment horizontal="center" vertical="center" wrapText="1"/>
    </xf>
    <xf numFmtId="0" fontId="11" fillId="2" borderId="394" xfId="13" quotePrefix="1" applyFont="1" applyFill="1" applyBorder="1" applyAlignment="1">
      <alignment horizontal="center" vertical="center" wrapText="1"/>
    </xf>
    <xf numFmtId="0" fontId="11" fillId="2" borderId="392" xfId="13" quotePrefix="1" applyFont="1" applyFill="1" applyBorder="1" applyAlignment="1">
      <alignment horizontal="center" vertical="center" wrapText="1"/>
    </xf>
    <xf numFmtId="0" fontId="133" fillId="2" borderId="394" xfId="13" quotePrefix="1" applyFont="1" applyFill="1" applyBorder="1" applyAlignment="1">
      <alignment horizontal="center" vertical="center" wrapText="1"/>
    </xf>
    <xf numFmtId="0" fontId="58" fillId="2" borderId="386" xfId="0" applyFont="1" applyFill="1" applyBorder="1" applyAlignment="1">
      <alignment horizontal="center" vertical="center" wrapText="1"/>
    </xf>
    <xf numFmtId="0" fontId="58" fillId="2" borderId="387" xfId="0" applyFont="1" applyFill="1" applyBorder="1" applyAlignment="1">
      <alignment horizontal="center" vertical="center" wrapText="1"/>
    </xf>
    <xf numFmtId="0" fontId="58" fillId="2" borderId="388" xfId="0" applyFont="1" applyFill="1" applyBorder="1" applyAlignment="1">
      <alignment horizontal="center" vertical="center" wrapText="1"/>
    </xf>
    <xf numFmtId="0" fontId="121" fillId="2" borderId="389" xfId="13" applyNumberFormat="1" applyFont="1" applyFill="1" applyBorder="1" applyAlignment="1" applyProtection="1">
      <alignment horizontal="center" vertical="center" wrapText="1"/>
      <protection locked="0"/>
    </xf>
    <xf numFmtId="0" fontId="144" fillId="2" borderId="291" xfId="11" quotePrefix="1" applyNumberFormat="1" applyFont="1" applyFill="1" applyBorder="1" applyAlignment="1" applyProtection="1">
      <alignment horizontal="center" wrapText="1"/>
      <protection locked="0"/>
    </xf>
    <xf numFmtId="0" fontId="121" fillId="2" borderId="363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379" xfId="22" applyFont="1" applyFill="1" applyBorder="1" applyAlignment="1" applyProtection="1">
      <alignment horizontal="center" vertical="center" wrapText="1"/>
    </xf>
    <xf numFmtId="0" fontId="121" fillId="2" borderId="390" xfId="22" applyFont="1" applyFill="1" applyBorder="1" applyAlignment="1" applyProtection="1">
      <alignment horizontal="center" vertical="center" wrapText="1"/>
    </xf>
    <xf numFmtId="0" fontId="121" fillId="2" borderId="286" xfId="22" applyFont="1" applyFill="1" applyBorder="1" applyAlignment="1" applyProtection="1">
      <alignment horizontal="center" vertical="center" wrapText="1"/>
    </xf>
    <xf numFmtId="0" fontId="121" fillId="2" borderId="179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3" fillId="2" borderId="381" xfId="15" quotePrefix="1" applyNumberFormat="1" applyFont="1" applyFill="1" applyBorder="1" applyAlignment="1" applyProtection="1">
      <alignment vertical="center" wrapText="1"/>
      <protection locked="0"/>
    </xf>
    <xf numFmtId="0" fontId="123" fillId="2" borderId="414" xfId="0" applyFont="1" applyFill="1" applyBorder="1" applyAlignment="1" applyProtection="1">
      <alignment horizontal="center" vertical="center" wrapText="1"/>
      <protection locked="0"/>
    </xf>
    <xf numFmtId="0" fontId="129" fillId="4" borderId="407" xfId="11" quotePrefix="1" applyFont="1" applyFill="1" applyBorder="1" applyAlignment="1" applyProtection="1">
      <alignment horizontal="left" textRotation="90" wrapText="1"/>
      <protection locked="0"/>
    </xf>
    <xf numFmtId="0" fontId="121" fillId="4" borderId="411" xfId="15" quotePrefix="1" applyFont="1" applyFill="1" applyBorder="1" applyAlignment="1">
      <alignment horizontal="left" vertical="center" wrapText="1"/>
    </xf>
    <xf numFmtId="0" fontId="121" fillId="2" borderId="406" xfId="15" applyFont="1" applyFill="1" applyBorder="1" applyAlignment="1" applyProtection="1">
      <alignment horizontal="center" vertical="center" wrapText="1"/>
    </xf>
    <xf numFmtId="0" fontId="121" fillId="2" borderId="407" xfId="15" applyFont="1" applyFill="1" applyBorder="1" applyAlignment="1" applyProtection="1">
      <alignment horizontal="center" vertical="center" wrapText="1"/>
    </xf>
    <xf numFmtId="0" fontId="123" fillId="2" borderId="412" xfId="0" applyFont="1" applyFill="1" applyBorder="1" applyAlignment="1" applyProtection="1">
      <alignment horizontal="left" vertical="center" wrapText="1"/>
      <protection locked="0"/>
    </xf>
    <xf numFmtId="0" fontId="122" fillId="2" borderId="410" xfId="13" applyFont="1" applyFill="1" applyBorder="1" applyAlignment="1" applyProtection="1">
      <alignment horizontal="center" vertical="center" wrapText="1"/>
      <protection locked="0"/>
    </xf>
    <xf numFmtId="0" fontId="122" fillId="2" borderId="415" xfId="13" applyFont="1" applyFill="1" applyBorder="1" applyAlignment="1" applyProtection="1">
      <alignment horizontal="center" vertical="center" wrapText="1"/>
      <protection locked="0"/>
    </xf>
    <xf numFmtId="0" fontId="146" fillId="2" borderId="397" xfId="0" applyFont="1" applyFill="1" applyBorder="1" applyAlignment="1" applyProtection="1">
      <alignment horizontal="left" vertical="center" wrapText="1"/>
      <protection locked="0"/>
    </xf>
    <xf numFmtId="0" fontId="122" fillId="2" borderId="417" xfId="13" applyFont="1" applyFill="1" applyBorder="1" applyAlignment="1" applyProtection="1">
      <alignment horizontal="center" vertical="center" wrapText="1"/>
      <protection locked="0"/>
    </xf>
    <xf numFmtId="0" fontId="122" fillId="2" borderId="397" xfId="13" applyFont="1" applyFill="1" applyBorder="1" applyAlignment="1" applyProtection="1">
      <alignment horizontal="center" vertical="center" wrapText="1"/>
      <protection locked="0"/>
    </xf>
    <xf numFmtId="0" fontId="122" fillId="2" borderId="399" xfId="13" applyFont="1" applyFill="1" applyBorder="1" applyAlignment="1" applyProtection="1">
      <alignment horizontal="center" vertical="center" wrapText="1"/>
      <protection locked="0"/>
    </xf>
    <xf numFmtId="0" fontId="123" fillId="2" borderId="407" xfId="0" applyFont="1" applyFill="1" applyBorder="1" applyAlignment="1" applyProtection="1">
      <alignment horizontal="left" vertical="center" wrapText="1"/>
      <protection locked="0"/>
    </xf>
    <xf numFmtId="0" fontId="122" fillId="2" borderId="412" xfId="13" applyFont="1" applyFill="1" applyBorder="1" applyAlignment="1" applyProtection="1">
      <alignment vertical="center" wrapText="1"/>
      <protection locked="0"/>
    </xf>
    <xf numFmtId="0" fontId="121" fillId="2" borderId="413" xfId="13" applyFont="1" applyFill="1" applyBorder="1" applyAlignment="1" applyProtection="1">
      <alignment vertical="center" wrapText="1"/>
      <protection locked="0"/>
    </xf>
    <xf numFmtId="0" fontId="121" fillId="2" borderId="402" xfId="13" applyFont="1" applyFill="1" applyBorder="1" applyAlignment="1" applyProtection="1">
      <alignment vertical="center" wrapText="1"/>
      <protection locked="0"/>
    </xf>
    <xf numFmtId="0" fontId="121" fillId="4" borderId="419" xfId="15" quotePrefix="1" applyFont="1" applyFill="1" applyBorder="1" applyAlignment="1">
      <alignment horizontal="left" vertical="center" wrapText="1"/>
    </xf>
    <xf numFmtId="0" fontId="123" fillId="2" borderId="403" xfId="0" applyFont="1" applyFill="1" applyBorder="1" applyAlignment="1" applyProtection="1">
      <alignment horizontal="center" vertical="center" wrapText="1"/>
      <protection locked="0"/>
    </xf>
    <xf numFmtId="0" fontId="123" fillId="2" borderId="405" xfId="0" applyFont="1" applyFill="1" applyBorder="1" applyAlignment="1" applyProtection="1">
      <alignment horizontal="center" vertical="center" wrapText="1"/>
      <protection locked="0"/>
    </xf>
    <xf numFmtId="0" fontId="123" fillId="4" borderId="397" xfId="15" quotePrefix="1" applyFont="1" applyFill="1" applyBorder="1" applyAlignment="1" applyProtection="1">
      <alignment vertical="center" wrapText="1"/>
      <protection locked="0"/>
    </xf>
    <xf numFmtId="0" fontId="122" fillId="2" borderId="410" xfId="15" applyFont="1" applyFill="1" applyBorder="1" applyAlignment="1" applyProtection="1">
      <alignment horizontal="center" vertical="center" wrapText="1"/>
      <protection locked="0"/>
    </xf>
    <xf numFmtId="0" fontId="122" fillId="2" borderId="415" xfId="15" applyFont="1" applyFill="1" applyBorder="1" applyAlignment="1" applyProtection="1">
      <alignment horizontal="center" vertical="center" wrapText="1"/>
      <protection locked="0"/>
    </xf>
    <xf numFmtId="0" fontId="139" fillId="2" borderId="407" xfId="15" applyFont="1" applyFill="1" applyBorder="1" applyAlignment="1" applyProtection="1">
      <alignment vertical="center" wrapText="1"/>
      <protection locked="0"/>
    </xf>
    <xf numFmtId="0" fontId="123" fillId="2" borderId="401" xfId="0" applyFont="1" applyFill="1" applyBorder="1" applyAlignment="1" applyProtection="1">
      <alignment horizontal="center" vertical="center" wrapText="1"/>
      <protection locked="0"/>
    </xf>
    <xf numFmtId="0" fontId="123" fillId="2" borderId="413" xfId="0" applyFont="1" applyFill="1" applyBorder="1" applyAlignment="1" applyProtection="1">
      <alignment horizontal="center" vertical="center" wrapText="1"/>
      <protection locked="0"/>
    </xf>
    <xf numFmtId="0" fontId="122" fillId="2" borderId="409" xfId="15" applyFont="1" applyFill="1" applyBorder="1" applyAlignment="1" applyProtection="1">
      <alignment horizontal="center" vertical="center" wrapText="1"/>
      <protection locked="0"/>
    </xf>
    <xf numFmtId="0" fontId="123" fillId="2" borderId="397" xfId="0" applyNumberFormat="1" applyFont="1" applyFill="1" applyBorder="1" applyAlignment="1" applyProtection="1">
      <alignment horizontal="left" vertical="center" wrapText="1"/>
      <protection locked="0"/>
    </xf>
    <xf numFmtId="0" fontId="123" fillId="2" borderId="406" xfId="0" applyFont="1" applyFill="1" applyBorder="1" applyAlignment="1" applyProtection="1">
      <alignment horizontal="center" vertical="center"/>
      <protection locked="0"/>
    </xf>
    <xf numFmtId="0" fontId="123" fillId="2" borderId="407" xfId="0" applyFont="1" applyFill="1" applyBorder="1" applyAlignment="1" applyProtection="1">
      <alignment horizontal="center" vertical="center"/>
      <protection locked="0"/>
    </xf>
    <xf numFmtId="0" fontId="11" fillId="2" borderId="438" xfId="13" applyFont="1" applyFill="1" applyBorder="1" applyAlignment="1">
      <alignment horizontal="center" vertical="center" wrapText="1"/>
    </xf>
    <xf numFmtId="0" fontId="11" fillId="2" borderId="430" xfId="13" applyFont="1" applyFill="1" applyBorder="1" applyAlignment="1">
      <alignment horizontal="center" vertical="center" wrapText="1"/>
    </xf>
    <xf numFmtId="0" fontId="27" fillId="2" borderId="452" xfId="22" quotePrefix="1" applyFont="1" applyFill="1" applyBorder="1" applyAlignment="1">
      <alignment horizontal="left" vertical="center" wrapText="1"/>
    </xf>
    <xf numFmtId="0" fontId="137" fillId="2" borderId="444" xfId="13" applyFont="1" applyFill="1" applyBorder="1" applyAlignment="1" applyProtection="1">
      <alignment horizontal="center" vertical="center" wrapText="1"/>
      <protection locked="0"/>
    </xf>
    <xf numFmtId="0" fontId="137" fillId="2" borderId="445" xfId="13" applyFont="1" applyFill="1" applyBorder="1" applyAlignment="1" applyProtection="1">
      <alignment horizontal="center" vertical="center" wrapText="1"/>
      <protection locked="0"/>
    </xf>
    <xf numFmtId="0" fontId="125" fillId="4" borderId="457" xfId="13" quotePrefix="1" applyFont="1" applyFill="1" applyBorder="1" applyAlignment="1">
      <alignment horizontal="center" vertical="center" wrapText="1"/>
    </xf>
    <xf numFmtId="0" fontId="36" fillId="4" borderId="431" xfId="11" quotePrefix="1" applyFont="1" applyFill="1" applyBorder="1" applyAlignment="1">
      <alignment horizontal="center" vertical="center" wrapText="1"/>
    </xf>
    <xf numFmtId="0" fontId="37" fillId="4" borderId="431" xfId="11" quotePrefix="1" applyFont="1" applyFill="1" applyBorder="1" applyAlignment="1">
      <alignment horizontal="center" vertical="center" wrapText="1"/>
    </xf>
    <xf numFmtId="0" fontId="38" fillId="4" borderId="429" xfId="11" quotePrefix="1" applyFont="1" applyFill="1" applyBorder="1" applyAlignment="1">
      <alignment horizontal="center" vertical="center" wrapText="1"/>
    </xf>
    <xf numFmtId="0" fontId="68" fillId="4" borderId="457" xfId="15" quotePrefix="1" applyFont="1" applyFill="1" applyBorder="1" applyAlignment="1">
      <alignment vertical="center" wrapText="1"/>
    </xf>
    <xf numFmtId="0" fontId="56" fillId="8" borderId="463" xfId="0" applyFont="1" applyFill="1" applyBorder="1" applyAlignment="1">
      <alignment horizontal="right" vertical="center" wrapText="1"/>
    </xf>
    <xf numFmtId="0" fontId="56" fillId="8" borderId="459" xfId="0" applyFont="1" applyFill="1" applyBorder="1" applyAlignment="1">
      <alignment horizontal="right" vertical="center" wrapText="1"/>
    </xf>
    <xf numFmtId="0" fontId="56" fillId="8" borderId="460" xfId="0" applyFont="1" applyFill="1" applyBorder="1" applyAlignment="1">
      <alignment horizontal="right" vertical="center" wrapText="1"/>
    </xf>
    <xf numFmtId="0" fontId="56" fillId="8" borderId="463" xfId="0" applyFont="1" applyFill="1" applyBorder="1" applyAlignment="1">
      <alignment horizontal="center" vertical="center" wrapText="1"/>
    </xf>
    <xf numFmtId="0" fontId="56" fillId="8" borderId="459" xfId="0" applyFont="1" applyFill="1" applyBorder="1" applyAlignment="1">
      <alignment horizontal="center" vertical="center" wrapText="1"/>
    </xf>
    <xf numFmtId="0" fontId="68" fillId="4" borderId="452" xfId="15" applyFont="1" applyFill="1" applyBorder="1" applyAlignment="1">
      <alignment vertical="center" wrapText="1"/>
    </xf>
    <xf numFmtId="0" fontId="68" fillId="4" borderId="441" xfId="15" quotePrefix="1" applyFont="1" applyFill="1" applyBorder="1" applyAlignment="1">
      <alignment vertical="center" wrapText="1"/>
    </xf>
    <xf numFmtId="0" fontId="119" fillId="4" borderId="434" xfId="0" applyFont="1" applyFill="1" applyBorder="1" applyAlignment="1">
      <alignment horizontal="left" vertical="center" wrapText="1"/>
    </xf>
    <xf numFmtId="0" fontId="65" fillId="4" borderId="434" xfId="0" applyFont="1" applyFill="1" applyBorder="1" applyAlignment="1">
      <alignment horizontal="left" vertical="center" wrapText="1"/>
    </xf>
    <xf numFmtId="0" fontId="22" fillId="4" borderId="441" xfId="15" applyFont="1" applyFill="1" applyBorder="1" applyAlignment="1">
      <alignment vertical="center" wrapText="1"/>
    </xf>
    <xf numFmtId="0" fontId="68" fillId="4" borderId="422" xfId="15" quotePrefix="1" applyFont="1" applyFill="1" applyBorder="1" applyAlignment="1">
      <alignment vertical="center" wrapText="1"/>
    </xf>
    <xf numFmtId="0" fontId="39" fillId="4" borderId="464" xfId="15" quotePrefix="1" applyFont="1" applyFill="1" applyBorder="1" applyAlignment="1">
      <alignment vertical="center" wrapText="1"/>
    </xf>
    <xf numFmtId="0" fontId="21" fillId="2" borderId="431" xfId="11" quotePrefix="1" applyFont="1" applyFill="1" applyBorder="1" applyAlignment="1" applyProtection="1">
      <alignment horizontal="left" textRotation="90" wrapText="1"/>
      <protection locked="0"/>
    </xf>
    <xf numFmtId="0" fontId="122" fillId="2" borderId="457" xfId="15" applyNumberFormat="1" applyFont="1" applyFill="1" applyBorder="1" applyAlignment="1" applyProtection="1">
      <alignment horizontal="center" vertical="center" wrapText="1"/>
    </xf>
    <xf numFmtId="0" fontId="122" fillId="2" borderId="463" xfId="15" applyNumberFormat="1" applyFont="1" applyFill="1" applyBorder="1" applyAlignment="1" applyProtection="1">
      <alignment horizontal="center" vertical="center" wrapText="1"/>
    </xf>
    <xf numFmtId="0" fontId="137" fillId="2" borderId="448" xfId="15" applyFont="1" applyFill="1" applyBorder="1" applyAlignment="1" applyProtection="1">
      <alignment horizontal="center" vertical="center" wrapText="1"/>
    </xf>
    <xf numFmtId="0" fontId="138" fillId="2" borderId="457" xfId="13" applyFont="1" applyFill="1" applyBorder="1" applyAlignment="1" applyProtection="1">
      <alignment horizontal="center" vertical="center" wrapText="1"/>
    </xf>
    <xf numFmtId="0" fontId="138" fillId="2" borderId="465" xfId="13" applyFont="1" applyFill="1" applyBorder="1" applyAlignment="1" applyProtection="1">
      <alignment horizontal="center" vertical="center" wrapText="1"/>
      <protection locked="0"/>
    </xf>
    <xf numFmtId="0" fontId="138" fillId="2" borderId="466" xfId="13" applyFont="1" applyFill="1" applyBorder="1" applyAlignment="1" applyProtection="1">
      <alignment horizontal="center" vertical="center" wrapText="1"/>
      <protection locked="0"/>
    </xf>
    <xf numFmtId="0" fontId="138" fillId="2" borderId="467" xfId="13" applyFont="1" applyFill="1" applyBorder="1" applyAlignment="1" applyProtection="1">
      <alignment horizontal="center" vertical="center" wrapText="1"/>
      <protection locked="0"/>
    </xf>
    <xf numFmtId="0" fontId="138" fillId="2" borderId="468" xfId="13" applyFont="1" applyFill="1" applyBorder="1" applyAlignment="1" applyProtection="1">
      <alignment horizontal="center" vertical="center" wrapText="1"/>
      <protection locked="0"/>
    </xf>
    <xf numFmtId="0" fontId="137" fillId="2" borderId="458" xfId="13" applyFont="1" applyFill="1" applyBorder="1" applyAlignment="1" applyProtection="1">
      <alignment horizontal="center" vertical="center" wrapText="1"/>
      <protection locked="0"/>
    </xf>
    <xf numFmtId="0" fontId="137" fillId="2" borderId="461" xfId="13" applyFont="1" applyFill="1" applyBorder="1" applyAlignment="1" applyProtection="1">
      <alignment horizontal="center" vertical="center" wrapText="1"/>
      <protection locked="0"/>
    </xf>
    <xf numFmtId="0" fontId="138" fillId="2" borderId="462" xfId="13" applyFont="1" applyFill="1" applyBorder="1" applyAlignment="1" applyProtection="1">
      <alignment horizontal="center" vertical="center" wrapText="1"/>
      <protection locked="0"/>
    </xf>
    <xf numFmtId="0" fontId="137" fillId="2" borderId="457" xfId="13" applyFont="1" applyFill="1" applyBorder="1" applyAlignment="1" applyProtection="1">
      <alignment horizontal="center" vertical="center" wrapText="1"/>
      <protection locked="0"/>
    </xf>
    <xf numFmtId="0" fontId="137" fillId="2" borderId="443" xfId="13" applyFont="1" applyFill="1" applyBorder="1" applyAlignment="1" applyProtection="1">
      <alignment horizontal="center" vertical="center" wrapText="1"/>
      <protection locked="0"/>
    </xf>
    <xf numFmtId="0" fontId="137" fillId="2" borderId="447" xfId="13" applyFont="1" applyFill="1" applyBorder="1" applyAlignment="1" applyProtection="1">
      <alignment horizontal="center" vertical="center" wrapText="1"/>
      <protection locked="0"/>
    </xf>
    <xf numFmtId="0" fontId="137" fillId="2" borderId="446" xfId="13" applyFont="1" applyFill="1" applyBorder="1" applyAlignment="1" applyProtection="1">
      <alignment horizontal="center" vertical="center" wrapText="1"/>
      <protection locked="0"/>
    </xf>
    <xf numFmtId="0" fontId="137" fillId="2" borderId="462" xfId="13" applyFont="1" applyFill="1" applyBorder="1" applyAlignment="1" applyProtection="1">
      <alignment horizontal="center" vertical="center" wrapText="1"/>
      <protection locked="0"/>
    </xf>
    <xf numFmtId="0" fontId="131" fillId="2" borderId="292" xfId="0" applyFont="1" applyFill="1" applyBorder="1" applyAlignment="1" applyProtection="1">
      <alignment horizontal="center" vertical="center"/>
    </xf>
    <xf numFmtId="0" fontId="131" fillId="2" borderId="463" xfId="0" applyFont="1" applyFill="1" applyBorder="1" applyAlignment="1" applyProtection="1">
      <alignment horizontal="center" vertical="center"/>
    </xf>
    <xf numFmtId="0" fontId="153" fillId="2" borderId="469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453" xfId="22" quotePrefix="1" applyFont="1" applyFill="1" applyBorder="1" applyAlignment="1">
      <alignment horizontal="left" vertical="center" wrapText="1"/>
    </xf>
    <xf numFmtId="0" fontId="121" fillId="2" borderId="470" xfId="15" applyNumberFormat="1" applyFont="1" applyFill="1" applyBorder="1" applyAlignment="1" applyProtection="1">
      <alignment horizontal="center" vertical="center" wrapText="1"/>
    </xf>
    <xf numFmtId="0" fontId="121" fillId="2" borderId="471" xfId="15" applyNumberFormat="1" applyFont="1" applyFill="1" applyBorder="1" applyAlignment="1" applyProtection="1">
      <alignment horizontal="center" vertical="center" wrapText="1"/>
    </xf>
    <xf numFmtId="0" fontId="120" fillId="4" borderId="175" xfId="0" applyFont="1" applyFill="1" applyBorder="1" applyAlignment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" fillId="4" borderId="175" xfId="11" applyFont="1" applyFill="1" applyBorder="1" applyAlignment="1">
      <alignment horizontal="center" vertical="center" textRotation="255" wrapText="1"/>
    </xf>
    <xf numFmtId="0" fontId="11" fillId="4" borderId="221" xfId="11" applyFont="1" applyFill="1" applyBorder="1" applyAlignment="1">
      <alignment horizontal="center" vertical="center" textRotation="255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137" fillId="2" borderId="476" xfId="15" applyFont="1" applyFill="1" applyBorder="1" applyAlignment="1" applyProtection="1">
      <alignment horizontal="center" vertical="center" wrapText="1"/>
    </xf>
    <xf numFmtId="0" fontId="25" fillId="2" borderId="149" xfId="0" applyFont="1" applyFill="1" applyBorder="1" applyAlignment="1" applyProtection="1">
      <alignment horizontal="center" vertical="center" wrapText="1"/>
      <protection locked="0"/>
    </xf>
    <xf numFmtId="0" fontId="25" fillId="2" borderId="150" xfId="0" applyFont="1" applyFill="1" applyBorder="1" applyAlignment="1" applyProtection="1">
      <alignment horizontal="center" vertical="center" wrapText="1"/>
      <protection locked="0"/>
    </xf>
    <xf numFmtId="0" fontId="27" fillId="2" borderId="149" xfId="13" quotePrefix="1" applyFont="1" applyFill="1" applyBorder="1" applyAlignment="1" applyProtection="1">
      <alignment horizontal="center" vertical="center" wrapText="1"/>
      <protection locked="0"/>
    </xf>
    <xf numFmtId="0" fontId="14" fillId="4" borderId="473" xfId="4" quotePrefix="1" applyFont="1" applyFill="1" applyBorder="1" applyAlignment="1">
      <alignment horizontal="centerContinuous" vertical="center" wrapText="1"/>
    </xf>
    <xf numFmtId="0" fontId="60" fillId="4" borderId="474" xfId="11" quotePrefix="1" applyFont="1" applyFill="1" applyBorder="1" applyAlignment="1">
      <alignment horizontal="center" vertical="center" wrapText="1"/>
    </xf>
    <xf numFmtId="0" fontId="158" fillId="4" borderId="0" xfId="0" applyFont="1" applyFill="1"/>
    <xf numFmtId="0" fontId="157" fillId="4" borderId="0" xfId="0" applyFont="1" applyFill="1" applyAlignment="1"/>
    <xf numFmtId="0" fontId="157" fillId="4" borderId="0" xfId="0" applyFont="1" applyFill="1" applyBorder="1" applyAlignment="1">
      <alignment horizontal="center" vertical="center" wrapText="1"/>
    </xf>
    <xf numFmtId="0" fontId="120" fillId="4" borderId="0" xfId="0" applyFont="1" applyFill="1" applyBorder="1"/>
    <xf numFmtId="0" fontId="158" fillId="4" borderId="0" xfId="0" applyFont="1" applyFill="1" applyBorder="1"/>
    <xf numFmtId="0" fontId="11" fillId="2" borderId="476" xfId="13" quotePrefix="1" applyFont="1" applyFill="1" applyBorder="1" applyAlignment="1">
      <alignment horizontal="center" vertical="center" wrapText="1"/>
    </xf>
    <xf numFmtId="0" fontId="11" fillId="2" borderId="478" xfId="15" quotePrefix="1" applyFont="1" applyFill="1" applyBorder="1" applyAlignment="1">
      <alignment vertical="center" wrapText="1"/>
    </xf>
    <xf numFmtId="0" fontId="60" fillId="2" borderId="38" xfId="11" quotePrefix="1" applyFont="1" applyFill="1" applyBorder="1" applyAlignment="1">
      <alignment horizontal="center" vertical="center" wrapText="1"/>
    </xf>
    <xf numFmtId="0" fontId="60" fillId="2" borderId="2" xfId="11" quotePrefix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68" fillId="4" borderId="233" xfId="15" quotePrefix="1" applyFont="1" applyFill="1" applyBorder="1" applyAlignment="1">
      <alignment horizontal="left" vertical="center" wrapText="1"/>
    </xf>
    <xf numFmtId="0" fontId="22" fillId="4" borderId="233" xfId="15" applyFont="1" applyFill="1" applyBorder="1" applyAlignment="1">
      <alignment horizontal="left" vertical="center" wrapText="1"/>
    </xf>
    <xf numFmtId="0" fontId="137" fillId="2" borderId="510" xfId="15" applyFont="1" applyFill="1" applyBorder="1" applyAlignment="1" applyProtection="1">
      <alignment horizontal="center" vertical="center" wrapText="1"/>
    </xf>
    <xf numFmtId="0" fontId="138" fillId="2" borderId="506" xfId="13" applyFont="1" applyFill="1" applyBorder="1" applyAlignment="1" applyProtection="1">
      <alignment horizontal="center" vertical="center" wrapText="1"/>
      <protection locked="0"/>
    </xf>
    <xf numFmtId="0" fontId="8" fillId="2" borderId="25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240" xfId="12" applyFont="1" applyFill="1" applyBorder="1" applyAlignment="1">
      <alignment horizontal="center"/>
    </xf>
    <xf numFmtId="0" fontId="8" fillId="2" borderId="242" xfId="12" applyFont="1" applyFill="1" applyBorder="1" applyAlignment="1">
      <alignment horizontal="center"/>
    </xf>
    <xf numFmtId="0" fontId="8" fillId="2" borderId="243" xfId="12" applyFont="1" applyFill="1" applyBorder="1" applyAlignment="1">
      <alignment horizontal="center"/>
    </xf>
    <xf numFmtId="0" fontId="8" fillId="2" borderId="239" xfId="12" applyFont="1" applyFill="1" applyBorder="1" applyAlignment="1">
      <alignment horizontal="center"/>
    </xf>
    <xf numFmtId="0" fontId="8" fillId="2" borderId="244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8" fillId="2" borderId="145" xfId="12" applyFont="1" applyFill="1" applyBorder="1" applyAlignment="1">
      <alignment horizontal="center"/>
    </xf>
    <xf numFmtId="0" fontId="40" fillId="2" borderId="513" xfId="15" applyFont="1" applyFill="1" applyBorder="1" applyAlignment="1">
      <alignment vertical="center" wrapText="1"/>
    </xf>
    <xf numFmtId="0" fontId="36" fillId="2" borderId="500" xfId="11" quotePrefix="1" applyFont="1" applyFill="1" applyBorder="1" applyAlignment="1">
      <alignment horizontal="center" vertical="center" wrapText="1"/>
    </xf>
    <xf numFmtId="0" fontId="37" fillId="2" borderId="500" xfId="11" quotePrefix="1" applyFont="1" applyFill="1" applyBorder="1" applyAlignment="1">
      <alignment horizontal="center" vertical="center" wrapText="1"/>
    </xf>
    <xf numFmtId="0" fontId="38" fillId="2" borderId="494" xfId="11" quotePrefix="1" applyFont="1" applyFill="1" applyBorder="1" applyAlignment="1">
      <alignment horizontal="center" vertical="center" wrapText="1"/>
    </xf>
    <xf numFmtId="0" fontId="38" fillId="2" borderId="503" xfId="11" quotePrefix="1" applyFont="1" applyFill="1" applyBorder="1" applyAlignment="1">
      <alignment horizontal="center" vertical="center" wrapText="1"/>
    </xf>
    <xf numFmtId="0" fontId="11" fillId="2" borderId="510" xfId="13" applyFont="1" applyFill="1" applyBorder="1" applyAlignment="1">
      <alignment horizontal="center" vertical="center" wrapText="1"/>
    </xf>
    <xf numFmtId="0" fontId="11" fillId="2" borderId="508" xfId="13" quotePrefix="1" applyFont="1" applyFill="1" applyBorder="1" applyAlignment="1">
      <alignment horizontal="center" vertical="center" wrapText="1"/>
    </xf>
    <xf numFmtId="0" fontId="40" fillId="2" borderId="513" xfId="15" applyFont="1" applyFill="1" applyBorder="1" applyAlignment="1">
      <alignment vertical="center"/>
    </xf>
    <xf numFmtId="0" fontId="36" fillId="2" borderId="497" xfId="11" quotePrefix="1" applyFont="1" applyFill="1" applyBorder="1" applyAlignment="1">
      <alignment horizontal="center" vertical="center" wrapText="1"/>
    </xf>
    <xf numFmtId="0" fontId="21" fillId="2" borderId="502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507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503" xfId="22" applyNumberFormat="1" applyFont="1" applyFill="1" applyBorder="1" applyAlignment="1" applyProtection="1">
      <alignment vertical="center" wrapText="1"/>
      <protection locked="0"/>
    </xf>
    <xf numFmtId="0" fontId="122" fillId="2" borderId="263" xfId="13" applyNumberFormat="1" applyFont="1" applyFill="1" applyBorder="1" applyAlignment="1" applyProtection="1">
      <alignment horizontal="center" vertical="center" wrapText="1"/>
    </xf>
    <xf numFmtId="0" fontId="122" fillId="2" borderId="264" xfId="13" applyNumberFormat="1" applyFont="1" applyFill="1" applyBorder="1" applyAlignment="1" applyProtection="1">
      <alignment horizontal="center" vertical="center" wrapText="1"/>
    </xf>
    <xf numFmtId="0" fontId="122" fillId="2" borderId="240" xfId="13" applyNumberFormat="1" applyFont="1" applyFill="1" applyBorder="1" applyAlignment="1" applyProtection="1">
      <alignment horizontal="center" vertical="center" wrapText="1"/>
    </xf>
    <xf numFmtId="0" fontId="122" fillId="2" borderId="243" xfId="13" applyNumberFormat="1" applyFont="1" applyFill="1" applyBorder="1" applyAlignment="1" applyProtection="1">
      <alignment horizontal="center" vertical="center" wrapText="1"/>
    </xf>
    <xf numFmtId="0" fontId="122" fillId="2" borderId="188" xfId="13" applyNumberFormat="1" applyFont="1" applyFill="1" applyBorder="1" applyAlignment="1" applyProtection="1">
      <alignment horizontal="center" vertical="center" wrapText="1"/>
    </xf>
    <xf numFmtId="0" fontId="122" fillId="2" borderId="191" xfId="13" applyNumberFormat="1" applyFont="1" applyFill="1" applyBorder="1" applyAlignment="1" applyProtection="1">
      <alignment horizontal="center" vertical="center" wrapText="1"/>
    </xf>
    <xf numFmtId="0" fontId="25" fillId="2" borderId="261" xfId="13" applyNumberFormat="1" applyFont="1" applyFill="1" applyBorder="1" applyAlignment="1" applyProtection="1">
      <alignment horizontal="center" vertical="center" wrapText="1"/>
    </xf>
    <xf numFmtId="0" fontId="122" fillId="2" borderId="267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272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26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61" xfId="22" applyNumberFormat="1" applyFont="1" applyFill="1" applyBorder="1" applyAlignment="1" applyProtection="1">
      <alignment horizontal="center" vertical="center" wrapText="1"/>
    </xf>
    <xf numFmtId="0" fontId="31" fillId="2" borderId="261" xfId="13" applyFont="1" applyFill="1" applyBorder="1" applyAlignment="1" applyProtection="1">
      <alignment horizontal="center" vertical="center" wrapText="1"/>
    </xf>
    <xf numFmtId="0" fontId="138" fillId="2" borderId="258" xfId="13" applyFont="1" applyFill="1" applyBorder="1" applyAlignment="1" applyProtection="1">
      <alignment horizontal="center" vertical="center" wrapText="1"/>
      <protection locked="0"/>
    </xf>
    <xf numFmtId="0" fontId="138" fillId="2" borderId="270" xfId="13" applyFont="1" applyFill="1" applyBorder="1" applyAlignment="1" applyProtection="1">
      <alignment horizontal="center" vertical="center" wrapText="1"/>
      <protection locked="0"/>
    </xf>
    <xf numFmtId="0" fontId="138" fillId="2" borderId="269" xfId="13" applyFont="1" applyFill="1" applyBorder="1" applyAlignment="1" applyProtection="1">
      <alignment horizontal="center" vertical="center" wrapText="1"/>
      <protection locked="0"/>
    </xf>
    <xf numFmtId="0" fontId="138" fillId="2" borderId="271" xfId="13" applyFont="1" applyFill="1" applyBorder="1" applyAlignment="1" applyProtection="1">
      <alignment horizontal="center" vertical="center" wrapText="1"/>
      <protection locked="0"/>
    </xf>
    <xf numFmtId="0" fontId="138" fillId="2" borderId="260" xfId="13" applyFont="1" applyFill="1" applyBorder="1" applyAlignment="1" applyProtection="1">
      <alignment horizontal="center" vertical="center" wrapText="1"/>
      <protection locked="0"/>
    </xf>
    <xf numFmtId="0" fontId="138" fillId="2" borderId="267" xfId="13" applyFont="1" applyFill="1" applyBorder="1" applyAlignment="1" applyProtection="1">
      <alignment horizontal="center" vertical="center" wrapText="1"/>
      <protection locked="0"/>
    </xf>
    <xf numFmtId="0" fontId="138" fillId="2" borderId="268" xfId="13" applyFont="1" applyFill="1" applyBorder="1" applyAlignment="1" applyProtection="1">
      <alignment horizontal="center" vertical="center" wrapText="1"/>
      <protection locked="0"/>
    </xf>
    <xf numFmtId="0" fontId="137" fillId="2" borderId="273" xfId="13" applyFont="1" applyFill="1" applyBorder="1" applyAlignment="1" applyProtection="1">
      <alignment horizontal="center" vertical="center" wrapText="1"/>
      <protection locked="0"/>
    </xf>
    <xf numFmtId="0" fontId="137" fillId="2" borderId="267" xfId="13" applyFont="1" applyFill="1" applyBorder="1" applyAlignment="1" applyProtection="1">
      <alignment horizontal="center" vertical="center" wrapText="1"/>
      <protection locked="0"/>
    </xf>
    <xf numFmtId="0" fontId="138" fillId="2" borderId="273" xfId="13" applyFont="1" applyFill="1" applyBorder="1" applyAlignment="1" applyProtection="1">
      <alignment horizontal="center" vertical="center" wrapText="1"/>
      <protection locked="0"/>
    </xf>
    <xf numFmtId="0" fontId="137" fillId="2" borderId="260" xfId="13" applyFont="1" applyFill="1" applyBorder="1" applyAlignment="1" applyProtection="1">
      <alignment horizontal="center" vertical="center" wrapText="1"/>
      <protection locked="0"/>
    </xf>
    <xf numFmtId="0" fontId="138" fillId="2" borderId="245" xfId="13" applyFont="1" applyFill="1" applyBorder="1" applyAlignment="1" applyProtection="1">
      <alignment horizontal="center" vertical="center" wrapText="1"/>
      <protection locked="0"/>
    </xf>
    <xf numFmtId="0" fontId="137" fillId="2" borderId="244" xfId="0" applyFont="1" applyFill="1" applyBorder="1" applyAlignment="1" applyProtection="1">
      <alignment horizontal="center" vertical="center"/>
      <protection locked="0"/>
    </xf>
    <xf numFmtId="0" fontId="137" fillId="2" borderId="243" xfId="0" applyFont="1" applyFill="1" applyBorder="1" applyAlignment="1" applyProtection="1">
      <alignment horizontal="center" vertical="center"/>
      <protection locked="0"/>
    </xf>
    <xf numFmtId="0" fontId="138" fillId="2" borderId="242" xfId="13" applyFont="1" applyFill="1" applyBorder="1" applyAlignment="1" applyProtection="1">
      <alignment horizontal="center" vertical="center" wrapText="1"/>
    </xf>
    <xf numFmtId="0" fontId="138" fillId="2" borderId="240" xfId="13" applyFont="1" applyFill="1" applyBorder="1" applyAlignment="1" applyProtection="1">
      <alignment horizontal="center" vertical="center" wrapText="1"/>
    </xf>
    <xf numFmtId="0" fontId="138" fillId="2" borderId="243" xfId="13" applyFont="1" applyFill="1" applyBorder="1" applyAlignment="1" applyProtection="1">
      <alignment horizontal="center" vertical="center" wrapText="1"/>
    </xf>
    <xf numFmtId="0" fontId="137" fillId="2" borderId="181" xfId="0" applyFont="1" applyFill="1" applyBorder="1" applyAlignment="1" applyProtection="1">
      <alignment horizontal="center" vertical="center"/>
      <protection locked="0"/>
    </xf>
    <xf numFmtId="0" fontId="137" fillId="2" borderId="188" xfId="0" applyFont="1" applyFill="1" applyBorder="1" applyAlignment="1" applyProtection="1">
      <alignment horizontal="center" vertical="center"/>
      <protection locked="0"/>
    </xf>
    <xf numFmtId="0" fontId="137" fillId="2" borderId="183" xfId="0" applyFont="1" applyFill="1" applyBorder="1" applyAlignment="1" applyProtection="1">
      <alignment horizontal="center" vertical="center"/>
      <protection locked="0"/>
    </xf>
    <xf numFmtId="0" fontId="137" fillId="2" borderId="191" xfId="0" applyFont="1" applyFill="1" applyBorder="1" applyAlignment="1" applyProtection="1">
      <alignment horizontal="center" vertical="center"/>
      <protection locked="0"/>
    </xf>
    <xf numFmtId="0" fontId="138" fillId="2" borderId="183" xfId="13" applyFont="1" applyFill="1" applyBorder="1" applyAlignment="1" applyProtection="1">
      <alignment horizontal="center" vertical="center" wrapText="1"/>
    </xf>
    <xf numFmtId="0" fontId="138" fillId="2" borderId="188" xfId="13" applyFont="1" applyFill="1" applyBorder="1" applyAlignment="1" applyProtection="1">
      <alignment horizontal="center" vertical="center" wrapText="1"/>
    </xf>
    <xf numFmtId="0" fontId="138" fillId="2" borderId="191" xfId="13" applyFont="1" applyFill="1" applyBorder="1" applyAlignment="1" applyProtection="1">
      <alignment horizontal="center" vertical="center" wrapText="1"/>
    </xf>
    <xf numFmtId="0" fontId="138" fillId="2" borderId="273" xfId="13" applyFont="1" applyFill="1" applyBorder="1" applyAlignment="1" applyProtection="1">
      <alignment horizontal="center" vertical="center" wrapText="1"/>
    </xf>
    <xf numFmtId="0" fontId="138" fillId="2" borderId="267" xfId="13" applyFont="1" applyFill="1" applyBorder="1" applyAlignment="1" applyProtection="1">
      <alignment horizontal="center" vertical="center" wrapText="1"/>
    </xf>
    <xf numFmtId="0" fontId="138" fillId="2" borderId="260" xfId="13" applyFont="1" applyFill="1" applyBorder="1" applyAlignment="1" applyProtection="1">
      <alignment horizontal="center" vertical="center" wrapText="1"/>
    </xf>
    <xf numFmtId="0" fontId="138" fillId="2" borderId="268" xfId="13" applyFont="1" applyFill="1" applyBorder="1" applyAlignment="1" applyProtection="1">
      <alignment horizontal="center" vertical="center" wrapText="1"/>
    </xf>
    <xf numFmtId="0" fontId="137" fillId="2" borderId="268" xfId="13" applyFont="1" applyFill="1" applyBorder="1" applyAlignment="1" applyProtection="1">
      <alignment horizontal="center" vertical="center" wrapText="1"/>
      <protection locked="0"/>
    </xf>
    <xf numFmtId="0" fontId="138" fillId="2" borderId="254" xfId="13" applyFont="1" applyFill="1" applyBorder="1" applyAlignment="1" applyProtection="1">
      <alignment horizontal="center" vertical="center" wrapText="1"/>
    </xf>
    <xf numFmtId="0" fontId="138" fillId="2" borderId="245" xfId="13" applyFont="1" applyFill="1" applyBorder="1" applyAlignment="1" applyProtection="1">
      <alignment horizontal="center" vertical="center" wrapText="1"/>
    </xf>
    <xf numFmtId="0" fontId="138" fillId="2" borderId="237" xfId="13" applyFont="1" applyFill="1" applyBorder="1" applyAlignment="1" applyProtection="1">
      <alignment horizontal="center" vertical="center" wrapText="1"/>
    </xf>
    <xf numFmtId="0" fontId="138" fillId="2" borderId="238" xfId="13" applyFont="1" applyFill="1" applyBorder="1" applyAlignment="1" applyProtection="1">
      <alignment horizontal="center" vertical="center" wrapText="1"/>
    </xf>
    <xf numFmtId="0" fontId="28" fillId="2" borderId="507" xfId="22" quotePrefix="1" applyNumberFormat="1" applyFont="1" applyFill="1" applyBorder="1" applyAlignment="1" applyProtection="1">
      <alignment vertical="center" wrapText="1"/>
      <protection locked="0"/>
    </xf>
    <xf numFmtId="0" fontId="25" fillId="2" borderId="501" xfId="22" applyNumberFormat="1" applyFont="1" applyFill="1" applyBorder="1" applyAlignment="1" applyProtection="1">
      <alignment vertical="center" wrapText="1"/>
      <protection locked="0"/>
    </xf>
    <xf numFmtId="0" fontId="27" fillId="2" borderId="504" xfId="22" quotePrefix="1" applyFont="1" applyFill="1" applyBorder="1" applyAlignment="1">
      <alignment horizontal="left" vertical="center" wrapText="1"/>
    </xf>
    <xf numFmtId="0" fontId="28" fillId="2" borderId="501" xfId="22" applyNumberFormat="1" applyFont="1" applyFill="1" applyBorder="1" applyAlignment="1" applyProtection="1">
      <alignment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38" fillId="2" borderId="490" xfId="13" applyFont="1" applyFill="1" applyBorder="1" applyAlignment="1" applyProtection="1">
      <alignment horizontal="center" vertical="center" wrapText="1"/>
      <protection locked="0"/>
    </xf>
    <xf numFmtId="0" fontId="138" fillId="2" borderId="481" xfId="13" applyFont="1" applyFill="1" applyBorder="1" applyAlignment="1" applyProtection="1">
      <alignment horizontal="center" vertical="center" wrapText="1"/>
    </xf>
    <xf numFmtId="0" fontId="14" fillId="0" borderId="517" xfId="0" applyFont="1" applyFill="1" applyBorder="1" applyAlignment="1">
      <alignment horizontal="center" vertical="center" wrapText="1"/>
    </xf>
    <xf numFmtId="0" fontId="42" fillId="0" borderId="518" xfId="0" applyFont="1" applyFill="1" applyBorder="1" applyAlignment="1">
      <alignment horizontal="left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0" fillId="4" borderId="44" xfId="0" applyFont="1" applyFill="1" applyBorder="1" applyAlignment="1">
      <alignment horizontal="center" vertical="center" wrapText="1"/>
    </xf>
    <xf numFmtId="0" fontId="11" fillId="4" borderId="532" xfId="13" applyFont="1" applyFill="1" applyBorder="1" applyAlignment="1">
      <alignment horizontal="center" vertical="center" wrapText="1"/>
    </xf>
    <xf numFmtId="0" fontId="11" fillId="4" borderId="533" xfId="13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29" fillId="0" borderId="0" xfId="0" applyFont="1" applyFill="1" applyBorder="1" applyAlignment="1">
      <alignment horizontal="left" vertical="center" wrapText="1"/>
    </xf>
    <xf numFmtId="0" fontId="11" fillId="4" borderId="532" xfId="15" applyFont="1" applyFill="1" applyBorder="1" applyAlignment="1">
      <alignment horizontal="center" vertical="center" wrapText="1"/>
    </xf>
    <xf numFmtId="0" fontId="120" fillId="4" borderId="532" xfId="0" applyFont="1" applyFill="1" applyBorder="1" applyAlignment="1">
      <alignment horizontal="center" vertical="center"/>
    </xf>
    <xf numFmtId="0" fontId="40" fillId="2" borderId="535" xfId="15" applyFont="1" applyFill="1" applyBorder="1" applyAlignment="1">
      <alignment horizontal="center" vertical="center" wrapText="1"/>
    </xf>
    <xf numFmtId="0" fontId="11" fillId="4" borderId="133" xfId="11" applyFont="1" applyFill="1" applyBorder="1" applyAlignment="1">
      <alignment horizontal="center" vertical="center" textRotation="255" wrapText="1"/>
    </xf>
    <xf numFmtId="0" fontId="40" fillId="4" borderId="533" xfId="13" applyFont="1" applyFill="1" applyBorder="1" applyAlignment="1">
      <alignment horizontal="center" vertical="center" wrapText="1"/>
    </xf>
    <xf numFmtId="0" fontId="40" fillId="2" borderId="488" xfId="15" applyFont="1" applyFill="1" applyBorder="1" applyAlignment="1">
      <alignment horizontal="center" vertical="center" wrapText="1"/>
    </xf>
    <xf numFmtId="0" fontId="40" fillId="4" borderId="541" xfId="13" applyFont="1" applyFill="1" applyBorder="1" applyAlignment="1">
      <alignment horizontal="center" vertical="center" wrapText="1"/>
    </xf>
    <xf numFmtId="0" fontId="40" fillId="4" borderId="534" xfId="13" applyFont="1" applyFill="1" applyBorder="1" applyAlignment="1">
      <alignment horizontal="center" vertical="center" wrapText="1"/>
    </xf>
    <xf numFmtId="0" fontId="59" fillId="0" borderId="545" xfId="21" applyFont="1" applyFill="1" applyBorder="1" applyAlignment="1">
      <alignment horizontal="center" vertical="center" wrapText="1"/>
    </xf>
    <xf numFmtId="0" fontId="163" fillId="0" borderId="550" xfId="34" applyFont="1" applyFill="1" applyBorder="1" applyAlignment="1">
      <alignment horizontal="left" vertical="top" wrapText="1" readingOrder="1"/>
    </xf>
    <xf numFmtId="0" fontId="163" fillId="9" borderId="551" xfId="34" applyFont="1" applyFill="1" applyBorder="1" applyAlignment="1">
      <alignment horizontal="left" vertical="top" wrapText="1" readingOrder="1"/>
    </xf>
    <xf numFmtId="0" fontId="42" fillId="0" borderId="547" xfId="0" applyFont="1" applyFill="1" applyBorder="1" applyAlignment="1">
      <alignment horizontal="center" vertical="center" wrapText="1"/>
    </xf>
    <xf numFmtId="0" fontId="14" fillId="0" borderId="545" xfId="0" applyFont="1" applyFill="1" applyBorder="1" applyAlignment="1">
      <alignment horizontal="center" vertical="center" wrapText="1"/>
    </xf>
    <xf numFmtId="0" fontId="73" fillId="0" borderId="0" xfId="0" applyNumberFormat="1" applyFont="1" applyFill="1" applyAlignment="1">
      <alignment horizontal="left" vertical="center" wrapText="1"/>
    </xf>
    <xf numFmtId="0" fontId="14" fillId="0" borderId="545" xfId="21" applyFont="1" applyFill="1" applyBorder="1" applyAlignment="1">
      <alignment horizontal="center" vertical="center" wrapText="1"/>
    </xf>
    <xf numFmtId="0" fontId="14" fillId="0" borderId="552" xfId="0" applyFont="1" applyFill="1" applyBorder="1" applyAlignment="1">
      <alignment horizontal="center" vertical="center" wrapText="1"/>
    </xf>
    <xf numFmtId="0" fontId="14" fillId="0" borderId="559" xfId="0" applyFont="1" applyFill="1" applyBorder="1" applyAlignment="1">
      <alignment horizontal="center" vertical="center" wrapText="1"/>
    </xf>
    <xf numFmtId="0" fontId="14" fillId="0" borderId="553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center" vertical="center" wrapText="1"/>
    </xf>
    <xf numFmtId="0" fontId="73" fillId="0" borderId="0" xfId="0" applyNumberFormat="1" applyFont="1" applyFill="1" applyAlignment="1">
      <alignment vertical="center" wrapText="1"/>
    </xf>
    <xf numFmtId="0" fontId="42" fillId="0" borderId="517" xfId="0" applyFont="1" applyFill="1" applyBorder="1" applyAlignment="1">
      <alignment vertical="center" wrapText="1"/>
    </xf>
    <xf numFmtId="0" fontId="14" fillId="0" borderId="552" xfId="0" applyFont="1" applyFill="1" applyBorder="1" applyAlignment="1">
      <alignment vertical="center" wrapText="1"/>
    </xf>
    <xf numFmtId="0" fontId="14" fillId="0" borderId="549" xfId="0" applyFont="1" applyFill="1" applyBorder="1" applyAlignment="1">
      <alignment horizontal="center" vertical="center" wrapText="1"/>
    </xf>
    <xf numFmtId="0" fontId="14" fillId="0" borderId="547" xfId="0" applyFont="1" applyFill="1" applyBorder="1" applyAlignment="1">
      <alignment horizontal="center" vertical="center" wrapText="1"/>
    </xf>
    <xf numFmtId="0" fontId="59" fillId="0" borderId="557" xfId="21" applyFont="1" applyFill="1" applyBorder="1" applyAlignment="1">
      <alignment horizontal="center" vertical="center" wrapText="1"/>
    </xf>
    <xf numFmtId="0" fontId="59" fillId="0" borderId="549" xfId="21" applyFont="1" applyFill="1" applyBorder="1" applyAlignment="1">
      <alignment horizontal="center" vertical="center" wrapText="1"/>
    </xf>
    <xf numFmtId="0" fontId="59" fillId="0" borderId="548" xfId="21" applyFont="1" applyFill="1" applyBorder="1" applyAlignment="1">
      <alignment horizontal="center" vertical="center" wrapText="1"/>
    </xf>
    <xf numFmtId="0" fontId="9" fillId="0" borderId="549" xfId="0" applyFont="1" applyFill="1" applyBorder="1" applyAlignment="1">
      <alignment horizontal="center" vertical="center"/>
    </xf>
    <xf numFmtId="0" fontId="9" fillId="0" borderId="545" xfId="0" applyFont="1" applyFill="1" applyBorder="1" applyAlignment="1">
      <alignment horizontal="center" vertical="center"/>
    </xf>
    <xf numFmtId="0" fontId="9" fillId="0" borderId="547" xfId="0" applyFont="1" applyFill="1" applyBorder="1" applyAlignment="1">
      <alignment horizontal="center" vertical="center"/>
    </xf>
    <xf numFmtId="0" fontId="9" fillId="0" borderId="548" xfId="0" applyFont="1" applyFill="1" applyBorder="1" applyAlignment="1">
      <alignment horizontal="center" vertical="center"/>
    </xf>
    <xf numFmtId="0" fontId="14" fillId="0" borderId="554" xfId="0" applyFont="1" applyFill="1" applyBorder="1" applyAlignment="1">
      <alignment horizontal="center" vertical="center" wrapText="1"/>
    </xf>
    <xf numFmtId="0" fontId="14" fillId="0" borderId="558" xfId="0" applyFont="1" applyFill="1" applyBorder="1" applyAlignment="1">
      <alignment horizontal="center" vertical="center" wrapText="1"/>
    </xf>
    <xf numFmtId="0" fontId="14" fillId="0" borderId="553" xfId="0" applyFont="1" applyFill="1" applyBorder="1" applyAlignment="1">
      <alignment horizontal="center" vertical="center"/>
    </xf>
    <xf numFmtId="0" fontId="9" fillId="0" borderId="546" xfId="0" applyFont="1" applyFill="1" applyBorder="1" applyAlignment="1">
      <alignment horizontal="center" vertical="center"/>
    </xf>
    <xf numFmtId="0" fontId="42" fillId="0" borderId="555" xfId="0" applyFont="1" applyFill="1" applyBorder="1" applyAlignment="1">
      <alignment horizontal="left" vertical="center"/>
    </xf>
    <xf numFmtId="0" fontId="42" fillId="0" borderId="564" xfId="0" applyFont="1" applyFill="1" applyBorder="1" applyAlignment="1">
      <alignment horizontal="left" vertical="center" wrapText="1"/>
    </xf>
    <xf numFmtId="0" fontId="42" fillId="0" borderId="564" xfId="0" applyFont="1" applyFill="1" applyBorder="1" applyAlignment="1">
      <alignment horizontal="center" vertical="center"/>
    </xf>
    <xf numFmtId="0" fontId="42" fillId="0" borderId="559" xfId="0" applyFont="1" applyFill="1" applyBorder="1" applyAlignment="1">
      <alignment horizontal="center" vertical="center"/>
    </xf>
    <xf numFmtId="0" fontId="42" fillId="0" borderId="556" xfId="0" applyFont="1" applyFill="1" applyBorder="1" applyAlignment="1">
      <alignment horizontal="center" vertical="center"/>
    </xf>
    <xf numFmtId="0" fontId="42" fillId="0" borderId="556" xfId="0" applyFont="1" applyFill="1" applyBorder="1" applyAlignment="1">
      <alignment horizontal="center" vertical="center" wrapText="1"/>
    </xf>
    <xf numFmtId="0" fontId="42" fillId="0" borderId="555" xfId="0" applyFont="1" applyFill="1" applyBorder="1" applyAlignment="1">
      <alignment horizontal="left" vertical="center" wrapText="1"/>
    </xf>
    <xf numFmtId="0" fontId="42" fillId="0" borderId="564" xfId="0" applyFont="1" applyFill="1" applyBorder="1" applyAlignment="1">
      <alignment horizontal="center" vertical="center" wrapText="1"/>
    </xf>
    <xf numFmtId="0" fontId="42" fillId="0" borderId="559" xfId="0" applyFont="1" applyFill="1" applyBorder="1" applyAlignment="1">
      <alignment horizontal="center" vertical="center" wrapText="1"/>
    </xf>
    <xf numFmtId="0" fontId="14" fillId="0" borderId="568" xfId="0" applyFont="1" applyFill="1" applyBorder="1" applyAlignment="1">
      <alignment horizontal="center" vertical="center" wrapText="1"/>
    </xf>
    <xf numFmtId="0" fontId="14" fillId="0" borderId="569" xfId="0" applyFont="1" applyFill="1" applyBorder="1" applyAlignment="1">
      <alignment horizontal="center" vertical="center" wrapText="1"/>
    </xf>
    <xf numFmtId="0" fontId="14" fillId="0" borderId="566" xfId="0" applyFont="1" applyFill="1" applyBorder="1" applyAlignment="1">
      <alignment horizontal="center" vertical="center" wrapText="1"/>
    </xf>
    <xf numFmtId="0" fontId="14" fillId="0" borderId="570" xfId="0" applyFont="1" applyFill="1" applyBorder="1" applyAlignment="1">
      <alignment horizontal="center" vertical="center" wrapText="1"/>
    </xf>
    <xf numFmtId="0" fontId="42" fillId="0" borderId="570" xfId="0" applyFont="1" applyFill="1" applyBorder="1" applyAlignment="1">
      <alignment horizontal="center" vertical="center" wrapText="1"/>
    </xf>
    <xf numFmtId="0" fontId="42" fillId="0" borderId="550" xfId="0" applyFont="1" applyFill="1" applyBorder="1" applyAlignment="1">
      <alignment horizontal="left"/>
    </xf>
    <xf numFmtId="0" fontId="39" fillId="4" borderId="575" xfId="15" quotePrefix="1" applyFont="1" applyFill="1" applyBorder="1" applyAlignment="1">
      <alignment vertical="center" wrapText="1"/>
    </xf>
    <xf numFmtId="0" fontId="11" fillId="4" borderId="574" xfId="15" quotePrefix="1" applyFont="1" applyFill="1" applyBorder="1" applyAlignment="1">
      <alignment vertical="center" wrapText="1"/>
    </xf>
    <xf numFmtId="0" fontId="120" fillId="4" borderId="574" xfId="0" applyFont="1" applyFill="1" applyBorder="1" applyAlignment="1">
      <alignment horizontal="left" vertical="center" wrapText="1"/>
    </xf>
    <xf numFmtId="0" fontId="42" fillId="0" borderId="589" xfId="0" applyFont="1" applyFill="1" applyBorder="1" applyAlignment="1">
      <alignment vertical="center" wrapText="1"/>
    </xf>
    <xf numFmtId="0" fontId="42" fillId="0" borderId="590" xfId="0" applyFont="1" applyFill="1" applyBorder="1" applyAlignment="1">
      <alignment vertical="center" wrapText="1"/>
    </xf>
    <xf numFmtId="0" fontId="14" fillId="0" borderId="588" xfId="0" applyFont="1" applyFill="1" applyBorder="1" applyAlignment="1">
      <alignment vertical="center" wrapText="1"/>
    </xf>
    <xf numFmtId="0" fontId="11" fillId="4" borderId="613" xfId="15" applyFont="1" applyFill="1" applyBorder="1" applyAlignment="1">
      <alignment horizontal="center" vertical="center" wrapText="1"/>
    </xf>
    <xf numFmtId="0" fontId="120" fillId="4" borderId="605" xfId="0" applyFont="1" applyFill="1" applyBorder="1" applyAlignment="1">
      <alignment horizontal="center" vertical="center"/>
    </xf>
    <xf numFmtId="0" fontId="120" fillId="4" borderId="613" xfId="0" applyFont="1" applyFill="1" applyBorder="1" applyAlignment="1">
      <alignment horizontal="center" vertical="center"/>
    </xf>
    <xf numFmtId="0" fontId="40" fillId="2" borderId="598" xfId="15" applyFont="1" applyFill="1" applyBorder="1" applyAlignment="1">
      <alignment horizontal="center" vertical="center" wrapText="1"/>
    </xf>
    <xf numFmtId="0" fontId="11" fillId="4" borderId="613" xfId="13" applyFont="1" applyFill="1" applyBorder="1" applyAlignment="1">
      <alignment horizontal="center" vertical="center" wrapText="1"/>
    </xf>
    <xf numFmtId="0" fontId="11" fillId="4" borderId="573" xfId="11" applyFont="1" applyFill="1" applyBorder="1" applyAlignment="1">
      <alignment horizontal="center" vertical="center" textRotation="255" wrapText="1"/>
    </xf>
    <xf numFmtId="0" fontId="40" fillId="4" borderId="615" xfId="13" applyFont="1" applyFill="1" applyBorder="1" applyAlignment="1">
      <alignment horizontal="center" vertical="center" wrapText="1"/>
    </xf>
    <xf numFmtId="0" fontId="11" fillId="4" borderId="615" xfId="13" applyFont="1" applyFill="1" applyBorder="1" applyAlignment="1">
      <alignment horizontal="center" vertical="center" wrapText="1"/>
    </xf>
    <xf numFmtId="0" fontId="40" fillId="4" borderId="484" xfId="13" applyFont="1" applyFill="1" applyBorder="1" applyAlignment="1">
      <alignment horizontal="center" vertical="center" wrapText="1"/>
    </xf>
    <xf numFmtId="0" fontId="40" fillId="4" borderId="591" xfId="13" applyFont="1" applyFill="1" applyBorder="1" applyAlignment="1">
      <alignment horizontal="center" vertical="center" wrapText="1"/>
    </xf>
    <xf numFmtId="0" fontId="36" fillId="4" borderId="605" xfId="11" quotePrefix="1" applyFont="1" applyFill="1" applyBorder="1" applyAlignment="1">
      <alignment horizontal="center" vertical="center" wrapText="1"/>
    </xf>
    <xf numFmtId="0" fontId="37" fillId="4" borderId="605" xfId="11" quotePrefix="1" applyFont="1" applyFill="1" applyBorder="1" applyAlignment="1">
      <alignment horizontal="center" vertical="center" wrapText="1"/>
    </xf>
    <xf numFmtId="0" fontId="38" fillId="4" borderId="613" xfId="11" quotePrefix="1" applyFont="1" applyFill="1" applyBorder="1" applyAlignment="1">
      <alignment horizontal="center" vertical="center" wrapText="1"/>
    </xf>
    <xf numFmtId="0" fontId="120" fillId="4" borderId="604" xfId="0" applyFont="1" applyFill="1" applyBorder="1" applyAlignment="1">
      <alignment horizontal="center" vertical="center" wrapText="1"/>
    </xf>
    <xf numFmtId="0" fontId="120" fillId="4" borderId="603" xfId="0" applyFont="1" applyFill="1" applyBorder="1" applyAlignment="1">
      <alignment horizontal="center" vertical="center" wrapText="1"/>
    </xf>
    <xf numFmtId="0" fontId="120" fillId="4" borderId="629" xfId="0" applyFont="1" applyFill="1" applyBorder="1" applyAlignment="1">
      <alignment horizontal="center" vertical="center" wrapText="1"/>
    </xf>
    <xf numFmtId="0" fontId="120" fillId="4" borderId="630" xfId="0" applyFont="1" applyFill="1" applyBorder="1" applyAlignment="1">
      <alignment horizontal="center" vertical="center" wrapText="1"/>
    </xf>
    <xf numFmtId="0" fontId="120" fillId="4" borderId="623" xfId="0" applyFont="1" applyFill="1" applyBorder="1" applyAlignment="1">
      <alignment horizontal="left" vertical="center" wrapText="1"/>
    </xf>
    <xf numFmtId="0" fontId="43" fillId="4" borderId="623" xfId="0" applyFont="1" applyFill="1" applyBorder="1" applyAlignment="1">
      <alignment horizontal="left" vertical="center" wrapText="1"/>
    </xf>
    <xf numFmtId="0" fontId="39" fillId="4" borderId="612" xfId="15" quotePrefix="1" applyFont="1" applyFill="1" applyBorder="1" applyAlignment="1">
      <alignment vertical="center" wrapText="1"/>
    </xf>
    <xf numFmtId="0" fontId="39" fillId="4" borderId="591" xfId="15" applyFont="1" applyFill="1" applyBorder="1" applyAlignment="1">
      <alignment vertical="center" wrapText="1"/>
    </xf>
    <xf numFmtId="0" fontId="120" fillId="4" borderId="612" xfId="0" applyFont="1" applyFill="1" applyBorder="1" applyAlignment="1">
      <alignment horizontal="left" vertical="center" wrapText="1"/>
    </xf>
    <xf numFmtId="0" fontId="118" fillId="4" borderId="0" xfId="0" applyFont="1" applyFill="1" applyBorder="1" applyAlignment="1">
      <alignment horizontal="center" wrapText="1"/>
    </xf>
    <xf numFmtId="0" fontId="40" fillId="2" borderId="627" xfId="15" applyFont="1" applyFill="1" applyBorder="1" applyAlignment="1">
      <alignment vertical="center" wrapText="1"/>
    </xf>
    <xf numFmtId="0" fontId="11" fillId="2" borderId="607" xfId="13" quotePrefix="1" applyFont="1" applyFill="1" applyBorder="1" applyAlignment="1">
      <alignment horizontal="center" vertical="center" wrapText="1"/>
    </xf>
    <xf numFmtId="0" fontId="40" fillId="2" borderId="605" xfId="13" quotePrefix="1" applyFont="1" applyFill="1" applyBorder="1" applyAlignment="1">
      <alignment horizontal="center" vertical="center" wrapText="1"/>
    </xf>
    <xf numFmtId="0" fontId="40" fillId="2" borderId="614" xfId="13" quotePrefix="1" applyFont="1" applyFill="1" applyBorder="1" applyAlignment="1">
      <alignment horizontal="center" vertical="center" wrapText="1"/>
    </xf>
    <xf numFmtId="0" fontId="40" fillId="2" borderId="516" xfId="15" quotePrefix="1" applyFont="1" applyFill="1" applyBorder="1" applyAlignment="1">
      <alignment horizontal="center" vertical="center" wrapText="1"/>
    </xf>
    <xf numFmtId="0" fontId="40" fillId="4" borderId="602" xfId="15" quotePrefix="1" applyFont="1" applyFill="1" applyBorder="1" applyAlignment="1">
      <alignment horizontal="center" vertical="center" wrapText="1"/>
    </xf>
    <xf numFmtId="0" fontId="40" fillId="4" borderId="604" xfId="15" quotePrefix="1" applyFont="1" applyFill="1" applyBorder="1" applyAlignment="1">
      <alignment horizontal="center" vertical="center" wrapText="1"/>
    </xf>
    <xf numFmtId="0" fontId="40" fillId="4" borderId="603" xfId="15" quotePrefix="1" applyFont="1" applyFill="1" applyBorder="1" applyAlignment="1">
      <alignment horizontal="center" vertical="center" wrapText="1"/>
    </xf>
    <xf numFmtId="0" fontId="40" fillId="4" borderId="627" xfId="15" applyFont="1" applyFill="1" applyBorder="1" applyAlignment="1">
      <alignment vertical="center" wrapText="1"/>
    </xf>
    <xf numFmtId="0" fontId="40" fillId="4" borderId="597" xfId="15" quotePrefix="1" applyFont="1" applyFill="1" applyBorder="1" applyAlignment="1">
      <alignment horizontal="center" vertical="center" wrapText="1"/>
    </xf>
    <xf numFmtId="0" fontId="11" fillId="4" borderId="605" xfId="13" quotePrefix="1" applyFont="1" applyFill="1" applyBorder="1" applyAlignment="1">
      <alignment horizontal="center" vertical="center" wrapText="1"/>
    </xf>
    <xf numFmtId="0" fontId="11" fillId="4" borderId="613" xfId="13" quotePrefix="1" applyFont="1" applyFill="1" applyBorder="1" applyAlignment="1">
      <alignment horizontal="center" vertical="center" wrapText="1"/>
    </xf>
    <xf numFmtId="0" fontId="40" fillId="4" borderId="607" xfId="13" quotePrefix="1" applyFont="1" applyFill="1" applyBorder="1" applyAlignment="1">
      <alignment horizontal="center" vertical="center" wrapText="1"/>
    </xf>
    <xf numFmtId="0" fontId="11" fillId="4" borderId="608" xfId="13" quotePrefix="1" applyFont="1" applyFill="1" applyBorder="1" applyAlignment="1">
      <alignment horizontal="center" vertical="center" wrapText="1"/>
    </xf>
    <xf numFmtId="0" fontId="40" fillId="4" borderId="596" xfId="15" quotePrefix="1" applyFont="1" applyFill="1" applyBorder="1" applyAlignment="1">
      <alignment horizontal="center" vertical="center" wrapText="1"/>
    </xf>
    <xf numFmtId="0" fontId="11" fillId="4" borderId="612" xfId="15" quotePrefix="1" applyFont="1" applyFill="1" applyBorder="1" applyAlignment="1">
      <alignment horizontal="center" vertical="center" wrapText="1"/>
    </xf>
    <xf numFmtId="0" fontId="11" fillId="4" borderId="613" xfId="15" quotePrefix="1" applyFont="1" applyFill="1" applyBorder="1" applyAlignment="1">
      <alignment horizontal="center" vertical="center" wrapText="1"/>
    </xf>
    <xf numFmtId="0" fontId="10" fillId="4" borderId="612" xfId="0" applyFont="1" applyFill="1" applyBorder="1" applyAlignment="1">
      <alignment horizontal="left" vertical="center" wrapText="1"/>
    </xf>
    <xf numFmtId="0" fontId="40" fillId="2" borderId="627" xfId="15" quotePrefix="1" applyFont="1" applyFill="1" applyBorder="1" applyAlignment="1">
      <alignment vertical="center" wrapText="1"/>
    </xf>
    <xf numFmtId="0" fontId="11" fillId="2" borderId="604" xfId="13" applyFont="1" applyFill="1" applyBorder="1" applyAlignment="1">
      <alignment horizontal="center" vertical="center" wrapText="1"/>
    </xf>
    <xf numFmtId="0" fontId="11" fillId="2" borderId="596" xfId="13" applyFont="1" applyFill="1" applyBorder="1" applyAlignment="1">
      <alignment horizontal="center" vertical="center" wrapText="1"/>
    </xf>
    <xf numFmtId="0" fontId="120" fillId="4" borderId="602" xfId="0" applyFont="1" applyFill="1" applyBorder="1" applyAlignment="1">
      <alignment horizontal="center" vertical="center" wrapText="1"/>
    </xf>
    <xf numFmtId="0" fontId="11" fillId="4" borderId="609" xfId="13" quotePrefix="1" applyFont="1" applyFill="1" applyBorder="1" applyAlignment="1">
      <alignment horizontal="center" vertical="center" wrapText="1"/>
    </xf>
    <xf numFmtId="0" fontId="11" fillId="4" borderId="606" xfId="13" quotePrefix="1" applyFont="1" applyFill="1" applyBorder="1" applyAlignment="1">
      <alignment horizontal="center" vertical="center" wrapText="1"/>
    </xf>
    <xf numFmtId="0" fontId="11" fillId="4" borderId="624" xfId="13" quotePrefix="1" applyFont="1" applyFill="1" applyBorder="1" applyAlignment="1">
      <alignment horizontal="center" vertical="center" wrapText="1"/>
    </xf>
    <xf numFmtId="0" fontId="11" fillId="4" borderId="623" xfId="13" quotePrefix="1" applyFont="1" applyFill="1" applyBorder="1" applyAlignment="1">
      <alignment horizontal="center" vertical="center" wrapText="1"/>
    </xf>
    <xf numFmtId="0" fontId="11" fillId="4" borderId="625" xfId="13" quotePrefix="1" applyFont="1" applyFill="1" applyBorder="1" applyAlignment="1">
      <alignment horizontal="center" vertical="center" wrapText="1"/>
    </xf>
    <xf numFmtId="0" fontId="40" fillId="4" borderId="625" xfId="13" quotePrefix="1" applyFont="1" applyFill="1" applyBorder="1" applyAlignment="1">
      <alignment horizontal="center" vertical="center" wrapText="1"/>
    </xf>
    <xf numFmtId="0" fontId="11" fillId="4" borderId="596" xfId="15" quotePrefix="1" applyFont="1" applyFill="1" applyBorder="1" applyAlignment="1">
      <alignment horizontal="center" vertical="center" wrapText="1"/>
    </xf>
    <xf numFmtId="0" fontId="11" fillId="4" borderId="605" xfId="15" quotePrefix="1" applyFont="1" applyFill="1" applyBorder="1" applyAlignment="1">
      <alignment horizontal="center" vertical="center" wrapText="1"/>
    </xf>
    <xf numFmtId="0" fontId="40" fillId="4" borderId="622" xfId="13" quotePrefix="1" applyFont="1" applyFill="1" applyBorder="1" applyAlignment="1">
      <alignment horizontal="center" vertical="center" wrapText="1"/>
    </xf>
    <xf numFmtId="0" fontId="120" fillId="4" borderId="609" xfId="0" applyFont="1" applyFill="1" applyBorder="1" applyAlignment="1">
      <alignment horizontal="center" vertical="center" wrapText="1"/>
    </xf>
    <xf numFmtId="0" fontId="120" fillId="4" borderId="607" xfId="0" applyFont="1" applyFill="1" applyBorder="1" applyAlignment="1">
      <alignment horizontal="center" vertical="center" wrapText="1"/>
    </xf>
    <xf numFmtId="0" fontId="120" fillId="4" borderId="610" xfId="0" applyFont="1" applyFill="1" applyBorder="1" applyAlignment="1">
      <alignment horizontal="center" vertical="center" wrapText="1"/>
    </xf>
    <xf numFmtId="0" fontId="40" fillId="4" borderId="514" xfId="15" quotePrefix="1" applyFont="1" applyFill="1" applyBorder="1" applyAlignment="1">
      <alignment horizontal="center" vertical="center" wrapText="1"/>
    </xf>
    <xf numFmtId="0" fontId="40" fillId="4" borderId="515" xfId="15" quotePrefix="1" applyFont="1" applyFill="1" applyBorder="1" applyAlignment="1">
      <alignment horizontal="center" vertical="center" wrapText="1"/>
    </xf>
    <xf numFmtId="0" fontId="120" fillId="4" borderId="592" xfId="0" applyFont="1" applyFill="1" applyBorder="1" applyAlignment="1">
      <alignment horizontal="center" vertical="center" wrapText="1"/>
    </xf>
    <xf numFmtId="0" fontId="120" fillId="4" borderId="593" xfId="0" applyFont="1" applyFill="1" applyBorder="1" applyAlignment="1">
      <alignment horizontal="center" vertical="center" wrapText="1"/>
    </xf>
    <xf numFmtId="0" fontId="120" fillId="4" borderId="594" xfId="0" applyFont="1" applyFill="1" applyBorder="1" applyAlignment="1">
      <alignment horizontal="center" vertical="center" wrapText="1"/>
    </xf>
    <xf numFmtId="0" fontId="11" fillId="4" borderId="612" xfId="13" quotePrefix="1" applyFont="1" applyFill="1" applyBorder="1" applyAlignment="1">
      <alignment horizontal="center" vertical="center" wrapText="1"/>
    </xf>
    <xf numFmtId="0" fontId="120" fillId="4" borderId="61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4" fillId="4" borderId="591" xfId="4" quotePrefix="1" applyFont="1" applyFill="1" applyBorder="1" applyAlignment="1">
      <alignment horizontal="centerContinuous" vertical="center" wrapText="1"/>
    </xf>
    <xf numFmtId="0" fontId="14" fillId="4" borderId="632" xfId="11" quotePrefix="1" applyFont="1" applyFill="1" applyBorder="1" applyAlignment="1">
      <alignment horizontal="center" vertical="center" wrapText="1"/>
    </xf>
    <xf numFmtId="0" fontId="67" fillId="4" borderId="591" xfId="15" quotePrefix="1" applyFont="1" applyFill="1" applyBorder="1" applyAlignment="1">
      <alignment vertical="center" wrapText="1"/>
    </xf>
    <xf numFmtId="0" fontId="42" fillId="4" borderId="592" xfId="15" quotePrefix="1" applyFont="1" applyFill="1" applyBorder="1" applyAlignment="1">
      <alignment horizontal="center" vertical="center" wrapText="1"/>
    </xf>
    <xf numFmtId="0" fontId="42" fillId="4" borderId="593" xfId="15" quotePrefix="1" applyFont="1" applyFill="1" applyBorder="1" applyAlignment="1">
      <alignment horizontal="center" vertical="center" wrapText="1"/>
    </xf>
    <xf numFmtId="0" fontId="67" fillId="4" borderId="594" xfId="15" quotePrefix="1" applyFont="1" applyFill="1" applyBorder="1" applyAlignment="1">
      <alignment horizontal="center" vertical="center" wrapText="1"/>
    </xf>
    <xf numFmtId="0" fontId="64" fillId="4" borderId="592" xfId="0" applyFont="1" applyFill="1" applyBorder="1" applyAlignment="1">
      <alignment horizontal="center" vertical="center" wrapText="1"/>
    </xf>
    <xf numFmtId="0" fontId="64" fillId="4" borderId="593" xfId="0" applyFont="1" applyFill="1" applyBorder="1" applyAlignment="1">
      <alignment horizontal="center" vertical="center" wrapText="1"/>
    </xf>
    <xf numFmtId="0" fontId="64" fillId="4" borderId="594" xfId="0" applyFont="1" applyFill="1" applyBorder="1" applyAlignment="1">
      <alignment horizontal="center" vertical="center" wrapText="1"/>
    </xf>
    <xf numFmtId="0" fontId="64" fillId="4" borderId="488" xfId="0" applyFont="1" applyFill="1" applyBorder="1" applyAlignment="1">
      <alignment horizontal="left" vertical="center" wrapText="1"/>
    </xf>
    <xf numFmtId="0" fontId="60" fillId="4" borderId="631" xfId="11" quotePrefix="1" applyFont="1" applyFill="1" applyBorder="1" applyAlignment="1">
      <alignment horizontal="center" vertical="center" wrapText="1"/>
    </xf>
    <xf numFmtId="0" fontId="60" fillId="4" borderId="632" xfId="11" quotePrefix="1" applyFont="1" applyFill="1" applyBorder="1" applyAlignment="1">
      <alignment horizontal="center" vertical="center" wrapText="1"/>
    </xf>
    <xf numFmtId="0" fontId="12" fillId="4" borderId="605" xfId="13" quotePrefix="1" applyFont="1" applyFill="1" applyBorder="1" applyAlignment="1">
      <alignment horizontal="center" vertical="center" wrapText="1"/>
    </xf>
    <xf numFmtId="0" fontId="12" fillId="4" borderId="616" xfId="13" quotePrefix="1" applyFont="1" applyFill="1" applyBorder="1" applyAlignment="1">
      <alignment horizontal="center" vertical="center" wrapText="1"/>
    </xf>
    <xf numFmtId="0" fontId="12" fillId="4" borderId="619" xfId="13" quotePrefix="1" applyFont="1" applyFill="1" applyBorder="1" applyAlignment="1">
      <alignment horizontal="center" vertical="center" wrapText="1"/>
    </xf>
    <xf numFmtId="0" fontId="12" fillId="4" borderId="614" xfId="13" quotePrefix="1" applyFont="1" applyFill="1" applyBorder="1" applyAlignment="1">
      <alignment horizontal="center" vertical="center" wrapText="1"/>
    </xf>
    <xf numFmtId="0" fontId="7" fillId="4" borderId="605" xfId="0" applyFont="1" applyFill="1" applyBorder="1" applyAlignment="1">
      <alignment horizontal="center" vertical="center"/>
    </xf>
    <xf numFmtId="0" fontId="7" fillId="4" borderId="616" xfId="0" applyFont="1" applyFill="1" applyBorder="1" applyAlignment="1">
      <alignment horizontal="center" vertical="center"/>
    </xf>
    <xf numFmtId="0" fontId="7" fillId="4" borderId="619" xfId="0" applyFont="1" applyFill="1" applyBorder="1" applyAlignment="1">
      <alignment horizontal="center" vertical="center"/>
    </xf>
    <xf numFmtId="0" fontId="14" fillId="0" borderId="636" xfId="21" applyFont="1" applyFill="1" applyBorder="1" applyAlignment="1">
      <alignment horizontal="center" vertical="center" wrapText="1"/>
    </xf>
    <xf numFmtId="0" fontId="59" fillId="0" borderId="636" xfId="21" applyFont="1" applyFill="1" applyBorder="1" applyAlignment="1">
      <alignment horizontal="center" vertical="center" wrapText="1"/>
    </xf>
    <xf numFmtId="0" fontId="59" fillId="0" borderId="639" xfId="21" applyFont="1" applyFill="1" applyBorder="1" applyAlignment="1">
      <alignment horizontal="center" vertical="center" wrapText="1"/>
    </xf>
    <xf numFmtId="0" fontId="59" fillId="0" borderId="640" xfId="21" applyFont="1" applyFill="1" applyBorder="1" applyAlignment="1">
      <alignment horizontal="center" vertical="center" wrapText="1"/>
    </xf>
    <xf numFmtId="0" fontId="22" fillId="0" borderId="642" xfId="0" applyFont="1" applyFill="1" applyBorder="1" applyAlignment="1">
      <alignment horizontal="center" vertical="center" wrapText="1"/>
    </xf>
    <xf numFmtId="0" fontId="22" fillId="0" borderId="568" xfId="0" applyFont="1" applyFill="1" applyBorder="1" applyAlignment="1">
      <alignment horizontal="center" vertical="center" wrapText="1"/>
    </xf>
    <xf numFmtId="0" fontId="22" fillId="0" borderId="570" xfId="0" applyFont="1" applyFill="1" applyBorder="1" applyAlignment="1">
      <alignment horizontal="center" vertical="center" wrapText="1"/>
    </xf>
    <xf numFmtId="0" fontId="59" fillId="0" borderId="644" xfId="21" applyFont="1" applyFill="1" applyBorder="1" applyAlignment="1">
      <alignment horizontal="center" vertical="center" wrapText="1"/>
    </xf>
    <xf numFmtId="0" fontId="163" fillId="0" borderId="526" xfId="34" applyFont="1" applyFill="1" applyBorder="1" applyAlignment="1">
      <alignment horizontal="left" vertical="top" wrapText="1" readingOrder="1"/>
    </xf>
    <xf numFmtId="0" fontId="163" fillId="9" borderId="645" xfId="34" applyFont="1" applyFill="1" applyBorder="1" applyAlignment="1">
      <alignment horizontal="left" vertical="top" wrapText="1" readingOrder="1"/>
    </xf>
    <xf numFmtId="0" fontId="22" fillId="0" borderId="524" xfId="0" applyFont="1" applyFill="1" applyBorder="1" applyAlignment="1">
      <alignment horizontal="center" vertical="center" wrapText="1"/>
    </xf>
    <xf numFmtId="0" fontId="22" fillId="0" borderId="520" xfId="0" applyFont="1" applyFill="1" applyBorder="1" applyAlignment="1">
      <alignment horizontal="center" vertical="center" wrapText="1"/>
    </xf>
    <xf numFmtId="0" fontId="22" fillId="0" borderId="523" xfId="0" applyFont="1" applyFill="1" applyBorder="1" applyAlignment="1">
      <alignment horizontal="center" vertical="center" wrapText="1"/>
    </xf>
    <xf numFmtId="0" fontId="22" fillId="0" borderId="519" xfId="0" applyFont="1" applyFill="1" applyBorder="1" applyAlignment="1">
      <alignment horizontal="center" vertical="center" wrapText="1"/>
    </xf>
    <xf numFmtId="0" fontId="108" fillId="0" borderId="519" xfId="0" applyFont="1" applyFill="1" applyBorder="1" applyAlignment="1">
      <alignment horizontal="center" vertical="center" wrapText="1"/>
    </xf>
    <xf numFmtId="0" fontId="22" fillId="0" borderId="560" xfId="0" applyFont="1" applyFill="1" applyBorder="1" applyAlignment="1">
      <alignment horizontal="center" vertical="center" wrapText="1"/>
    </xf>
    <xf numFmtId="0" fontId="22" fillId="0" borderId="561" xfId="0" applyFont="1" applyFill="1" applyBorder="1" applyAlignment="1">
      <alignment horizontal="center" vertical="center" wrapText="1"/>
    </xf>
    <xf numFmtId="0" fontId="22" fillId="0" borderId="562" xfId="0" applyFont="1" applyFill="1" applyBorder="1" applyAlignment="1">
      <alignment horizontal="center" vertical="center" wrapText="1"/>
    </xf>
    <xf numFmtId="0" fontId="22" fillId="0" borderId="563" xfId="0" applyFont="1" applyFill="1" applyBorder="1" applyAlignment="1">
      <alignment horizontal="center" vertical="center" wrapText="1"/>
    </xf>
    <xf numFmtId="0" fontId="108" fillId="0" borderId="563" xfId="0" applyFont="1" applyFill="1" applyBorder="1" applyAlignment="1">
      <alignment horizontal="center" vertical="center" wrapText="1"/>
    </xf>
    <xf numFmtId="0" fontId="22" fillId="0" borderId="569" xfId="0" applyFont="1" applyFill="1" applyBorder="1" applyAlignment="1">
      <alignment horizontal="center" vertical="center" wrapText="1"/>
    </xf>
    <xf numFmtId="0" fontId="22" fillId="0" borderId="566" xfId="0" applyFont="1" applyFill="1" applyBorder="1" applyAlignment="1">
      <alignment horizontal="center" vertical="center" wrapText="1"/>
    </xf>
    <xf numFmtId="0" fontId="108" fillId="0" borderId="570" xfId="0" applyFont="1" applyFill="1" applyBorder="1" applyAlignment="1">
      <alignment horizontal="center" vertical="center" wrapText="1"/>
    </xf>
    <xf numFmtId="0" fontId="72" fillId="0" borderId="548" xfId="21" applyFont="1" applyFill="1" applyBorder="1" applyAlignment="1">
      <alignment horizontal="center" vertical="center" wrapText="1"/>
    </xf>
    <xf numFmtId="0" fontId="42" fillId="0" borderId="646" xfId="0" applyFont="1" applyFill="1" applyBorder="1" applyAlignment="1">
      <alignment horizontal="left"/>
    </xf>
    <xf numFmtId="0" fontId="42" fillId="0" borderId="586" xfId="0" applyFont="1" applyFill="1" applyBorder="1" applyAlignment="1">
      <alignment horizontal="left"/>
    </xf>
    <xf numFmtId="0" fontId="22" fillId="0" borderId="525" xfId="0" applyFont="1" applyFill="1" applyBorder="1" applyAlignment="1">
      <alignment horizontal="center" vertical="center" wrapText="1"/>
    </xf>
    <xf numFmtId="0" fontId="7" fillId="0" borderId="636" xfId="0" applyFont="1" applyFill="1" applyBorder="1" applyAlignment="1">
      <alignment horizontal="center" vertical="center" wrapText="1"/>
    </xf>
    <xf numFmtId="0" fontId="168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56" fillId="0" borderId="0" xfId="11" applyFont="1" applyFill="1" applyBorder="1" applyAlignment="1">
      <alignment horizontal="center" vertical="center" wrapText="1"/>
    </xf>
    <xf numFmtId="0" fontId="27" fillId="2" borderId="671" xfId="22" quotePrefix="1" applyFont="1" applyFill="1" applyBorder="1" applyAlignment="1">
      <alignment horizontal="left" vertical="center" wrapText="1"/>
    </xf>
    <xf numFmtId="0" fontId="122" fillId="2" borderId="650" xfId="13" applyNumberFormat="1" applyFont="1" applyFill="1" applyBorder="1" applyAlignment="1" applyProtection="1">
      <alignment horizontal="center" vertical="center" wrapText="1"/>
    </xf>
    <xf numFmtId="0" fontId="122" fillId="2" borderId="660" xfId="13" applyNumberFormat="1" applyFont="1" applyFill="1" applyBorder="1" applyAlignment="1" applyProtection="1">
      <alignment horizontal="center" vertical="center" wrapText="1"/>
    </xf>
    <xf numFmtId="0" fontId="122" fillId="2" borderId="661" xfId="13" applyNumberFormat="1" applyFont="1" applyFill="1" applyBorder="1" applyAlignment="1" applyProtection="1">
      <alignment horizontal="center" vertical="center" wrapText="1"/>
    </xf>
    <xf numFmtId="0" fontId="27" fillId="2" borderId="672" xfId="22" quotePrefix="1" applyFont="1" applyFill="1" applyBorder="1" applyAlignment="1">
      <alignment horizontal="left" vertical="center" wrapText="1"/>
    </xf>
    <xf numFmtId="0" fontId="122" fillId="2" borderId="658" xfId="13" applyNumberFormat="1" applyFont="1" applyFill="1" applyBorder="1" applyAlignment="1" applyProtection="1">
      <alignment horizontal="center" vertical="center" wrapText="1"/>
    </xf>
    <xf numFmtId="0" fontId="122" fillId="2" borderId="662" xfId="13" applyNumberFormat="1" applyFont="1" applyFill="1" applyBorder="1" applyAlignment="1" applyProtection="1">
      <alignment horizontal="center" vertical="center" wrapText="1"/>
    </xf>
    <xf numFmtId="0" fontId="122" fillId="2" borderId="663" xfId="13" applyNumberFormat="1" applyFont="1" applyFill="1" applyBorder="1" applyAlignment="1" applyProtection="1">
      <alignment horizontal="center" vertical="center" wrapText="1"/>
    </xf>
    <xf numFmtId="0" fontId="48" fillId="2" borderId="658" xfId="22" quotePrefix="1" applyFont="1" applyFill="1" applyBorder="1" applyAlignment="1">
      <alignment horizontal="left" vertical="center" wrapText="1"/>
    </xf>
    <xf numFmtId="0" fontId="122" fillId="2" borderId="658" xfId="15" applyFont="1" applyFill="1" applyBorder="1" applyAlignment="1" applyProtection="1">
      <alignment horizontal="center" vertical="center" wrapText="1"/>
    </xf>
    <xf numFmtId="0" fontId="122" fillId="2" borderId="662" xfId="15" applyFont="1" applyFill="1" applyBorder="1" applyAlignment="1" applyProtection="1">
      <alignment horizontal="center" vertical="center" wrapText="1"/>
    </xf>
    <xf numFmtId="0" fontId="122" fillId="2" borderId="663" xfId="15" applyFont="1" applyFill="1" applyBorder="1" applyAlignment="1" applyProtection="1">
      <alignment horizontal="center" vertical="center" wrapText="1"/>
    </xf>
    <xf numFmtId="0" fontId="27" fillId="2" borderId="673" xfId="22" quotePrefix="1" applyFont="1" applyFill="1" applyBorder="1" applyAlignment="1">
      <alignment horizontal="left" vertical="center" wrapText="1"/>
    </xf>
    <xf numFmtId="0" fontId="122" fillId="2" borderId="665" xfId="13" applyNumberFormat="1" applyFont="1" applyFill="1" applyBorder="1" applyAlignment="1" applyProtection="1">
      <alignment horizontal="center" vertical="center" wrapText="1"/>
    </xf>
    <xf numFmtId="0" fontId="122" fillId="2" borderId="664" xfId="13" applyNumberFormat="1" applyFont="1" applyFill="1" applyBorder="1" applyAlignment="1" applyProtection="1">
      <alignment horizontal="center" vertical="center" wrapText="1"/>
    </xf>
    <xf numFmtId="0" fontId="122" fillId="2" borderId="666" xfId="13" applyNumberFormat="1" applyFont="1" applyFill="1" applyBorder="1" applyAlignment="1" applyProtection="1">
      <alignment horizontal="center" vertical="center" wrapText="1"/>
    </xf>
    <xf numFmtId="0" fontId="122" fillId="2" borderId="660" xfId="15" applyFont="1" applyFill="1" applyBorder="1" applyAlignment="1" applyProtection="1">
      <alignment horizontal="center" vertical="center" wrapText="1"/>
    </xf>
    <xf numFmtId="0" fontId="122" fillId="2" borderId="661" xfId="15" applyFont="1" applyFill="1" applyBorder="1" applyAlignment="1" applyProtection="1">
      <alignment horizontal="center" vertical="center" wrapText="1"/>
    </xf>
    <xf numFmtId="0" fontId="28" fillId="2" borderId="544" xfId="22" quotePrefix="1" applyNumberFormat="1" applyFont="1" applyFill="1" applyBorder="1" applyAlignment="1" applyProtection="1">
      <alignment vertical="center" wrapText="1"/>
      <protection locked="0"/>
    </xf>
    <xf numFmtId="0" fontId="153" fillId="2" borderId="488" xfId="22" applyNumberFormat="1" applyFont="1" applyFill="1" applyBorder="1" applyAlignment="1" applyProtection="1">
      <alignment horizontal="center" vertical="center" wrapText="1"/>
    </xf>
    <xf numFmtId="0" fontId="138" fillId="2" borderId="663" xfId="13" applyFont="1" applyFill="1" applyBorder="1" applyAlignment="1" applyProtection="1">
      <alignment horizontal="center" vertical="center" wrapText="1"/>
    </xf>
    <xf numFmtId="0" fontId="138" fillId="2" borderId="666" xfId="13" applyFont="1" applyFill="1" applyBorder="1" applyAlignment="1" applyProtection="1">
      <alignment horizontal="center" vertical="center" wrapText="1"/>
    </xf>
    <xf numFmtId="0" fontId="28" fillId="2" borderId="673" xfId="22" quotePrefix="1" applyFont="1" applyFill="1" applyBorder="1" applyAlignment="1" applyProtection="1">
      <alignment vertical="center" wrapText="1"/>
      <protection locked="0"/>
    </xf>
    <xf numFmtId="0" fontId="27" fillId="2" borderId="512" xfId="22" applyFont="1" applyFill="1" applyBorder="1" applyAlignment="1" applyProtection="1">
      <alignment horizontal="center" vertical="center" wrapText="1"/>
      <protection locked="0"/>
    </xf>
    <xf numFmtId="0" fontId="27" fillId="2" borderId="489" xfId="22" applyFont="1" applyFill="1" applyBorder="1" applyAlignment="1" applyProtection="1">
      <alignment horizontal="center" vertical="center" wrapText="1"/>
      <protection locked="0"/>
    </xf>
    <xf numFmtId="0" fontId="27" fillId="2" borderId="683" xfId="22" applyFont="1" applyFill="1" applyBorder="1" applyAlignment="1" applyProtection="1">
      <alignment horizontal="center" vertical="center" wrapText="1"/>
      <protection locked="0"/>
    </xf>
    <xf numFmtId="0" fontId="27" fillId="2" borderId="684" xfId="22" applyFont="1" applyFill="1" applyBorder="1" applyAlignment="1" applyProtection="1">
      <alignment horizontal="center" vertical="center" wrapText="1"/>
      <protection locked="0"/>
    </xf>
    <xf numFmtId="0" fontId="27" fillId="2" borderId="495" xfId="22" applyFont="1" applyFill="1" applyBorder="1" applyAlignment="1" applyProtection="1">
      <alignment horizontal="center" vertical="center" wrapText="1"/>
      <protection locked="0"/>
    </xf>
    <xf numFmtId="0" fontId="28" fillId="2" borderId="684" xfId="0" applyFont="1" applyFill="1" applyBorder="1" applyAlignment="1" applyProtection="1">
      <alignment horizontal="center" vertical="center" wrapText="1"/>
      <protection locked="0"/>
    </xf>
    <xf numFmtId="0" fontId="28" fillId="2" borderId="683" xfId="0" applyFont="1" applyFill="1" applyBorder="1" applyAlignment="1" applyProtection="1">
      <alignment horizontal="center" vertical="center" wrapText="1"/>
      <protection locked="0"/>
    </xf>
    <xf numFmtId="0" fontId="27" fillId="2" borderId="652" xfId="13" applyFont="1" applyFill="1" applyBorder="1" applyAlignment="1" applyProtection="1">
      <alignment horizontal="center" vertical="center" wrapText="1"/>
      <protection locked="0"/>
    </xf>
    <xf numFmtId="0" fontId="27" fillId="2" borderId="653" xfId="13" applyFont="1" applyFill="1" applyBorder="1" applyAlignment="1" applyProtection="1">
      <alignment horizontal="center" vertical="center" wrapText="1"/>
      <protection locked="0"/>
    </xf>
    <xf numFmtId="0" fontId="27" fillId="2" borderId="655" xfId="13" applyFont="1" applyFill="1" applyBorder="1" applyAlignment="1" applyProtection="1">
      <alignment horizontal="center" vertical="center" wrapText="1"/>
      <protection locked="0"/>
    </xf>
    <xf numFmtId="0" fontId="27" fillId="2" borderId="656" xfId="13" applyFont="1" applyFill="1" applyBorder="1" applyAlignment="1" applyProtection="1">
      <alignment horizontal="center" vertical="center" wrapText="1"/>
      <protection locked="0"/>
    </xf>
    <xf numFmtId="0" fontId="27" fillId="2" borderId="657" xfId="13" applyFont="1" applyFill="1" applyBorder="1" applyAlignment="1" applyProtection="1">
      <alignment horizontal="center" vertical="center" wrapText="1"/>
      <protection locked="0"/>
    </xf>
    <xf numFmtId="0" fontId="28" fillId="2" borderId="652" xfId="0" applyFont="1" applyFill="1" applyBorder="1" applyAlignment="1" applyProtection="1">
      <alignment horizontal="center" vertical="center" wrapText="1"/>
      <protection locked="0"/>
    </xf>
    <xf numFmtId="0" fontId="28" fillId="2" borderId="656" xfId="0" applyFont="1" applyFill="1" applyBorder="1" applyAlignment="1" applyProtection="1">
      <alignment horizontal="center" vertical="center" wrapText="1"/>
      <protection locked="0"/>
    </xf>
    <xf numFmtId="0" fontId="28" fillId="2" borderId="657" xfId="0" applyFont="1" applyFill="1" applyBorder="1" applyAlignment="1" applyProtection="1">
      <alignment horizontal="center" vertical="center" wrapText="1"/>
      <protection locked="0"/>
    </xf>
    <xf numFmtId="0" fontId="28" fillId="2" borderId="680" xfId="0" applyFont="1" applyFill="1" applyBorder="1" applyAlignment="1" applyProtection="1">
      <alignment horizontal="left" vertical="center" wrapText="1"/>
      <protection locked="0"/>
    </xf>
    <xf numFmtId="0" fontId="54" fillId="0" borderId="679" xfId="15" applyFont="1" applyFill="1" applyBorder="1" applyAlignment="1">
      <alignment vertical="center" wrapText="1"/>
    </xf>
    <xf numFmtId="0" fontId="50" fillId="0" borderId="679" xfId="15" applyFont="1" applyFill="1" applyBorder="1" applyAlignment="1">
      <alignment vertical="center" wrapText="1"/>
    </xf>
    <xf numFmtId="0" fontId="50" fillId="0" borderId="685" xfId="15" applyFont="1" applyFill="1" applyBorder="1" applyAlignment="1">
      <alignment vertical="center" wrapText="1"/>
    </xf>
    <xf numFmtId="0" fontId="50" fillId="0" borderId="655" xfId="15" applyFont="1" applyFill="1" applyBorder="1" applyAlignment="1">
      <alignment vertical="center" wrapText="1"/>
    </xf>
    <xf numFmtId="0" fontId="56" fillId="0" borderId="677" xfId="15" applyFont="1" applyFill="1" applyBorder="1" applyAlignment="1">
      <alignment vertical="center" wrapText="1"/>
    </xf>
    <xf numFmtId="0" fontId="56" fillId="0" borderId="676" xfId="15" applyFont="1" applyFill="1" applyBorder="1" applyAlignment="1">
      <alignment vertical="center" wrapText="1"/>
    </xf>
    <xf numFmtId="0" fontId="50" fillId="0" borderId="652" xfId="13" applyFont="1" applyFill="1" applyBorder="1" applyAlignment="1">
      <alignment horizontal="center" vertical="center" wrapText="1"/>
    </xf>
    <xf numFmtId="0" fontId="50" fillId="0" borderId="685" xfId="13" applyFont="1" applyFill="1" applyBorder="1" applyAlignment="1">
      <alignment horizontal="center" vertical="center" wrapText="1"/>
    </xf>
    <xf numFmtId="0" fontId="120" fillId="0" borderId="679" xfId="0" applyFont="1" applyFill="1" applyBorder="1" applyAlignment="1">
      <alignment horizontal="left" vertical="center" wrapText="1"/>
    </xf>
    <xf numFmtId="0" fontId="50" fillId="0" borderId="656" xfId="13" applyFont="1" applyFill="1" applyBorder="1" applyAlignment="1">
      <alignment horizontal="center" vertical="center" wrapText="1"/>
    </xf>
    <xf numFmtId="0" fontId="50" fillId="0" borderId="657" xfId="13" applyFont="1" applyFill="1" applyBorder="1" applyAlignment="1">
      <alignment horizontal="center" vertical="center" wrapText="1"/>
    </xf>
    <xf numFmtId="0" fontId="43" fillId="0" borderId="677" xfId="0" applyFont="1" applyFill="1" applyBorder="1" applyAlignment="1">
      <alignment horizontal="left" vertical="center" wrapText="1"/>
    </xf>
    <xf numFmtId="0" fontId="50" fillId="0" borderId="685" xfId="15" applyFont="1" applyFill="1" applyBorder="1" applyAlignment="1">
      <alignment horizontal="center" vertical="center" wrapText="1"/>
    </xf>
    <xf numFmtId="0" fontId="54" fillId="0" borderId="680" xfId="15" applyFont="1" applyFill="1" applyBorder="1" applyAlignment="1">
      <alignment vertical="center" wrapText="1"/>
    </xf>
    <xf numFmtId="0" fontId="10" fillId="0" borderId="679" xfId="0" applyFont="1" applyFill="1" applyBorder="1" applyAlignment="1">
      <alignment horizontal="left" vertical="center" wrapText="1"/>
    </xf>
    <xf numFmtId="0" fontId="51" fillId="0" borderId="652" xfId="11" applyFont="1" applyFill="1" applyBorder="1" applyAlignment="1">
      <alignment horizontal="center" vertical="center" wrapText="1"/>
    </xf>
    <xf numFmtId="0" fontId="52" fillId="0" borderId="652" xfId="11" applyFont="1" applyFill="1" applyBorder="1" applyAlignment="1">
      <alignment horizontal="center" vertical="center" wrapText="1"/>
    </xf>
    <xf numFmtId="0" fontId="53" fillId="0" borderId="685" xfId="11" applyFont="1" applyFill="1" applyBorder="1" applyAlignment="1">
      <alignment horizontal="center" vertical="center" wrapText="1"/>
    </xf>
    <xf numFmtId="0" fontId="173" fillId="0" borderId="685" xfId="15" applyFont="1" applyFill="1" applyBorder="1" applyAlignment="1">
      <alignment horizontal="center" vertical="center" wrapText="1"/>
    </xf>
    <xf numFmtId="0" fontId="173" fillId="0" borderId="685" xfId="13" applyFont="1" applyFill="1" applyBorder="1" applyAlignment="1">
      <alignment horizontal="center" vertical="center" wrapText="1"/>
    </xf>
    <xf numFmtId="0" fontId="54" fillId="0" borderId="677" xfId="15" applyFont="1" applyFill="1" applyBorder="1" applyAlignment="1">
      <alignment vertical="center" wrapText="1"/>
    </xf>
    <xf numFmtId="0" fontId="56" fillId="0" borderId="685" xfId="15" applyFont="1" applyFill="1" applyBorder="1" applyAlignment="1">
      <alignment horizontal="center" vertical="center" wrapText="1"/>
    </xf>
    <xf numFmtId="0" fontId="43" fillId="0" borderId="680" xfId="0" applyFont="1" applyFill="1" applyBorder="1" applyAlignment="1">
      <alignment horizontal="left" vertical="center" wrapText="1"/>
    </xf>
    <xf numFmtId="0" fontId="54" fillId="0" borderId="652" xfId="15" applyFont="1" applyFill="1" applyBorder="1" applyAlignment="1">
      <alignment vertical="center" wrapText="1"/>
    </xf>
    <xf numFmtId="0" fontId="55" fillId="0" borderId="680" xfId="0" applyFont="1" applyFill="1" applyBorder="1" applyAlignment="1">
      <alignment horizontal="center" vertical="center"/>
    </xf>
    <xf numFmtId="0" fontId="56" fillId="0" borderId="680" xfId="15" applyFont="1" applyFill="1" applyBorder="1" applyAlignment="1">
      <alignment horizontal="center" vertical="center" wrapText="1"/>
    </xf>
    <xf numFmtId="0" fontId="34" fillId="0" borderId="680" xfId="0" applyFont="1" applyFill="1" applyBorder="1" applyAlignment="1">
      <alignment horizontal="center" vertical="center"/>
    </xf>
    <xf numFmtId="0" fontId="50" fillId="0" borderId="680" xfId="13" applyFont="1" applyFill="1" applyBorder="1" applyAlignment="1">
      <alignment horizontal="center" vertical="center" wrapText="1"/>
    </xf>
    <xf numFmtId="0" fontId="174" fillId="0" borderId="685" xfId="15" applyFont="1" applyFill="1" applyBorder="1" applyAlignment="1">
      <alignment horizontal="center" vertical="center" wrapText="1"/>
    </xf>
    <xf numFmtId="0" fontId="173" fillId="0" borderId="208" xfId="15" applyFont="1" applyFill="1" applyBorder="1" applyAlignment="1">
      <alignment horizontal="center" vertical="center" wrapText="1"/>
    </xf>
    <xf numFmtId="0" fontId="120" fillId="0" borderId="685" xfId="0" applyFont="1" applyFill="1" applyBorder="1" applyAlignment="1">
      <alignment horizontal="left" vertical="center" wrapText="1"/>
    </xf>
    <xf numFmtId="0" fontId="27" fillId="2" borderId="681" xfId="22" applyFont="1" applyFill="1" applyBorder="1" applyAlignment="1" applyProtection="1">
      <alignment horizontal="center" vertical="center" wrapText="1"/>
      <protection locked="0"/>
    </xf>
    <xf numFmtId="0" fontId="27" fillId="2" borderId="651" xfId="0" applyFont="1" applyFill="1" applyBorder="1" applyAlignment="1" applyProtection="1">
      <alignment horizontal="center" vertical="center"/>
      <protection locked="0"/>
    </xf>
    <xf numFmtId="0" fontId="27" fillId="2" borderId="667" xfId="0" applyFont="1" applyFill="1" applyBorder="1" applyAlignment="1" applyProtection="1">
      <alignment horizontal="center" vertical="center"/>
      <protection locked="0"/>
    </xf>
    <xf numFmtId="0" fontId="31" fillId="2" borderId="652" xfId="13" applyFont="1" applyFill="1" applyBorder="1" applyAlignment="1" applyProtection="1">
      <alignment horizontal="center" vertical="center" wrapText="1"/>
    </xf>
    <xf numFmtId="0" fontId="138" fillId="2" borderId="677" xfId="13" applyFont="1" applyFill="1" applyBorder="1" applyAlignment="1" applyProtection="1">
      <alignment horizontal="center" vertical="center" wrapText="1"/>
      <protection locked="0"/>
    </xf>
    <xf numFmtId="0" fontId="138" fillId="2" borderId="668" xfId="13" applyFont="1" applyFill="1" applyBorder="1" applyAlignment="1" applyProtection="1">
      <alignment horizontal="center" vertical="center" wrapText="1"/>
      <protection locked="0"/>
    </xf>
    <xf numFmtId="0" fontId="137" fillId="2" borderId="679" xfId="13" applyFont="1" applyFill="1" applyBorder="1" applyAlignment="1" applyProtection="1">
      <alignment horizontal="center" vertical="center" wrapText="1"/>
      <protection locked="0"/>
    </xf>
    <xf numFmtId="0" fontId="137" fillId="2" borderId="656" xfId="13" applyFont="1" applyFill="1" applyBorder="1" applyAlignment="1" applyProtection="1">
      <alignment horizontal="center" vertical="center" wrapText="1"/>
      <protection locked="0"/>
    </xf>
    <xf numFmtId="0" fontId="137" fillId="2" borderId="672" xfId="0" applyFont="1" applyFill="1" applyBorder="1" applyAlignment="1" applyProtection="1">
      <alignment horizontal="center" vertical="center"/>
      <protection locked="0"/>
    </xf>
    <xf numFmtId="0" fontId="137" fillId="2" borderId="662" xfId="0" applyFont="1" applyFill="1" applyBorder="1" applyAlignment="1" applyProtection="1">
      <alignment horizontal="center" vertical="center"/>
      <protection locked="0"/>
    </xf>
    <xf numFmtId="0" fontId="137" fillId="2" borderId="673" xfId="0" applyFont="1" applyFill="1" applyBorder="1" applyAlignment="1" applyProtection="1">
      <alignment horizontal="center" vertical="center"/>
      <protection locked="0"/>
    </xf>
    <xf numFmtId="0" fontId="137" fillId="2" borderId="664" xfId="0" applyFont="1" applyFill="1" applyBorder="1" applyAlignment="1" applyProtection="1">
      <alignment horizontal="center" vertical="center"/>
      <protection locked="0"/>
    </xf>
    <xf numFmtId="0" fontId="138" fillId="2" borderId="679" xfId="13" applyFont="1" applyFill="1" applyBorder="1" applyAlignment="1" applyProtection="1">
      <alignment horizontal="center" vertical="center" wrapText="1"/>
    </xf>
    <xf numFmtId="0" fontId="138" fillId="2" borderId="656" xfId="13" applyFont="1" applyFill="1" applyBorder="1" applyAlignment="1" applyProtection="1">
      <alignment horizontal="center" vertical="center" wrapText="1"/>
    </xf>
    <xf numFmtId="0" fontId="138" fillId="2" borderId="488" xfId="13" applyFont="1" applyFill="1" applyBorder="1" applyAlignment="1" applyProtection="1">
      <alignment horizontal="center" vertical="center" wrapText="1"/>
    </xf>
    <xf numFmtId="0" fontId="36" fillId="4" borderId="698" xfId="11" quotePrefix="1" applyFont="1" applyFill="1" applyBorder="1" applyAlignment="1">
      <alignment horizontal="center" vertical="center" wrapText="1"/>
    </xf>
    <xf numFmtId="0" fontId="37" fillId="4" borderId="698" xfId="11" quotePrefix="1" applyFont="1" applyFill="1" applyBorder="1" applyAlignment="1">
      <alignment horizontal="center" vertical="center" wrapText="1"/>
    </xf>
    <xf numFmtId="0" fontId="38" fillId="4" borderId="700" xfId="11" quotePrefix="1" applyFont="1" applyFill="1" applyBorder="1" applyAlignment="1">
      <alignment horizontal="center" vertical="center" wrapText="1"/>
    </xf>
    <xf numFmtId="0" fontId="39" fillId="4" borderId="699" xfId="15" quotePrefix="1" applyFont="1" applyFill="1" applyBorder="1" applyAlignment="1">
      <alignment vertical="center" wrapText="1"/>
    </xf>
    <xf numFmtId="0" fontId="11" fillId="4" borderId="448" xfId="15" quotePrefix="1" applyFont="1" applyFill="1" applyBorder="1" applyAlignment="1">
      <alignment vertical="center" wrapText="1"/>
    </xf>
    <xf numFmtId="0" fontId="11" fillId="4" borderId="449" xfId="15" quotePrefix="1" applyFont="1" applyFill="1" applyBorder="1" applyAlignment="1">
      <alignment vertical="center" wrapText="1"/>
    </xf>
    <xf numFmtId="0" fontId="120" fillId="4" borderId="692" xfId="0" applyFont="1" applyFill="1" applyBorder="1" applyAlignment="1">
      <alignment horizontal="left" vertical="center" wrapText="1"/>
    </xf>
    <xf numFmtId="0" fontId="11" fillId="4" borderId="698" xfId="13" quotePrefix="1" applyFont="1" applyFill="1" applyBorder="1" applyAlignment="1">
      <alignment horizontal="center" vertical="center" wrapText="1"/>
    </xf>
    <xf numFmtId="0" fontId="11" fillId="4" borderId="700" xfId="13" quotePrefix="1" applyFont="1" applyFill="1" applyBorder="1" applyAlignment="1">
      <alignment horizontal="center" vertical="center" wrapText="1"/>
    </xf>
    <xf numFmtId="0" fontId="43" fillId="4" borderId="692" xfId="0" applyFont="1" applyFill="1" applyBorder="1" applyAlignment="1">
      <alignment horizontal="left" vertical="center" wrapText="1"/>
    </xf>
    <xf numFmtId="0" fontId="11" fillId="4" borderId="699" xfId="15" quotePrefix="1" applyFont="1" applyFill="1" applyBorder="1" applyAlignment="1">
      <alignment horizontal="center" vertical="center" wrapText="1"/>
    </xf>
    <xf numFmtId="0" fontId="11" fillId="4" borderId="700" xfId="15" quotePrefix="1" applyFont="1" applyFill="1" applyBorder="1" applyAlignment="1">
      <alignment horizontal="center" vertical="center" wrapText="1"/>
    </xf>
    <xf numFmtId="0" fontId="10" fillId="4" borderId="699" xfId="0" applyFont="1" applyFill="1" applyBorder="1" applyAlignment="1">
      <alignment horizontal="left" vertical="center" wrapText="1"/>
    </xf>
    <xf numFmtId="0" fontId="11" fillId="4" borderId="699" xfId="13" quotePrefix="1" applyFont="1" applyFill="1" applyBorder="1" applyAlignment="1">
      <alignment horizontal="center" vertical="center" wrapText="1"/>
    </xf>
    <xf numFmtId="0" fontId="120" fillId="4" borderId="699" xfId="0" applyFont="1" applyFill="1" applyBorder="1" applyAlignment="1">
      <alignment horizontal="left" vertical="center" wrapText="1"/>
    </xf>
    <xf numFmtId="0" fontId="39" fillId="4" borderId="731" xfId="15" quotePrefix="1" applyFont="1" applyFill="1" applyBorder="1" applyAlignment="1">
      <alignment vertical="center" wrapText="1"/>
    </xf>
    <xf numFmtId="0" fontId="107" fillId="4" borderId="627" xfId="15" applyFont="1" applyFill="1" applyBorder="1" applyAlignment="1">
      <alignment vertical="center" wrapText="1"/>
    </xf>
    <xf numFmtId="0" fontId="11" fillId="4" borderId="702" xfId="13" quotePrefix="1" applyFont="1" applyFill="1" applyBorder="1" applyAlignment="1">
      <alignment vertical="center" wrapText="1"/>
    </xf>
    <xf numFmtId="0" fontId="11" fillId="4" borderId="692" xfId="13" quotePrefix="1" applyFont="1" applyFill="1" applyBorder="1" applyAlignment="1">
      <alignment horizontal="center" vertical="center" wrapText="1"/>
    </xf>
    <xf numFmtId="0" fontId="40" fillId="4" borderId="704" xfId="13" quotePrefix="1" applyFont="1" applyFill="1" applyBorder="1" applyAlignment="1">
      <alignment horizontal="center" vertical="center" wrapText="1"/>
    </xf>
    <xf numFmtId="0" fontId="120" fillId="4" borderId="628" xfId="0" applyFont="1" applyFill="1" applyBorder="1" applyAlignment="1">
      <alignment horizontal="center" vertical="center" wrapText="1"/>
    </xf>
    <xf numFmtId="0" fontId="11" fillId="4" borderId="698" xfId="15" quotePrefix="1" applyFont="1" applyFill="1" applyBorder="1" applyAlignment="1">
      <alignment horizontal="center" vertical="center" wrapText="1"/>
    </xf>
    <xf numFmtId="0" fontId="120" fillId="4" borderId="708" xfId="0" applyFont="1" applyFill="1" applyBorder="1" applyAlignment="1">
      <alignment horizontal="center" vertical="center" wrapText="1"/>
    </xf>
    <xf numFmtId="0" fontId="40" fillId="4" borderId="450" xfId="15" quotePrefix="1" applyFont="1" applyFill="1" applyBorder="1" applyAlignment="1">
      <alignment vertical="center" wrapText="1"/>
    </xf>
    <xf numFmtId="0" fontId="40" fillId="4" borderId="451" xfId="15" quotePrefix="1" applyFont="1" applyFill="1" applyBorder="1" applyAlignment="1">
      <alignment vertical="center" wrapText="1"/>
    </xf>
    <xf numFmtId="0" fontId="11" fillId="4" borderId="707" xfId="15" quotePrefix="1" applyFont="1" applyFill="1" applyBorder="1" applyAlignment="1">
      <alignment vertical="center" wrapText="1"/>
    </xf>
    <xf numFmtId="0" fontId="11" fillId="4" borderId="708" xfId="15" quotePrefix="1" applyFont="1" applyFill="1" applyBorder="1" applyAlignment="1">
      <alignment vertical="center" wrapText="1"/>
    </xf>
    <xf numFmtId="0" fontId="40" fillId="4" borderId="709" xfId="15" quotePrefix="1" applyFont="1" applyFill="1" applyBorder="1" applyAlignment="1">
      <alignment vertical="center" wrapText="1"/>
    </xf>
    <xf numFmtId="0" fontId="120" fillId="4" borderId="755" xfId="0" applyFont="1" applyFill="1" applyBorder="1" applyAlignment="1">
      <alignment horizontal="left" vertical="center" wrapText="1"/>
    </xf>
    <xf numFmtId="0" fontId="11" fillId="4" borderId="702" xfId="13" quotePrefix="1" applyFont="1" applyFill="1" applyBorder="1" applyAlignment="1">
      <alignment horizontal="center" vertical="center" wrapText="1"/>
    </xf>
    <xf numFmtId="0" fontId="11" fillId="4" borderId="703" xfId="13" quotePrefix="1" applyFont="1" applyFill="1" applyBorder="1" applyAlignment="1">
      <alignment horizontal="center" vertical="center" wrapText="1"/>
    </xf>
    <xf numFmtId="0" fontId="11" fillId="4" borderId="694" xfId="13" quotePrefix="1" applyFont="1" applyFill="1" applyBorder="1" applyAlignment="1">
      <alignment horizontal="center" vertical="center" wrapText="1"/>
    </xf>
    <xf numFmtId="0" fontId="11" fillId="4" borderId="692" xfId="13" quotePrefix="1" applyFont="1" applyFill="1" applyBorder="1" applyAlignment="1">
      <alignment vertical="center" wrapText="1"/>
    </xf>
    <xf numFmtId="0" fontId="40" fillId="4" borderId="704" xfId="13" quotePrefix="1" applyFont="1" applyFill="1" applyBorder="1" applyAlignment="1">
      <alignment vertical="center" wrapText="1"/>
    </xf>
    <xf numFmtId="0" fontId="40" fillId="4" borderId="694" xfId="13" quotePrefix="1" applyFont="1" applyFill="1" applyBorder="1" applyAlignment="1">
      <alignment vertical="center" wrapText="1"/>
    </xf>
    <xf numFmtId="0" fontId="134" fillId="4" borderId="598" xfId="3" applyFont="1" applyFill="1" applyBorder="1" applyAlignment="1">
      <alignment vertical="center" wrapText="1"/>
    </xf>
    <xf numFmtId="0" fontId="11" fillId="4" borderId="692" xfId="15" quotePrefix="1" applyFont="1" applyFill="1" applyBorder="1" applyAlignment="1">
      <alignment horizontal="center" vertical="center" wrapText="1"/>
    </xf>
    <xf numFmtId="0" fontId="11" fillId="2" borderId="699" xfId="15" applyFont="1" applyFill="1" applyBorder="1" applyAlignment="1">
      <alignment vertical="center" wrapText="1"/>
    </xf>
    <xf numFmtId="0" fontId="11" fillId="2" borderId="699" xfId="15" quotePrefix="1" applyFont="1" applyFill="1" applyBorder="1" applyAlignment="1">
      <alignment horizontal="center" vertical="center" wrapText="1"/>
    </xf>
    <xf numFmtId="0" fontId="11" fillId="2" borderId="710" xfId="13" quotePrefix="1" applyFont="1" applyFill="1" applyBorder="1" applyAlignment="1">
      <alignment horizontal="center" vertical="center" wrapText="1"/>
    </xf>
    <xf numFmtId="0" fontId="11" fillId="2" borderId="754" xfId="13" quotePrefix="1" applyFont="1" applyFill="1" applyBorder="1" applyAlignment="1">
      <alignment horizontal="center" vertical="center" wrapText="1"/>
    </xf>
    <xf numFmtId="0" fontId="40" fillId="4" borderId="761" xfId="15" quotePrefix="1" applyFont="1" applyFill="1" applyBorder="1" applyAlignment="1">
      <alignment horizontal="center" vertical="center" wrapText="1"/>
    </xf>
    <xf numFmtId="0" fontId="40" fillId="4" borderId="762" xfId="15" quotePrefix="1" applyFont="1" applyFill="1" applyBorder="1" applyAlignment="1">
      <alignment horizontal="center" vertical="center" wrapText="1"/>
    </xf>
    <xf numFmtId="0" fontId="120" fillId="4" borderId="698" xfId="0" applyFont="1" applyFill="1" applyBorder="1" applyAlignment="1">
      <alignment horizontal="center" vertical="center" wrapText="1"/>
    </xf>
    <xf numFmtId="0" fontId="120" fillId="4" borderId="753" xfId="0" applyFont="1" applyFill="1" applyBorder="1" applyAlignment="1">
      <alignment horizontal="center" vertical="center" wrapText="1"/>
    </xf>
    <xf numFmtId="0" fontId="120" fillId="4" borderId="754" xfId="0" applyFont="1" applyFill="1" applyBorder="1" applyAlignment="1">
      <alignment horizontal="center" vertical="center" wrapText="1"/>
    </xf>
    <xf numFmtId="0" fontId="40" fillId="4" borderId="769" xfId="15" quotePrefix="1" applyFont="1" applyFill="1" applyBorder="1" applyAlignment="1">
      <alignment horizontal="center" vertical="center" wrapText="1"/>
    </xf>
    <xf numFmtId="0" fontId="40" fillId="4" borderId="698" xfId="13" quotePrefix="1" applyFont="1" applyFill="1" applyBorder="1" applyAlignment="1">
      <alignment horizontal="center" vertical="center" wrapText="1"/>
    </xf>
    <xf numFmtId="0" fontId="40" fillId="4" borderId="699" xfId="13" quotePrefix="1" applyFont="1" applyFill="1" applyBorder="1" applyAlignment="1">
      <alignment horizontal="center" vertical="center" wrapText="1"/>
    </xf>
    <xf numFmtId="0" fontId="40" fillId="4" borderId="700" xfId="13" quotePrefix="1" applyFont="1" applyFill="1" applyBorder="1" applyAlignment="1">
      <alignment horizontal="center" vertical="center" wrapText="1"/>
    </xf>
    <xf numFmtId="0" fontId="40" fillId="4" borderId="681" xfId="13" quotePrefix="1" applyFont="1" applyFill="1" applyBorder="1" applyAlignment="1">
      <alignment horizontal="center" vertical="center" wrapText="1"/>
    </xf>
    <xf numFmtId="0" fontId="40" fillId="4" borderId="698" xfId="15" quotePrefix="1" applyFont="1" applyFill="1" applyBorder="1" applyAlignment="1">
      <alignment horizontal="center" vertical="center" wrapText="1"/>
    </xf>
    <xf numFmtId="0" fontId="40" fillId="4" borderId="699" xfId="15" quotePrefix="1" applyFont="1" applyFill="1" applyBorder="1" applyAlignment="1">
      <alignment horizontal="center" vertical="center" wrapText="1"/>
    </xf>
    <xf numFmtId="0" fontId="58" fillId="4" borderId="698" xfId="0" applyFont="1" applyFill="1" applyBorder="1" applyAlignment="1">
      <alignment horizontal="center" vertical="center"/>
    </xf>
    <xf numFmtId="0" fontId="58" fillId="4" borderId="699" xfId="0" applyFont="1" applyFill="1" applyBorder="1" applyAlignment="1">
      <alignment horizontal="center" vertical="center"/>
    </xf>
    <xf numFmtId="0" fontId="58" fillId="4" borderId="700" xfId="0" applyFont="1" applyFill="1" applyBorder="1" applyAlignment="1">
      <alignment horizontal="center" vertical="center"/>
    </xf>
    <xf numFmtId="0" fontId="86" fillId="2" borderId="681" xfId="9" applyFont="1" applyFill="1" applyBorder="1" applyAlignment="1">
      <alignment horizontal="center" vertical="center"/>
    </xf>
    <xf numFmtId="0" fontId="89" fillId="2" borderId="681" xfId="9" applyFont="1" applyFill="1" applyBorder="1" applyAlignment="1">
      <alignment horizontal="center" vertical="center"/>
    </xf>
    <xf numFmtId="0" fontId="157" fillId="2" borderId="0" xfId="0" applyFont="1" applyFill="1" applyBorder="1" applyAlignment="1">
      <alignment horizontal="center" wrapText="1"/>
    </xf>
    <xf numFmtId="0" fontId="40" fillId="2" borderId="698" xfId="13" applyFont="1" applyFill="1" applyBorder="1" applyAlignment="1">
      <alignment horizontal="center" vertical="center" wrapText="1"/>
    </xf>
    <xf numFmtId="0" fontId="122" fillId="2" borderId="0" xfId="0" applyFont="1" applyFill="1" applyBorder="1" applyAlignment="1" applyProtection="1">
      <alignment horizontal="center" vertical="center" wrapText="1"/>
      <protection locked="0"/>
    </xf>
    <xf numFmtId="0" fontId="68" fillId="4" borderId="750" xfId="15" applyFont="1" applyFill="1" applyBorder="1" applyAlignment="1">
      <alignment vertical="center" wrapText="1"/>
    </xf>
    <xf numFmtId="0" fontId="1" fillId="4" borderId="805" xfId="0" applyFont="1" applyFill="1" applyBorder="1" applyAlignment="1">
      <alignment horizontal="left" vertical="center" wrapText="1"/>
    </xf>
    <xf numFmtId="0" fontId="56" fillId="8" borderId="749" xfId="0" applyFont="1" applyFill="1" applyBorder="1" applyAlignment="1">
      <alignment horizontal="center" vertical="center" wrapText="1"/>
    </xf>
    <xf numFmtId="0" fontId="125" fillId="4" borderId="700" xfId="13" quotePrefix="1" applyFont="1" applyFill="1" applyBorder="1" applyAlignment="1">
      <alignment horizontal="center" vertical="center" wrapText="1"/>
    </xf>
    <xf numFmtId="1" fontId="58" fillId="2" borderId="512" xfId="0" applyNumberFormat="1" applyFont="1" applyFill="1" applyBorder="1" applyAlignment="1">
      <alignment horizontal="center" wrapText="1"/>
    </xf>
    <xf numFmtId="1" fontId="58" fillId="2" borderId="776" xfId="0" applyNumberFormat="1" applyFont="1" applyFill="1" applyBorder="1" applyAlignment="1">
      <alignment horizontal="center" wrapText="1"/>
    </xf>
    <xf numFmtId="0" fontId="11" fillId="2" borderId="505" xfId="13" quotePrefix="1" applyFont="1" applyFill="1" applyBorder="1" applyAlignment="1">
      <alignment horizontal="center" vertical="center" wrapText="1"/>
    </xf>
    <xf numFmtId="0" fontId="55" fillId="2" borderId="500" xfId="0" applyFont="1" applyFill="1" applyBorder="1" applyAlignment="1">
      <alignment horizontal="center" wrapText="1"/>
    </xf>
    <xf numFmtId="0" fontId="55" fillId="2" borderId="498" xfId="0" applyFont="1" applyFill="1" applyBorder="1" applyAlignment="1">
      <alignment horizontal="center" vertical="top" wrapText="1"/>
    </xf>
    <xf numFmtId="0" fontId="55" fillId="2" borderId="499" xfId="0" applyFont="1" applyFill="1" applyBorder="1" applyAlignment="1">
      <alignment horizontal="center" vertical="top" wrapText="1"/>
    </xf>
    <xf numFmtId="0" fontId="55" fillId="2" borderId="702" xfId="0" applyFont="1" applyFill="1" applyBorder="1" applyAlignment="1">
      <alignment horizontal="center" vertical="top" wrapText="1"/>
    </xf>
    <xf numFmtId="0" fontId="55" fillId="2" borderId="704" xfId="0" applyFont="1" applyFill="1" applyBorder="1" applyAlignment="1">
      <alignment horizontal="center" vertical="top" wrapText="1"/>
    </xf>
    <xf numFmtId="0" fontId="55" fillId="2" borderId="77" xfId="0" applyFont="1" applyFill="1" applyBorder="1" applyAlignment="1">
      <alignment horizontal="center" vertical="top" wrapText="1"/>
    </xf>
    <xf numFmtId="0" fontId="55" fillId="2" borderId="88" xfId="0" applyFont="1" applyFill="1" applyBorder="1" applyAlignment="1">
      <alignment horizontal="center" vertical="center" wrapText="1"/>
    </xf>
    <xf numFmtId="0" fontId="55" fillId="2" borderId="44" xfId="0" applyFont="1" applyFill="1" applyBorder="1" applyAlignment="1">
      <alignment horizontal="center" vertical="center" wrapText="1"/>
    </xf>
    <xf numFmtId="0" fontId="55" fillId="2" borderId="175" xfId="0" applyFont="1" applyFill="1" applyBorder="1" applyAlignment="1">
      <alignment horizontal="center" vertical="top" wrapText="1"/>
    </xf>
    <xf numFmtId="0" fontId="55" fillId="2" borderId="88" xfId="0" applyFont="1" applyFill="1" applyBorder="1" applyAlignment="1">
      <alignment horizontal="center" vertical="top" wrapText="1"/>
    </xf>
    <xf numFmtId="0" fontId="55" fillId="2" borderId="755" xfId="0" applyFont="1" applyFill="1" applyBorder="1" applyAlignment="1">
      <alignment horizontal="center" wrapText="1"/>
    </xf>
    <xf numFmtId="0" fontId="53" fillId="2" borderId="88" xfId="0" applyFont="1" applyFill="1" applyBorder="1" applyAlignment="1">
      <alignment horizontal="center" vertical="center" wrapText="1"/>
    </xf>
    <xf numFmtId="0" fontId="53" fillId="2" borderId="44" xfId="0" applyFont="1" applyFill="1" applyBorder="1" applyAlignment="1">
      <alignment horizontal="center" vertical="center" wrapText="1"/>
    </xf>
    <xf numFmtId="1" fontId="20" fillId="2" borderId="737" xfId="0" applyNumberFormat="1" applyFont="1" applyFill="1" applyBorder="1" applyAlignment="1">
      <alignment horizontal="center" vertical="center" wrapText="1"/>
    </xf>
    <xf numFmtId="1" fontId="20" fillId="2" borderId="752" xfId="0" applyNumberFormat="1" applyFont="1" applyFill="1" applyBorder="1" applyAlignment="1">
      <alignment horizontal="center" vertical="center" wrapText="1"/>
    </xf>
    <xf numFmtId="1" fontId="7" fillId="2" borderId="801" xfId="0" applyNumberFormat="1" applyFont="1" applyFill="1" applyBorder="1" applyAlignment="1">
      <alignment horizontal="center" vertical="center" wrapText="1"/>
    </xf>
    <xf numFmtId="1" fontId="55" fillId="2" borderId="707" xfId="0" applyNumberFormat="1" applyFont="1" applyFill="1" applyBorder="1" applyAlignment="1">
      <alignment horizontal="center" vertical="center" wrapText="1"/>
    </xf>
    <xf numFmtId="1" fontId="56" fillId="2" borderId="707" xfId="0" applyNumberFormat="1" applyFont="1" applyFill="1" applyBorder="1" applyAlignment="1">
      <alignment horizontal="center" vertical="center" wrapText="1"/>
    </xf>
    <xf numFmtId="1" fontId="56" fillId="2" borderId="737" xfId="0" applyNumberFormat="1" applyFont="1" applyFill="1" applyBorder="1" applyAlignment="1">
      <alignment horizontal="center" vertical="center" wrapText="1"/>
    </xf>
    <xf numFmtId="1" fontId="58" fillId="2" borderId="806" xfId="0" applyNumberFormat="1" applyFont="1" applyFill="1" applyBorder="1" applyAlignment="1">
      <alignment horizontal="center" vertical="center" wrapText="1"/>
    </xf>
    <xf numFmtId="1" fontId="58" fillId="2" borderId="807" xfId="0" applyNumberFormat="1" applyFont="1" applyFill="1" applyBorder="1" applyAlignment="1">
      <alignment horizontal="center" vertical="center" wrapText="1"/>
    </xf>
    <xf numFmtId="1" fontId="58" fillId="2" borderId="804" xfId="0" applyNumberFormat="1" applyFont="1" applyFill="1" applyBorder="1" applyAlignment="1">
      <alignment horizontal="center" vertical="center" wrapText="1"/>
    </xf>
    <xf numFmtId="1" fontId="20" fillId="2" borderId="802" xfId="0" applyNumberFormat="1" applyFont="1" applyFill="1" applyBorder="1" applyAlignment="1">
      <alignment horizontal="center" vertical="center" wrapText="1"/>
    </xf>
    <xf numFmtId="1" fontId="20" fillId="2" borderId="790" xfId="0" applyNumberFormat="1" applyFont="1" applyFill="1" applyBorder="1" applyAlignment="1">
      <alignment horizontal="center" vertical="center" wrapText="1"/>
    </xf>
    <xf numFmtId="1" fontId="7" fillId="2" borderId="803" xfId="0" applyNumberFormat="1" applyFont="1" applyFill="1" applyBorder="1" applyAlignment="1">
      <alignment horizontal="center" vertical="center" wrapText="1"/>
    </xf>
    <xf numFmtId="1" fontId="58" fillId="2" borderId="802" xfId="0" applyNumberFormat="1" applyFont="1" applyFill="1" applyBorder="1" applyAlignment="1">
      <alignment horizontal="center" vertical="center" wrapText="1"/>
    </xf>
    <xf numFmtId="0" fontId="78" fillId="2" borderId="755" xfId="0" applyFont="1" applyFill="1" applyBorder="1" applyAlignment="1">
      <alignment horizontal="center" vertical="center" wrapText="1"/>
    </xf>
    <xf numFmtId="0" fontId="78" fillId="2" borderId="88" xfId="0" applyFont="1" applyFill="1" applyBorder="1" applyAlignment="1">
      <alignment horizontal="center" vertical="center" wrapText="1"/>
    </xf>
    <xf numFmtId="0" fontId="78" fillId="2" borderId="44" xfId="0" applyFont="1" applyFill="1" applyBorder="1" applyAlignment="1">
      <alignment horizontal="center" vertical="center" wrapText="1"/>
    </xf>
    <xf numFmtId="0" fontId="40" fillId="2" borderId="88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5" fillId="2" borderId="474" xfId="0" applyFont="1" applyFill="1" applyBorder="1" applyAlignment="1">
      <alignment horizontal="center" vertical="center" wrapText="1"/>
    </xf>
    <xf numFmtId="0" fontId="56" fillId="2" borderId="474" xfId="0" applyFont="1" applyFill="1" applyBorder="1" applyAlignment="1">
      <alignment horizontal="center" vertical="center" wrapText="1"/>
    </xf>
    <xf numFmtId="0" fontId="56" fillId="2" borderId="802" xfId="0" applyFont="1" applyFill="1" applyBorder="1" applyAlignment="1">
      <alignment horizontal="center" vertical="center" wrapText="1"/>
    </xf>
    <xf numFmtId="0" fontId="144" fillId="4" borderId="698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700" xfId="15" quotePrefix="1" applyFont="1" applyFill="1" applyBorder="1" applyAlignment="1" applyProtection="1">
      <alignment vertical="center" wrapText="1"/>
      <protection locked="0"/>
    </xf>
    <xf numFmtId="0" fontId="122" fillId="2" borderId="755" xfId="15" applyFont="1" applyFill="1" applyBorder="1" applyAlignment="1" applyProtection="1">
      <alignment vertical="center" wrapText="1"/>
      <protection locked="0"/>
    </xf>
    <xf numFmtId="0" fontId="122" fillId="2" borderId="88" xfId="15" applyFont="1" applyFill="1" applyBorder="1" applyAlignment="1" applyProtection="1">
      <alignment vertical="center" wrapText="1"/>
      <protection locked="0"/>
    </xf>
    <xf numFmtId="0" fontId="121" fillId="2" borderId="44" xfId="15" applyFont="1" applyFill="1" applyBorder="1" applyAlignment="1" applyProtection="1">
      <alignment vertical="center" wrapText="1"/>
      <protection locked="0"/>
    </xf>
    <xf numFmtId="0" fontId="121" fillId="2" borderId="77" xfId="15" applyFont="1" applyFill="1" applyBorder="1" applyAlignment="1" applyProtection="1">
      <alignment vertical="center" wrapText="1"/>
      <protection locked="0"/>
    </xf>
    <xf numFmtId="0" fontId="123" fillId="2" borderId="755" xfId="0" applyFont="1" applyFill="1" applyBorder="1" applyAlignment="1" applyProtection="1">
      <alignment horizontal="left" vertical="center" wrapText="1"/>
      <protection locked="0"/>
    </xf>
    <xf numFmtId="0" fontId="123" fillId="2" borderId="88" xfId="0" applyFont="1" applyFill="1" applyBorder="1" applyAlignment="1" applyProtection="1">
      <alignment horizontal="left" vertical="center" wrapText="1"/>
      <protection locked="0"/>
    </xf>
    <xf numFmtId="0" fontId="123" fillId="2" borderId="44" xfId="0" applyFont="1" applyFill="1" applyBorder="1" applyAlignment="1" applyProtection="1">
      <alignment horizontal="left" vertical="center" wrapText="1"/>
      <protection locked="0"/>
    </xf>
    <xf numFmtId="0" fontId="121" fillId="2" borderId="760" xfId="15" quotePrefix="1" applyFont="1" applyFill="1" applyBorder="1" applyAlignment="1">
      <alignment horizontal="left" vertical="center" wrapText="1"/>
    </xf>
    <xf numFmtId="0" fontId="121" fillId="2" borderId="802" xfId="15" quotePrefix="1" applyFont="1" applyFill="1" applyBorder="1" applyAlignment="1">
      <alignment horizontal="left" vertical="center" wrapText="1"/>
    </xf>
    <xf numFmtId="0" fontId="123" fillId="2" borderId="575" xfId="0" applyFont="1" applyFill="1" applyBorder="1" applyAlignment="1" applyProtection="1">
      <alignment horizontal="left" vertical="center" wrapText="1"/>
      <protection locked="0"/>
    </xf>
    <xf numFmtId="0" fontId="123" fillId="2" borderId="692" xfId="0" applyFont="1" applyFill="1" applyBorder="1" applyAlignment="1" applyProtection="1">
      <alignment horizontal="left" vertical="center" wrapText="1"/>
      <protection locked="0"/>
    </xf>
    <xf numFmtId="0" fontId="122" fillId="2" borderId="698" xfId="13" applyFont="1" applyFill="1" applyBorder="1" applyAlignment="1" applyProtection="1">
      <alignment horizontal="center" vertical="center" wrapText="1"/>
      <protection locked="0"/>
    </xf>
    <xf numFmtId="0" fontId="123" fillId="2" borderId="700" xfId="0" applyFont="1" applyFill="1" applyBorder="1" applyAlignment="1" applyProtection="1">
      <alignment horizontal="left" vertical="center" wrapText="1"/>
      <protection locked="0"/>
    </xf>
    <xf numFmtId="0" fontId="122" fillId="2" borderId="702" xfId="13" applyFont="1" applyFill="1" applyBorder="1" applyAlignment="1" applyProtection="1">
      <alignment vertical="center" wrapText="1"/>
      <protection locked="0"/>
    </xf>
    <xf numFmtId="0" fontId="122" fillId="2" borderId="704" xfId="13" applyFont="1" applyFill="1" applyBorder="1" applyAlignment="1" applyProtection="1">
      <alignment vertical="center" wrapText="1"/>
      <protection locked="0"/>
    </xf>
    <xf numFmtId="0" fontId="122" fillId="2" borderId="706" xfId="13" applyFont="1" applyFill="1" applyBorder="1" applyAlignment="1" applyProtection="1">
      <alignment vertical="center" wrapText="1"/>
      <protection locked="0"/>
    </xf>
    <xf numFmtId="0" fontId="123" fillId="2" borderId="699" xfId="15" quotePrefix="1" applyFont="1" applyFill="1" applyBorder="1" applyAlignment="1" applyProtection="1">
      <alignment vertical="center" wrapText="1"/>
      <protection locked="0"/>
    </xf>
    <xf numFmtId="0" fontId="123" fillId="2" borderId="691" xfId="15" applyFont="1" applyFill="1" applyBorder="1" applyAlignment="1" applyProtection="1">
      <alignment vertical="center" wrapText="1"/>
      <protection locked="0"/>
    </xf>
    <xf numFmtId="0" fontId="121" fillId="2" borderId="761" xfId="15" quotePrefix="1" applyFont="1" applyFill="1" applyBorder="1" applyAlignment="1">
      <alignment horizontal="left" vertical="center" wrapText="1"/>
    </xf>
    <xf numFmtId="0" fontId="122" fillId="2" borderId="699" xfId="15" applyFont="1" applyFill="1" applyBorder="1" applyAlignment="1" applyProtection="1">
      <alignment horizontal="center" vertical="center" wrapText="1"/>
    </xf>
    <xf numFmtId="0" fontId="123" fillId="2" borderId="699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700" xfId="15" applyFont="1" applyFill="1" applyBorder="1" applyAlignment="1" applyProtection="1">
      <alignment horizontal="center" vertical="center" wrapText="1"/>
    </xf>
    <xf numFmtId="0" fontId="121" fillId="2" borderId="698" xfId="15" applyFont="1" applyFill="1" applyBorder="1" applyAlignment="1" applyProtection="1">
      <alignment horizontal="center" vertical="center" wrapText="1"/>
    </xf>
    <xf numFmtId="0" fontId="122" fillId="2" borderId="758" xfId="13" applyFont="1" applyFill="1" applyBorder="1" applyAlignment="1" applyProtection="1">
      <alignment horizontal="center" vertical="center" wrapText="1"/>
      <protection locked="0"/>
    </xf>
    <xf numFmtId="0" fontId="122" fillId="2" borderId="710" xfId="13" applyFont="1" applyFill="1" applyBorder="1" applyAlignment="1" applyProtection="1">
      <alignment horizontal="center" vertical="center" wrapText="1"/>
      <protection locked="0"/>
    </xf>
    <xf numFmtId="0" fontId="122" fillId="2" borderId="701" xfId="13" applyFont="1" applyFill="1" applyBorder="1" applyAlignment="1" applyProtection="1">
      <alignment horizontal="center" vertical="center" wrapText="1"/>
      <protection locked="0"/>
    </xf>
    <xf numFmtId="0" fontId="121" fillId="2" borderId="707" xfId="15" applyFont="1" applyFill="1" applyBorder="1" applyAlignment="1" applyProtection="1">
      <alignment horizontal="center" vertical="center" wrapText="1"/>
      <protection locked="0"/>
    </xf>
    <xf numFmtId="0" fontId="121" fillId="2" borderId="708" xfId="15" applyFont="1" applyFill="1" applyBorder="1" applyAlignment="1" applyProtection="1">
      <alignment horizontal="center" vertical="center" wrapText="1"/>
      <protection locked="0"/>
    </xf>
    <xf numFmtId="0" fontId="121" fillId="2" borderId="709" xfId="15" applyFont="1" applyFill="1" applyBorder="1" applyAlignment="1" applyProtection="1">
      <alignment horizontal="center" vertical="center" wrapText="1"/>
      <protection locked="0"/>
    </xf>
    <xf numFmtId="0" fontId="121" fillId="2" borderId="711" xfId="15" applyFont="1" applyFill="1" applyBorder="1" applyAlignment="1" applyProtection="1">
      <alignment horizontal="center" vertical="center" wrapText="1"/>
      <protection locked="0"/>
    </xf>
    <xf numFmtId="0" fontId="122" fillId="2" borderId="758" xfId="15" applyFont="1" applyFill="1" applyBorder="1" applyAlignment="1" applyProtection="1">
      <alignment horizontal="center" vertical="center" wrapText="1"/>
      <protection locked="0"/>
    </xf>
    <xf numFmtId="0" fontId="121" fillId="2" borderId="702" xfId="13" applyFont="1" applyFill="1" applyBorder="1" applyAlignment="1" applyProtection="1">
      <alignment horizontal="center" vertical="center" wrapText="1"/>
      <protection locked="0"/>
    </xf>
    <xf numFmtId="0" fontId="121" fillId="2" borderId="703" xfId="13" applyFont="1" applyFill="1" applyBorder="1" applyAlignment="1" applyProtection="1">
      <alignment horizontal="center" vertical="center" wrapText="1"/>
      <protection locked="0"/>
    </xf>
    <xf numFmtId="0" fontId="121" fillId="2" borderId="693" xfId="13" applyFont="1" applyFill="1" applyBorder="1" applyAlignment="1" applyProtection="1">
      <alignment horizontal="center" vertical="center" wrapText="1"/>
      <protection locked="0"/>
    </xf>
    <xf numFmtId="0" fontId="121" fillId="2" borderId="704" xfId="13" applyFont="1" applyFill="1" applyBorder="1" applyAlignment="1" applyProtection="1">
      <alignment horizontal="center" vertical="center" wrapText="1"/>
      <protection locked="0"/>
    </xf>
    <xf numFmtId="0" fontId="121" fillId="2" borderId="705" xfId="13" applyFont="1" applyFill="1" applyBorder="1" applyAlignment="1" applyProtection="1">
      <alignment horizontal="center" vertical="center" wrapText="1"/>
      <protection locked="0"/>
    </xf>
    <xf numFmtId="0" fontId="122" fillId="2" borderId="732" xfId="15" applyFont="1" applyFill="1" applyBorder="1" applyAlignment="1" applyProtection="1">
      <alignment horizontal="center" vertical="center" wrapText="1"/>
      <protection locked="0"/>
    </xf>
    <xf numFmtId="0" fontId="123" fillId="2" borderId="698" xfId="0" applyFont="1" applyFill="1" applyBorder="1" applyAlignment="1" applyProtection="1">
      <alignment horizontal="center" vertical="center"/>
      <protection locked="0"/>
    </xf>
    <xf numFmtId="0" fontId="121" fillId="2" borderId="806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806" xfId="13" applyNumberFormat="1" applyFont="1" applyFill="1" applyBorder="1" applyAlignment="1" applyProtection="1">
      <alignment horizontal="center" vertical="center" wrapText="1"/>
    </xf>
    <xf numFmtId="0" fontId="48" fillId="2" borderId="761" xfId="22" quotePrefix="1" applyFont="1" applyFill="1" applyBorder="1" applyAlignment="1">
      <alignment horizontal="left" vertical="center" wrapText="1"/>
    </xf>
    <xf numFmtId="0" fontId="48" fillId="2" borderId="542" xfId="22" quotePrefix="1" applyFont="1" applyFill="1" applyBorder="1" applyAlignment="1">
      <alignment horizontal="left" vertical="center" wrapText="1"/>
    </xf>
    <xf numFmtId="0" fontId="48" fillId="2" borderId="544" xfId="22" quotePrefix="1" applyFont="1" applyFill="1" applyBorder="1" applyAlignment="1">
      <alignment horizontal="left" vertical="center" wrapText="1"/>
    </xf>
    <xf numFmtId="0" fontId="25" fillId="2" borderId="815" xfId="22" quotePrefix="1" applyFont="1" applyFill="1" applyBorder="1" applyAlignment="1">
      <alignment horizontal="left" vertical="center" wrapText="1"/>
    </xf>
    <xf numFmtId="0" fontId="25" fillId="2" borderId="702" xfId="22" applyNumberFormat="1" applyFont="1" applyFill="1" applyBorder="1" applyAlignment="1" applyProtection="1">
      <alignment vertical="center" wrapText="1"/>
      <protection locked="0"/>
    </xf>
    <xf numFmtId="0" fontId="25" fillId="2" borderId="668" xfId="22" applyNumberFormat="1" applyFont="1" applyFill="1" applyBorder="1" applyAlignment="1" applyProtection="1">
      <alignment vertical="center" wrapText="1"/>
      <protection locked="0"/>
    </xf>
    <xf numFmtId="0" fontId="25" fillId="2" borderId="678" xfId="22" applyNumberFormat="1" applyFont="1" applyFill="1" applyBorder="1" applyAlignment="1" applyProtection="1">
      <alignment vertical="center" wrapText="1"/>
      <protection locked="0"/>
    </xf>
    <xf numFmtId="0" fontId="27" fillId="2" borderId="702" xfId="0" applyFont="1" applyFill="1" applyBorder="1" applyAlignment="1" applyProtection="1">
      <alignment horizontal="center" vertical="center"/>
      <protection locked="0"/>
    </xf>
    <xf numFmtId="0" fontId="27" fillId="2" borderId="668" xfId="0" applyFont="1" applyFill="1" applyBorder="1" applyAlignment="1" applyProtection="1">
      <alignment horizontal="center" vertical="center"/>
      <protection locked="0"/>
    </xf>
    <xf numFmtId="0" fontId="122" fillId="2" borderId="677" xfId="15" applyNumberFormat="1" applyFont="1" applyFill="1" applyBorder="1" applyAlignment="1" applyProtection="1">
      <alignment vertical="center" wrapText="1"/>
      <protection locked="0"/>
    </xf>
    <xf numFmtId="0" fontId="122" fillId="2" borderId="691" xfId="15" applyNumberFormat="1" applyFont="1" applyFill="1" applyBorder="1" applyAlignment="1" applyProtection="1">
      <alignment vertical="center" wrapText="1"/>
      <protection locked="0"/>
    </xf>
    <xf numFmtId="0" fontId="122" fillId="2" borderId="681" xfId="15" applyNumberFormat="1" applyFont="1" applyFill="1" applyBorder="1" applyAlignment="1" applyProtection="1">
      <alignment vertical="center" wrapText="1"/>
      <protection locked="0"/>
    </xf>
    <xf numFmtId="0" fontId="39" fillId="4" borderId="815" xfId="15" quotePrefix="1" applyFont="1" applyFill="1" applyBorder="1" applyAlignment="1">
      <alignment vertical="center" wrapText="1"/>
    </xf>
    <xf numFmtId="0" fontId="121" fillId="4" borderId="760" xfId="15" quotePrefix="1" applyFont="1" applyFill="1" applyBorder="1" applyAlignment="1">
      <alignment horizontal="left" vertical="center" wrapText="1"/>
    </xf>
    <xf numFmtId="0" fontId="40" fillId="2" borderId="762" xfId="15" applyFont="1" applyFill="1" applyBorder="1" applyAlignment="1">
      <alignment horizontal="center" vertical="center" wrapText="1"/>
    </xf>
    <xf numFmtId="0" fontId="11" fillId="4" borderId="0" xfId="11" applyFont="1" applyFill="1" applyBorder="1" applyAlignment="1">
      <alignment horizontal="center" vertical="center" textRotation="255" wrapText="1"/>
    </xf>
    <xf numFmtId="0" fontId="120" fillId="4" borderId="815" xfId="0" applyFont="1" applyFill="1" applyBorder="1" applyAlignment="1">
      <alignment horizontal="left" vertical="center" wrapText="1"/>
    </xf>
    <xf numFmtId="0" fontId="121" fillId="4" borderId="692" xfId="15" quotePrefix="1" applyFont="1" applyFill="1" applyBorder="1" applyAlignment="1">
      <alignment horizontal="left" vertical="center" wrapText="1"/>
    </xf>
    <xf numFmtId="0" fontId="39" fillId="4" borderId="732" xfId="15" applyFont="1" applyFill="1" applyBorder="1" applyAlignment="1">
      <alignment vertical="center" wrapText="1"/>
    </xf>
    <xf numFmtId="0" fontId="121" fillId="4" borderId="575" xfId="15" quotePrefix="1" applyFont="1" applyFill="1" applyBorder="1" applyAlignment="1">
      <alignment horizontal="left" vertical="center" wrapText="1"/>
    </xf>
    <xf numFmtId="0" fontId="10" fillId="4" borderId="815" xfId="0" applyFont="1" applyFill="1" applyBorder="1" applyAlignment="1">
      <alignment horizontal="left" vertical="center" wrapText="1"/>
    </xf>
    <xf numFmtId="0" fontId="11" fillId="4" borderId="826" xfId="13" quotePrefix="1" applyFont="1" applyFill="1" applyBorder="1" applyAlignment="1">
      <alignment horizontal="center" vertical="center" wrapText="1"/>
    </xf>
    <xf numFmtId="0" fontId="11" fillId="4" borderId="819" xfId="13" quotePrefix="1" applyFont="1" applyFill="1" applyBorder="1" applyAlignment="1">
      <alignment horizontal="center" vertical="center" wrapText="1"/>
    </xf>
    <xf numFmtId="0" fontId="11" fillId="4" borderId="702" xfId="11" quotePrefix="1" applyFont="1" applyFill="1" applyBorder="1" applyAlignment="1">
      <alignment horizontal="center" vertical="center" textRotation="255" wrapText="1"/>
    </xf>
    <xf numFmtId="0" fontId="11" fillId="4" borderId="703" xfId="11" quotePrefix="1" applyFont="1" applyFill="1" applyBorder="1" applyAlignment="1">
      <alignment horizontal="center" vertical="center" textRotation="255" wrapText="1"/>
    </xf>
    <xf numFmtId="0" fontId="11" fillId="4" borderId="694" xfId="11" quotePrefix="1" applyFont="1" applyFill="1" applyBorder="1" applyAlignment="1">
      <alignment horizontal="center" vertical="center" textRotation="255" wrapText="1"/>
    </xf>
    <xf numFmtId="0" fontId="40" fillId="4" borderId="702" xfId="13" quotePrefix="1" applyFont="1" applyFill="1" applyBorder="1" applyAlignment="1">
      <alignment horizontal="center" vertical="center" wrapText="1"/>
    </xf>
    <xf numFmtId="0" fontId="11" fillId="4" borderId="705" xfId="13" quotePrefix="1" applyFont="1" applyFill="1" applyBorder="1" applyAlignment="1">
      <alignment horizontal="center" vertical="center" wrapText="1"/>
    </xf>
    <xf numFmtId="0" fontId="40" fillId="4" borderId="703" xfId="13" quotePrefix="1" applyFont="1" applyFill="1" applyBorder="1" applyAlignment="1">
      <alignment horizontal="center" vertical="center" wrapText="1"/>
    </xf>
    <xf numFmtId="0" fontId="40" fillId="4" borderId="836" xfId="15" quotePrefix="1" applyFont="1" applyFill="1" applyBorder="1" applyAlignment="1">
      <alignment horizontal="center" vertical="center" wrapText="1"/>
    </xf>
    <xf numFmtId="0" fontId="40" fillId="4" borderId="824" xfId="15" quotePrefix="1" applyFont="1" applyFill="1" applyBorder="1" applyAlignment="1">
      <alignment horizontal="center" vertical="center" wrapText="1"/>
    </xf>
    <xf numFmtId="0" fontId="40" fillId="4" borderId="825" xfId="15" quotePrefix="1" applyFont="1" applyFill="1" applyBorder="1" applyAlignment="1">
      <alignment horizontal="center" vertical="center" wrapText="1"/>
    </xf>
    <xf numFmtId="0" fontId="40" fillId="4" borderId="832" xfId="13" quotePrefix="1" applyFont="1" applyFill="1" applyBorder="1" applyAlignment="1">
      <alignment horizontal="center" vertical="center" wrapText="1"/>
    </xf>
    <xf numFmtId="0" fontId="40" fillId="4" borderId="756" xfId="13" quotePrefix="1" applyFont="1" applyFill="1" applyBorder="1" applyAlignment="1">
      <alignment horizontal="center" vertical="center" wrapText="1"/>
    </xf>
    <xf numFmtId="0" fontId="40" fillId="4" borderId="757" xfId="13" quotePrefix="1" applyFont="1" applyFill="1" applyBorder="1" applyAlignment="1">
      <alignment horizontal="center" vertical="center" wrapText="1"/>
    </xf>
    <xf numFmtId="0" fontId="40" fillId="4" borderId="799" xfId="15" quotePrefix="1" applyFont="1" applyFill="1" applyBorder="1" applyAlignment="1">
      <alignment horizontal="center" vertical="center" wrapText="1"/>
    </xf>
    <xf numFmtId="0" fontId="40" fillId="4" borderId="798" xfId="15" quotePrefix="1" applyFont="1" applyFill="1" applyBorder="1" applyAlignment="1">
      <alignment horizontal="center" vertical="center" wrapText="1"/>
    </xf>
    <xf numFmtId="0" fontId="40" fillId="4" borderId="800" xfId="15" quotePrefix="1" applyFont="1" applyFill="1" applyBorder="1" applyAlignment="1">
      <alignment horizontal="center" vertical="center" wrapText="1"/>
    </xf>
    <xf numFmtId="0" fontId="11" fillId="4" borderId="815" xfId="15" quotePrefix="1" applyFont="1" applyFill="1" applyBorder="1" applyAlignment="1">
      <alignment horizontal="center" vertical="center" wrapText="1"/>
    </xf>
    <xf numFmtId="0" fontId="11" fillId="4" borderId="819" xfId="15" quotePrefix="1" applyFont="1" applyFill="1" applyBorder="1" applyAlignment="1">
      <alignment horizontal="center" vertical="center" wrapText="1"/>
    </xf>
    <xf numFmtId="0" fontId="121" fillId="2" borderId="826" xfId="9" applyFont="1" applyFill="1" applyBorder="1" applyAlignment="1" applyProtection="1">
      <alignment horizontal="center" vertical="center"/>
      <protection locked="0"/>
    </xf>
    <xf numFmtId="0" fontId="121" fillId="2" borderId="827" xfId="9" applyFont="1" applyFill="1" applyBorder="1" applyAlignment="1" applyProtection="1">
      <alignment horizontal="center" vertical="center"/>
      <protection locked="0"/>
    </xf>
    <xf numFmtId="0" fontId="121" fillId="2" borderId="828" xfId="22" applyFont="1" applyFill="1" applyBorder="1" applyAlignment="1" applyProtection="1">
      <alignment horizontal="center" vertical="center" wrapText="1"/>
      <protection locked="0"/>
    </xf>
    <xf numFmtId="0" fontId="121" fillId="2" borderId="830" xfId="9" applyFont="1" applyFill="1" applyBorder="1" applyAlignment="1" applyProtection="1">
      <alignment horizontal="center" vertical="center"/>
      <protection locked="0"/>
    </xf>
    <xf numFmtId="0" fontId="121" fillId="2" borderId="814" xfId="22" applyFont="1" applyFill="1" applyBorder="1" applyAlignment="1" applyProtection="1">
      <alignment horizontal="center" vertical="center" wrapText="1"/>
      <protection locked="0"/>
    </xf>
    <xf numFmtId="0" fontId="121" fillId="2" borderId="816" xfId="22" applyFont="1" applyFill="1" applyBorder="1" applyAlignment="1" applyProtection="1">
      <alignment horizontal="center" vertical="center" wrapText="1"/>
      <protection locked="0"/>
    </xf>
    <xf numFmtId="0" fontId="122" fillId="2" borderId="826" xfId="5" applyFont="1" applyFill="1" applyBorder="1" applyAlignment="1" applyProtection="1">
      <alignment horizontal="center" vertical="center" wrapText="1"/>
      <protection locked="0"/>
    </xf>
    <xf numFmtId="0" fontId="122" fillId="2" borderId="830" xfId="5" applyFont="1" applyFill="1" applyBorder="1" applyAlignment="1" applyProtection="1">
      <alignment horizontal="center" vertical="center" wrapText="1"/>
      <protection locked="0"/>
    </xf>
    <xf numFmtId="0" fontId="122" fillId="2" borderId="816" xfId="5" applyFont="1" applyFill="1" applyBorder="1" applyAlignment="1" applyProtection="1">
      <alignment horizontal="center" vertical="center" wrapText="1"/>
      <protection locked="0"/>
    </xf>
    <xf numFmtId="0" fontId="123" fillId="2" borderId="692" xfId="9" applyFont="1" applyFill="1" applyBorder="1" applyAlignment="1" applyProtection="1">
      <alignment horizontal="left" vertical="center" wrapText="1"/>
      <protection locked="0"/>
    </xf>
    <xf numFmtId="0" fontId="122" fillId="2" borderId="702" xfId="5" applyFont="1" applyFill="1" applyBorder="1" applyAlignment="1" applyProtection="1">
      <alignment horizontal="center" vertical="center" wrapText="1"/>
      <protection locked="0"/>
    </xf>
    <xf numFmtId="0" fontId="122" fillId="2" borderId="827" xfId="5" applyFont="1" applyFill="1" applyBorder="1" applyAlignment="1" applyProtection="1">
      <alignment horizontal="center" vertical="center" wrapText="1"/>
      <protection locked="0"/>
    </xf>
    <xf numFmtId="0" fontId="122" fillId="2" borderId="828" xfId="5" applyFont="1" applyFill="1" applyBorder="1" applyAlignment="1" applyProtection="1">
      <alignment horizontal="center" vertical="center" wrapText="1"/>
      <protection locked="0"/>
    </xf>
    <xf numFmtId="0" fontId="123" fillId="2" borderId="815" xfId="9" applyFont="1" applyFill="1" applyBorder="1" applyAlignment="1" applyProtection="1">
      <alignment horizontal="left" vertical="center" wrapText="1"/>
      <protection locked="0"/>
    </xf>
    <xf numFmtId="0" fontId="121" fillId="2" borderId="826" xfId="5" applyFont="1" applyFill="1" applyBorder="1" applyAlignment="1" applyProtection="1">
      <alignment horizontal="center" vertical="center" wrapText="1"/>
      <protection locked="0"/>
    </xf>
    <xf numFmtId="0" fontId="122" fillId="2" borderId="832" xfId="5" applyFont="1" applyFill="1" applyBorder="1" applyAlignment="1" applyProtection="1">
      <alignment horizontal="center" vertical="center" wrapText="1"/>
      <protection locked="0"/>
    </xf>
    <xf numFmtId="0" fontId="122" fillId="2" borderId="838" xfId="5" applyFont="1" applyFill="1" applyBorder="1" applyAlignment="1" applyProtection="1">
      <alignment horizontal="center" vertical="center" wrapText="1"/>
      <protection locked="0"/>
    </xf>
    <xf numFmtId="0" fontId="123" fillId="2" borderId="691" xfId="9" applyFont="1" applyFill="1" applyBorder="1" applyAlignment="1" applyProtection="1">
      <alignment horizontal="left" vertical="center" wrapText="1"/>
      <protection locked="0"/>
    </xf>
    <xf numFmtId="0" fontId="121" fillId="2" borderId="777" xfId="22" applyFont="1" applyFill="1" applyBorder="1" applyAlignment="1" applyProtection="1">
      <alignment horizontal="center" vertical="center" wrapText="1"/>
      <protection locked="0"/>
    </xf>
    <xf numFmtId="0" fontId="122" fillId="2" borderId="831" xfId="5" applyFont="1" applyFill="1" applyBorder="1" applyAlignment="1" applyProtection="1">
      <alignment horizontal="center" vertical="center" wrapText="1"/>
      <protection locked="0"/>
    </xf>
    <xf numFmtId="0" fontId="122" fillId="2" borderId="150" xfId="5" applyFont="1" applyFill="1" applyBorder="1" applyAlignment="1" applyProtection="1">
      <alignment horizontal="center" vertical="center" wrapText="1"/>
      <protection locked="0"/>
    </xf>
    <xf numFmtId="0" fontId="123" fillId="2" borderId="815" xfId="9" applyNumberFormat="1" applyFont="1" applyFill="1" applyBorder="1" applyAlignment="1" applyProtection="1">
      <alignment horizontal="left" vertical="center" wrapText="1"/>
      <protection locked="0"/>
    </xf>
    <xf numFmtId="0" fontId="121" fillId="2" borderId="0" xfId="9" applyFont="1" applyFill="1" applyBorder="1" applyAlignment="1" applyProtection="1">
      <alignment horizontal="left" vertical="center"/>
      <protection locked="0"/>
    </xf>
    <xf numFmtId="0" fontId="136" fillId="2" borderId="575" xfId="22" quotePrefix="1" applyFont="1" applyFill="1" applyBorder="1" applyAlignment="1" applyProtection="1">
      <alignment vertical="center" wrapText="1"/>
      <protection locked="0"/>
    </xf>
    <xf numFmtId="0" fontId="123" fillId="2" borderId="692" xfId="22" quotePrefix="1" applyFont="1" applyFill="1" applyBorder="1" applyAlignment="1" applyProtection="1">
      <alignment vertical="center" wrapText="1"/>
      <protection locked="0"/>
    </xf>
    <xf numFmtId="0" fontId="123" fillId="2" borderId="815" xfId="22" quotePrefix="1" applyFont="1" applyFill="1" applyBorder="1" applyAlignment="1" applyProtection="1">
      <alignment vertical="center" wrapText="1"/>
      <protection locked="0"/>
    </xf>
    <xf numFmtId="0" fontId="121" fillId="2" borderId="781" xfId="22" applyFont="1" applyFill="1" applyBorder="1" applyAlignment="1" applyProtection="1">
      <alignment horizontal="center" vertical="center" wrapText="1"/>
      <protection locked="0"/>
    </xf>
    <xf numFmtId="0" fontId="122" fillId="2" borderId="819" xfId="5" applyFont="1" applyFill="1" applyBorder="1" applyAlignment="1" applyProtection="1">
      <alignment horizontal="center" vertical="center" wrapText="1"/>
      <protection locked="0"/>
    </xf>
    <xf numFmtId="0" fontId="122" fillId="2" borderId="691" xfId="5" applyFont="1" applyFill="1" applyBorder="1" applyAlignment="1" applyProtection="1">
      <alignment horizontal="center" vertical="center" wrapText="1"/>
      <protection locked="0"/>
    </xf>
    <xf numFmtId="0" fontId="123" fillId="2" borderId="819" xfId="22" applyFont="1" applyFill="1" applyBorder="1" applyAlignment="1" applyProtection="1">
      <alignment vertical="center" wrapText="1"/>
      <protection locked="0"/>
    </xf>
    <xf numFmtId="0" fontId="121" fillId="2" borderId="830" xfId="5" applyFont="1" applyFill="1" applyBorder="1" applyAlignment="1" applyProtection="1">
      <alignment horizontal="center" vertical="center" wrapText="1"/>
      <protection locked="0"/>
    </xf>
    <xf numFmtId="0" fontId="121" fillId="2" borderId="816" xfId="5" applyFont="1" applyFill="1" applyBorder="1" applyAlignment="1" applyProtection="1">
      <alignment horizontal="center" vertical="center" wrapText="1"/>
      <protection locked="0"/>
    </xf>
    <xf numFmtId="0" fontId="40" fillId="2" borderId="836" xfId="15" quotePrefix="1" applyFont="1" applyFill="1" applyBorder="1" applyAlignment="1">
      <alignment horizontal="center" vertical="center" wrapText="1"/>
    </xf>
    <xf numFmtId="0" fontId="40" fillId="2" borderId="824" xfId="15" quotePrefix="1" applyFont="1" applyFill="1" applyBorder="1" applyAlignment="1">
      <alignment horizontal="center" vertical="center" wrapText="1"/>
    </xf>
    <xf numFmtId="0" fontId="40" fillId="2" borderId="825" xfId="15" quotePrefix="1" applyFont="1" applyFill="1" applyBorder="1" applyAlignment="1">
      <alignment horizontal="center" vertical="center" wrapText="1"/>
    </xf>
    <xf numFmtId="0" fontId="11" fillId="4" borderId="815" xfId="15" quotePrefix="1" applyFont="1" applyFill="1" applyBorder="1" applyAlignment="1">
      <alignment vertical="center" wrapText="1"/>
    </xf>
    <xf numFmtId="0" fontId="11" fillId="4" borderId="819" xfId="15" quotePrefix="1" applyFont="1" applyFill="1" applyBorder="1" applyAlignment="1">
      <alignment vertical="center" wrapText="1"/>
    </xf>
    <xf numFmtId="0" fontId="40" fillId="2" borderId="769" xfId="15" applyFont="1" applyFill="1" applyBorder="1" applyAlignment="1">
      <alignment horizontal="center" vertical="center" wrapText="1"/>
    </xf>
    <xf numFmtId="0" fontId="21" fillId="2" borderId="826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27" xfId="15" quotePrefix="1" applyNumberFormat="1" applyFont="1" applyFill="1" applyBorder="1" applyAlignment="1" applyProtection="1">
      <alignment vertical="center" wrapText="1"/>
      <protection locked="0"/>
    </xf>
    <xf numFmtId="0" fontId="25" fillId="2" borderId="827" xfId="15" quotePrefix="1" applyNumberFormat="1" applyFont="1" applyFill="1" applyBorder="1" applyAlignment="1" applyProtection="1">
      <alignment horizontal="center" vertical="center" wrapText="1"/>
      <protection locked="0"/>
    </xf>
    <xf numFmtId="0" fontId="21" fillId="2" borderId="702" xfId="11" quotePrefix="1" applyFont="1" applyFill="1" applyBorder="1" applyAlignment="1" applyProtection="1">
      <alignment horizontal="left" textRotation="90" wrapText="1"/>
      <protection locked="0"/>
    </xf>
    <xf numFmtId="0" fontId="21" fillId="2" borderId="691" xfId="11" quotePrefix="1" applyFont="1" applyFill="1" applyBorder="1" applyAlignment="1" applyProtection="1">
      <alignment horizontal="left" textRotation="90" wrapText="1"/>
      <protection locked="0"/>
    </xf>
    <xf numFmtId="0" fontId="120" fillId="2" borderId="0" xfId="0" applyFont="1" applyFill="1" applyBorder="1" applyAlignment="1">
      <alignment horizontal="left" vertical="center" wrapText="1"/>
    </xf>
    <xf numFmtId="0" fontId="40" fillId="2" borderId="760" xfId="15" applyFont="1" applyFill="1" applyBorder="1" applyAlignment="1">
      <alignment vertical="center" wrapText="1"/>
    </xf>
    <xf numFmtId="0" fontId="40" fillId="2" borderId="773" xfId="15" applyFont="1" applyFill="1" applyBorder="1" applyAlignment="1">
      <alignment horizontal="center" vertical="center" wrapText="1"/>
    </xf>
    <xf numFmtId="0" fontId="40" fillId="2" borderId="775" xfId="15" applyFont="1" applyFill="1" applyBorder="1" applyAlignment="1">
      <alignment horizontal="center" vertical="center" wrapText="1"/>
    </xf>
    <xf numFmtId="0" fontId="40" fillId="2" borderId="772" xfId="15" applyFont="1" applyFill="1" applyBorder="1" applyAlignment="1">
      <alignment horizontal="center" vertical="center" wrapText="1"/>
    </xf>
    <xf numFmtId="0" fontId="11" fillId="2" borderId="773" xfId="13" applyFont="1" applyFill="1" applyBorder="1" applyAlignment="1">
      <alignment horizontal="center" vertical="center" wrapText="1"/>
    </xf>
    <xf numFmtId="0" fontId="11" fillId="2" borderId="775" xfId="13" applyFont="1" applyFill="1" applyBorder="1" applyAlignment="1">
      <alignment horizontal="center" vertical="center" wrapText="1"/>
    </xf>
    <xf numFmtId="0" fontId="11" fillId="2" borderId="772" xfId="13" applyFont="1" applyFill="1" applyBorder="1" applyAlignment="1">
      <alignment horizontal="center" vertical="center" wrapText="1"/>
    </xf>
    <xf numFmtId="0" fontId="11" fillId="2" borderId="839" xfId="15" quotePrefix="1" applyFont="1" applyFill="1" applyBorder="1" applyAlignment="1">
      <alignment vertical="center" wrapText="1"/>
    </xf>
    <xf numFmtId="0" fontId="11" fillId="2" borderId="832" xfId="13" applyFont="1" applyFill="1" applyBorder="1" applyAlignment="1">
      <alignment horizontal="center" vertical="center" wrapText="1"/>
    </xf>
    <xf numFmtId="0" fontId="11" fillId="2" borderId="840" xfId="13" applyFont="1" applyFill="1" applyBorder="1" applyAlignment="1">
      <alignment horizontal="center" vertical="center" wrapText="1"/>
    </xf>
    <xf numFmtId="0" fontId="11" fillId="2" borderId="845" xfId="13" applyFont="1" applyFill="1" applyBorder="1" applyAlignment="1">
      <alignment horizontal="center" vertical="center" wrapText="1"/>
    </xf>
    <xf numFmtId="0" fontId="11" fillId="2" borderId="699" xfId="15" quotePrefix="1" applyFont="1" applyFill="1" applyBorder="1" applyAlignment="1">
      <alignment vertical="center" wrapText="1"/>
    </xf>
    <xf numFmtId="0" fontId="11" fillId="2" borderId="698" xfId="13" applyFont="1" applyFill="1" applyBorder="1" applyAlignment="1">
      <alignment horizontal="center" vertical="center" wrapText="1"/>
    </xf>
    <xf numFmtId="0" fontId="11" fillId="2" borderId="753" xfId="13" applyFont="1" applyFill="1" applyBorder="1" applyAlignment="1">
      <alignment horizontal="center" vertical="center" wrapText="1"/>
    </xf>
    <xf numFmtId="0" fontId="11" fillId="2" borderId="754" xfId="13" applyFont="1" applyFill="1" applyBorder="1" applyAlignment="1">
      <alignment horizontal="center" vertical="center" wrapText="1"/>
    </xf>
    <xf numFmtId="0" fontId="58" fillId="2" borderId="750" xfId="0" applyFont="1" applyFill="1" applyBorder="1" applyAlignment="1">
      <alignment horizontal="left" vertical="center" wrapText="1"/>
    </xf>
    <xf numFmtId="0" fontId="11" fillId="2" borderId="707" xfId="13" applyFont="1" applyFill="1" applyBorder="1" applyAlignment="1">
      <alignment horizontal="center" vertical="center" wrapText="1"/>
    </xf>
    <xf numFmtId="0" fontId="11" fillId="2" borderId="708" xfId="13" applyFont="1" applyFill="1" applyBorder="1" applyAlignment="1">
      <alignment horizontal="center" vertical="center" wrapText="1"/>
    </xf>
    <xf numFmtId="0" fontId="11" fillId="2" borderId="709" xfId="13" applyFont="1" applyFill="1" applyBorder="1" applyAlignment="1">
      <alignment horizontal="center" vertical="center" wrapText="1"/>
    </xf>
    <xf numFmtId="0" fontId="58" fillId="2" borderId="760" xfId="0" applyFont="1" applyFill="1" applyBorder="1" applyAlignment="1">
      <alignment horizontal="left" vertical="center" wrapText="1"/>
    </xf>
    <xf numFmtId="0" fontId="40" fillId="2" borderId="773" xfId="13" applyFont="1" applyFill="1" applyBorder="1" applyAlignment="1">
      <alignment horizontal="center" vertical="center" wrapText="1"/>
    </xf>
    <xf numFmtId="0" fontId="40" fillId="2" borderId="775" xfId="13" quotePrefix="1" applyFont="1" applyFill="1" applyBorder="1" applyAlignment="1">
      <alignment horizontal="center" vertical="center" wrapText="1"/>
    </xf>
    <xf numFmtId="0" fontId="40" fillId="2" borderId="775" xfId="13" applyFont="1" applyFill="1" applyBorder="1" applyAlignment="1">
      <alignment horizontal="center" vertical="center" wrapText="1"/>
    </xf>
    <xf numFmtId="0" fontId="55" fillId="2" borderId="750" xfId="15" applyFont="1" applyFill="1" applyBorder="1" applyAlignment="1">
      <alignment vertical="center" wrapText="1"/>
    </xf>
    <xf numFmtId="0" fontId="40" fillId="2" borderId="707" xfId="15" applyFont="1" applyFill="1" applyBorder="1" applyAlignment="1">
      <alignment horizontal="center" vertical="center" wrapText="1"/>
    </xf>
    <xf numFmtId="0" fontId="40" fillId="2" borderId="708" xfId="15" applyFont="1" applyFill="1" applyBorder="1" applyAlignment="1">
      <alignment horizontal="center" vertical="center" wrapText="1"/>
    </xf>
    <xf numFmtId="0" fontId="40" fillId="2" borderId="709" xfId="15" applyFont="1" applyFill="1" applyBorder="1" applyAlignment="1">
      <alignment horizontal="center" vertical="center" wrapText="1"/>
    </xf>
    <xf numFmtId="0" fontId="40" fillId="2" borderId="761" xfId="15" applyFont="1" applyFill="1" applyBorder="1" applyAlignment="1">
      <alignment vertical="center" wrapText="1"/>
    </xf>
    <xf numFmtId="0" fontId="40" fillId="2" borderId="764" xfId="15" applyFont="1" applyFill="1" applyBorder="1" applyAlignment="1">
      <alignment horizontal="center" vertical="center" wrapText="1"/>
    </xf>
    <xf numFmtId="0" fontId="11" fillId="2" borderId="764" xfId="13" applyFont="1" applyFill="1" applyBorder="1" applyAlignment="1">
      <alignment horizontal="center" vertical="center" wrapText="1"/>
    </xf>
    <xf numFmtId="0" fontId="11" fillId="2" borderId="762" xfId="13" applyFont="1" applyFill="1" applyBorder="1" applyAlignment="1">
      <alignment horizontal="center" vertical="center" wrapText="1"/>
    </xf>
    <xf numFmtId="0" fontId="11" fillId="2" borderId="769" xfId="13" applyFont="1" applyFill="1" applyBorder="1" applyAlignment="1">
      <alignment horizontal="center" vertical="center" wrapText="1"/>
    </xf>
    <xf numFmtId="0" fontId="40" fillId="2" borderId="761" xfId="15" applyFont="1" applyFill="1" applyBorder="1" applyAlignment="1">
      <alignment vertical="center"/>
    </xf>
    <xf numFmtId="0" fontId="58" fillId="2" borderId="837" xfId="0" applyFont="1" applyFill="1" applyBorder="1" applyAlignment="1">
      <alignment horizontal="left" vertical="center" wrapText="1"/>
    </xf>
    <xf numFmtId="0" fontId="11" fillId="2" borderId="820" xfId="13" applyFont="1" applyFill="1" applyBorder="1" applyAlignment="1">
      <alignment horizontal="center" vertical="center" wrapText="1"/>
    </xf>
    <xf numFmtId="0" fontId="11" fillId="2" borderId="821" xfId="13" applyFont="1" applyFill="1" applyBorder="1" applyAlignment="1">
      <alignment horizontal="center" vertical="center" wrapText="1"/>
    </xf>
    <xf numFmtId="0" fontId="11" fillId="2" borderId="822" xfId="13" applyFont="1" applyFill="1" applyBorder="1" applyAlignment="1">
      <alignment horizontal="center" vertical="center" wrapText="1"/>
    </xf>
    <xf numFmtId="0" fontId="40" fillId="2" borderId="753" xfId="13" applyFont="1" applyFill="1" applyBorder="1" applyAlignment="1">
      <alignment horizontal="center" vertical="center" wrapText="1"/>
    </xf>
    <xf numFmtId="0" fontId="40" fillId="2" borderId="754" xfId="13" applyFont="1" applyFill="1" applyBorder="1" applyAlignment="1">
      <alignment horizontal="center" vertical="center" wrapText="1"/>
    </xf>
    <xf numFmtId="0" fontId="55" fillId="2" borderId="842" xfId="0" applyFont="1" applyFill="1" applyBorder="1" applyAlignment="1">
      <alignment horizontal="center" vertical="center"/>
    </xf>
    <xf numFmtId="0" fontId="55" fillId="2" borderId="843" xfId="0" applyFont="1" applyFill="1" applyBorder="1" applyAlignment="1">
      <alignment horizontal="center" vertical="center"/>
    </xf>
    <xf numFmtId="0" fontId="40" fillId="2" borderId="844" xfId="15" applyFont="1" applyFill="1" applyBorder="1" applyAlignment="1">
      <alignment horizontal="center" vertical="center" wrapText="1"/>
    </xf>
    <xf numFmtId="0" fontId="11" fillId="2" borderId="842" xfId="13" applyFont="1" applyFill="1" applyBorder="1" applyAlignment="1">
      <alignment horizontal="center" vertical="center" wrapText="1"/>
    </xf>
    <xf numFmtId="0" fontId="11" fillId="2" borderId="843" xfId="13" applyFont="1" applyFill="1" applyBorder="1" applyAlignment="1">
      <alignment horizontal="center" vertical="center" wrapText="1"/>
    </xf>
    <xf numFmtId="0" fontId="11" fillId="2" borderId="844" xfId="13" applyFont="1" applyFill="1" applyBorder="1" applyAlignment="1">
      <alignment horizontal="center" vertical="center" wrapText="1"/>
    </xf>
    <xf numFmtId="0" fontId="55" fillId="2" borderId="764" xfId="0" applyFont="1" applyFill="1" applyBorder="1" applyAlignment="1">
      <alignment horizontal="center" vertical="center"/>
    </xf>
    <xf numFmtId="0" fontId="55" fillId="2" borderId="762" xfId="0" applyFont="1" applyFill="1" applyBorder="1" applyAlignment="1">
      <alignment horizontal="center" vertical="center"/>
    </xf>
    <xf numFmtId="0" fontId="40" fillId="2" borderId="837" xfId="15" applyFont="1" applyFill="1" applyBorder="1" applyAlignment="1">
      <alignment vertical="center" wrapText="1"/>
    </xf>
    <xf numFmtId="0" fontId="55" fillId="2" borderId="820" xfId="0" applyFont="1" applyFill="1" applyBorder="1" applyAlignment="1">
      <alignment horizontal="center" vertical="center"/>
    </xf>
    <xf numFmtId="0" fontId="55" fillId="2" borderId="821" xfId="0" applyFont="1" applyFill="1" applyBorder="1" applyAlignment="1">
      <alignment horizontal="center" vertical="center"/>
    </xf>
    <xf numFmtId="0" fontId="40" fillId="2" borderId="822" xfId="15" applyFont="1" applyFill="1" applyBorder="1" applyAlignment="1">
      <alignment horizontal="center" vertical="center" wrapText="1"/>
    </xf>
    <xf numFmtId="0" fontId="120" fillId="4" borderId="847" xfId="0" applyFont="1" applyFill="1" applyBorder="1" applyAlignment="1">
      <alignment horizontal="left" vertical="center" wrapText="1"/>
    </xf>
    <xf numFmtId="0" fontId="43" fillId="4" borderId="847" xfId="0" applyFont="1" applyFill="1" applyBorder="1" applyAlignment="1">
      <alignment horizontal="left" vertical="center" wrapText="1"/>
    </xf>
    <xf numFmtId="0" fontId="40" fillId="4" borderId="850" xfId="13" quotePrefix="1" applyFont="1" applyFill="1" applyBorder="1" applyAlignment="1">
      <alignment horizontal="center" vertical="center" wrapText="1"/>
    </xf>
    <xf numFmtId="0" fontId="40" fillId="4" borderId="852" xfId="13" quotePrefix="1" applyFont="1" applyFill="1" applyBorder="1" applyAlignment="1">
      <alignment horizontal="center" vertical="center" wrapText="1"/>
    </xf>
    <xf numFmtId="0" fontId="36" fillId="2" borderId="698" xfId="11" quotePrefix="1" applyFont="1" applyFill="1" applyBorder="1" applyAlignment="1">
      <alignment horizontal="center" vertical="center" wrapText="1"/>
    </xf>
    <xf numFmtId="0" fontId="37" fillId="2" borderId="698" xfId="11" quotePrefix="1" applyFont="1" applyFill="1" applyBorder="1" applyAlignment="1">
      <alignment horizontal="center" vertical="center" wrapText="1"/>
    </xf>
    <xf numFmtId="0" fontId="38" fillId="2" borderId="699" xfId="11" quotePrefix="1" applyFont="1" applyFill="1" applyBorder="1" applyAlignment="1">
      <alignment horizontal="center" vertical="center" wrapText="1"/>
    </xf>
    <xf numFmtId="0" fontId="38" fillId="2" borderId="700" xfId="11" quotePrefix="1" applyFont="1" applyFill="1" applyBorder="1" applyAlignment="1">
      <alignment horizontal="center" vertical="center" wrapText="1"/>
    </xf>
    <xf numFmtId="0" fontId="11" fillId="2" borderId="698" xfId="13" quotePrefix="1" applyFont="1" applyFill="1" applyBorder="1" applyAlignment="1">
      <alignment horizontal="center" vertical="center" wrapText="1"/>
    </xf>
    <xf numFmtId="0" fontId="43" fillId="2" borderId="699" xfId="0" applyFont="1" applyFill="1" applyBorder="1" applyAlignment="1">
      <alignment horizontal="left" vertical="center" wrapText="1"/>
    </xf>
    <xf numFmtId="0" fontId="11" fillId="2" borderId="700" xfId="13" applyFont="1" applyFill="1" applyBorder="1" applyAlignment="1">
      <alignment horizontal="center" vertical="center" wrapText="1"/>
    </xf>
    <xf numFmtId="0" fontId="39" fillId="2" borderId="737" xfId="15" applyFont="1" applyFill="1" applyBorder="1" applyAlignment="1">
      <alignment vertical="center" wrapText="1"/>
    </xf>
    <xf numFmtId="0" fontId="39" fillId="2" borderId="699" xfId="15" quotePrefix="1" applyFont="1" applyFill="1" applyBorder="1" applyAlignment="1">
      <alignment vertical="center" wrapText="1"/>
    </xf>
    <xf numFmtId="0" fontId="11" fillId="2" borderId="700" xfId="13" quotePrefix="1" applyFont="1" applyFill="1" applyBorder="1" applyAlignment="1">
      <alignment horizontal="center" vertical="center" wrapText="1"/>
    </xf>
    <xf numFmtId="0" fontId="10" fillId="2" borderId="839" xfId="0" applyFont="1" applyFill="1" applyBorder="1" applyAlignment="1">
      <alignment horizontal="left" vertical="center" wrapText="1"/>
    </xf>
    <xf numFmtId="0" fontId="10" fillId="2" borderId="699" xfId="0" applyFont="1" applyFill="1" applyBorder="1" applyAlignment="1">
      <alignment horizontal="left" vertical="center" wrapText="1"/>
    </xf>
    <xf numFmtId="0" fontId="120" fillId="2" borderId="699" xfId="0" applyFont="1" applyFill="1" applyBorder="1" applyAlignment="1">
      <alignment horizontal="left" vertical="center" wrapText="1"/>
    </xf>
    <xf numFmtId="0" fontId="11" fillId="2" borderId="698" xfId="15" quotePrefix="1" applyFont="1" applyFill="1" applyBorder="1" applyAlignment="1">
      <alignment horizontal="center" vertical="center" wrapText="1"/>
    </xf>
    <xf numFmtId="0" fontId="132" fillId="4" borderId="512" xfId="0" applyFont="1" applyFill="1" applyBorder="1" applyAlignment="1">
      <alignment horizontal="center" vertical="center"/>
    </xf>
    <xf numFmtId="0" fontId="132" fillId="4" borderId="576" xfId="0" applyFont="1" applyFill="1" applyBorder="1" applyAlignment="1">
      <alignment horizontal="center" vertical="center"/>
    </xf>
    <xf numFmtId="0" fontId="132" fillId="4" borderId="577" xfId="0" applyFont="1" applyFill="1" applyBorder="1" applyAlignment="1">
      <alignment horizontal="center" vertical="center"/>
    </xf>
    <xf numFmtId="0" fontId="56" fillId="0" borderId="856" xfId="15" applyFont="1" applyFill="1" applyBorder="1" applyAlignment="1">
      <alignment vertical="center" wrapText="1"/>
    </xf>
    <xf numFmtId="0" fontId="56" fillId="0" borderId="627" xfId="15" applyFont="1" applyFill="1" applyBorder="1" applyAlignment="1">
      <alignment vertical="center" wrapText="1"/>
    </xf>
    <xf numFmtId="0" fontId="54" fillId="0" borderId="819" xfId="15" applyFont="1" applyFill="1" applyBorder="1" applyAlignment="1">
      <alignment vertical="center" wrapText="1"/>
    </xf>
    <xf numFmtId="0" fontId="11" fillId="2" borderId="88" xfId="13" applyFont="1" applyFill="1" applyBorder="1" applyAlignment="1">
      <alignment horizontal="center" vertical="center" wrapText="1"/>
    </xf>
    <xf numFmtId="0" fontId="179" fillId="2" borderId="832" xfId="13" applyFont="1" applyFill="1" applyBorder="1" applyAlignment="1">
      <alignment horizontal="center" vertical="center" wrapText="1"/>
    </xf>
    <xf numFmtId="0" fontId="179" fillId="2" borderId="840" xfId="13" applyFont="1" applyFill="1" applyBorder="1" applyAlignment="1">
      <alignment horizontal="center" vertical="center" wrapText="1"/>
    </xf>
    <xf numFmtId="0" fontId="179" fillId="2" borderId="845" xfId="13" applyFont="1" applyFill="1" applyBorder="1" applyAlignment="1">
      <alignment horizontal="center" vertical="center" wrapText="1"/>
    </xf>
    <xf numFmtId="0" fontId="163" fillId="0" borderId="858" xfId="34" applyFont="1" applyFill="1" applyBorder="1" applyAlignment="1">
      <alignment horizontal="left" vertical="top" wrapText="1" readingOrder="1"/>
    </xf>
    <xf numFmtId="0" fontId="163" fillId="9" borderId="859" xfId="34" applyFont="1" applyFill="1" applyBorder="1" applyAlignment="1">
      <alignment horizontal="left" vertical="top" wrapText="1" readingOrder="1"/>
    </xf>
    <xf numFmtId="0" fontId="25" fillId="2" borderId="681" xfId="22" applyNumberFormat="1" applyFont="1" applyFill="1" applyBorder="1" applyAlignment="1" applyProtection="1">
      <alignment vertical="center" wrapText="1"/>
      <protection locked="0"/>
    </xf>
    <xf numFmtId="0" fontId="122" fillId="2" borderId="829" xfId="13" applyNumberFormat="1" applyFont="1" applyFill="1" applyBorder="1" applyAlignment="1" applyProtection="1">
      <alignment horizontal="center" vertical="center" wrapText="1"/>
    </xf>
    <xf numFmtId="0" fontId="122" fillId="2" borderId="599" xfId="13" applyNumberFormat="1" applyFont="1" applyFill="1" applyBorder="1" applyAlignment="1" applyProtection="1">
      <alignment horizontal="center" vertical="center" wrapText="1"/>
    </xf>
    <xf numFmtId="0" fontId="122" fillId="2" borderId="601" xfId="13" applyNumberFormat="1" applyFont="1" applyFill="1" applyBorder="1" applyAlignment="1" applyProtection="1">
      <alignment horizontal="center" vertical="center" wrapText="1"/>
    </xf>
    <xf numFmtId="0" fontId="25" fillId="2" borderId="710" xfId="13" applyNumberFormat="1" applyFont="1" applyFill="1" applyBorder="1" applyAlignment="1" applyProtection="1">
      <alignment horizontal="center" vertical="center" wrapText="1"/>
    </xf>
    <xf numFmtId="0" fontId="122" fillId="2" borderId="701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10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94" xfId="13" applyNumberFormat="1" applyFont="1" applyFill="1" applyBorder="1" applyAlignment="1" applyProtection="1">
      <alignment horizontal="center" vertical="center" wrapText="1"/>
    </xf>
    <xf numFmtId="0" fontId="25" fillId="2" borderId="710" xfId="22" applyNumberFormat="1" applyFont="1" applyFill="1" applyBorder="1" applyAlignment="1" applyProtection="1">
      <alignment horizontal="center" vertical="center" wrapText="1"/>
    </xf>
    <xf numFmtId="0" fontId="25" fillId="2" borderId="869" xfId="22" applyNumberFormat="1" applyFont="1" applyFill="1" applyBorder="1" applyAlignment="1" applyProtection="1">
      <alignment horizontal="center" vertical="center" wrapText="1"/>
    </xf>
    <xf numFmtId="1" fontId="121" fillId="2" borderId="866" xfId="15" applyNumberFormat="1" applyFont="1" applyFill="1" applyBorder="1" applyAlignment="1" applyProtection="1">
      <alignment horizontal="center" vertical="center" wrapText="1"/>
      <protection locked="0"/>
    </xf>
    <xf numFmtId="1" fontId="121" fillId="2" borderId="857" xfId="15" applyNumberFormat="1" applyFont="1" applyFill="1" applyBorder="1" applyAlignment="1" applyProtection="1">
      <alignment horizontal="center" vertical="center" wrapText="1"/>
      <protection locked="0"/>
    </xf>
    <xf numFmtId="1" fontId="121" fillId="2" borderId="596" xfId="15" applyNumberFormat="1" applyFont="1" applyFill="1" applyBorder="1" applyAlignment="1" applyProtection="1">
      <alignment horizontal="center" vertical="center" wrapText="1"/>
      <protection locked="0"/>
    </xf>
    <xf numFmtId="1" fontId="121" fillId="2" borderId="598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80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698" xfId="13" applyNumberFormat="1" applyFont="1" applyFill="1" applyBorder="1" applyAlignment="1" applyProtection="1">
      <alignment horizontal="center" vertical="center" wrapText="1"/>
    </xf>
    <xf numFmtId="0" fontId="25" fillId="2" borderId="700" xfId="13" applyNumberFormat="1" applyFont="1" applyFill="1" applyBorder="1" applyAlignment="1" applyProtection="1">
      <alignment horizontal="center" vertical="center" wrapText="1"/>
    </xf>
    <xf numFmtId="0" fontId="122" fillId="2" borderId="71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74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710" xfId="13" applyNumberFormat="1" applyFont="1" applyFill="1" applyBorder="1" applyAlignment="1" applyProtection="1">
      <alignment vertical="center" wrapText="1"/>
      <protection locked="0"/>
    </xf>
    <xf numFmtId="0" fontId="121" fillId="2" borderId="753" xfId="13" applyNumberFormat="1" applyFont="1" applyFill="1" applyBorder="1" applyAlignment="1" applyProtection="1">
      <alignment vertical="center" wrapText="1"/>
      <protection locked="0"/>
    </xf>
    <xf numFmtId="0" fontId="122" fillId="2" borderId="754" xfId="13" applyNumberFormat="1" applyFont="1" applyFill="1" applyBorder="1" applyAlignment="1" applyProtection="1">
      <alignment vertical="center" wrapText="1"/>
      <protection locked="0"/>
    </xf>
    <xf numFmtId="0" fontId="121" fillId="2" borderId="753" xfId="13" quotePrefix="1" applyNumberFormat="1" applyFont="1" applyFill="1" applyBorder="1" applyAlignment="1" applyProtection="1">
      <alignment vertical="center" wrapText="1"/>
      <protection locked="0"/>
    </xf>
    <xf numFmtId="0" fontId="121" fillId="2" borderId="604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603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599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604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603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59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698" xfId="22" applyNumberFormat="1" applyFont="1" applyFill="1" applyBorder="1" applyAlignment="1" applyProtection="1">
      <alignment horizontal="center" vertical="center" wrapText="1"/>
    </xf>
    <xf numFmtId="0" fontId="25" fillId="2" borderId="700" xfId="22" applyNumberFormat="1" applyFont="1" applyFill="1" applyBorder="1" applyAlignment="1" applyProtection="1">
      <alignment horizontal="center" vertical="center" wrapText="1"/>
    </xf>
    <xf numFmtId="0" fontId="121" fillId="2" borderId="617" xfId="13" applyNumberFormat="1" applyFont="1" applyFill="1" applyBorder="1" applyAlignment="1" applyProtection="1">
      <alignment vertical="center" wrapText="1"/>
      <protection locked="0"/>
    </xf>
    <xf numFmtId="0" fontId="121" fillId="2" borderId="698" xfId="13" applyNumberFormat="1" applyFont="1" applyFill="1" applyBorder="1" applyAlignment="1" applyProtection="1">
      <alignment vertical="center" wrapText="1"/>
      <protection locked="0"/>
    </xf>
    <xf numFmtId="0" fontId="121" fillId="2" borderId="754" xfId="13" applyNumberFormat="1" applyFont="1" applyFill="1" applyBorder="1" applyAlignment="1" applyProtection="1">
      <alignment vertical="center" wrapText="1"/>
      <protection locked="0"/>
    </xf>
    <xf numFmtId="0" fontId="121" fillId="2" borderId="862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863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794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807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804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60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39" xfId="22" applyNumberFormat="1" applyFont="1" applyFill="1" applyBorder="1" applyAlignment="1" applyProtection="1">
      <alignment horizontal="center" vertical="center" wrapText="1"/>
    </xf>
    <xf numFmtId="0" fontId="25" fillId="2" borderId="838" xfId="22" applyNumberFormat="1" applyFont="1" applyFill="1" applyBorder="1" applyAlignment="1" applyProtection="1">
      <alignment horizontal="center" vertical="center" wrapText="1"/>
    </xf>
    <xf numFmtId="0" fontId="183" fillId="2" borderId="698" xfId="0" applyNumberFormat="1" applyFont="1" applyFill="1" applyBorder="1" applyAlignment="1" applyProtection="1">
      <alignment horizontal="center" vertical="center"/>
    </xf>
    <xf numFmtId="0" fontId="183" fillId="2" borderId="700" xfId="0" applyNumberFormat="1" applyFont="1" applyFill="1" applyBorder="1" applyAlignment="1" applyProtection="1">
      <alignment horizontal="center" vertical="center"/>
    </xf>
    <xf numFmtId="0" fontId="183" fillId="2" borderId="710" xfId="0" applyNumberFormat="1" applyFont="1" applyFill="1" applyBorder="1" applyAlignment="1" applyProtection="1">
      <alignment horizontal="center" vertical="center"/>
    </xf>
    <xf numFmtId="0" fontId="183" fillId="2" borderId="260" xfId="0" applyNumberFormat="1" applyFont="1" applyFill="1" applyBorder="1" applyAlignment="1" applyProtection="1">
      <alignment horizontal="center" vertical="center"/>
    </xf>
    <xf numFmtId="0" fontId="183" fillId="2" borderId="261" xfId="0" applyNumberFormat="1" applyFont="1" applyFill="1" applyBorder="1" applyAlignment="1" applyProtection="1">
      <alignment horizontal="center" vertical="center"/>
    </xf>
    <xf numFmtId="0" fontId="11" fillId="4" borderId="847" xfId="13" quotePrefix="1" applyFont="1" applyFill="1" applyBorder="1" applyAlignment="1">
      <alignment vertical="center" wrapText="1"/>
    </xf>
    <xf numFmtId="0" fontId="11" fillId="4" borderId="853" xfId="13" quotePrefix="1" applyFont="1" applyFill="1" applyBorder="1" applyAlignment="1">
      <alignment vertical="center" wrapText="1"/>
    </xf>
    <xf numFmtId="0" fontId="120" fillId="4" borderId="866" xfId="0" applyFont="1" applyFill="1" applyBorder="1" applyAlignment="1">
      <alignment horizontal="center" vertical="center" wrapText="1"/>
    </xf>
    <xf numFmtId="0" fontId="132" fillId="4" borderId="698" xfId="0" applyFont="1" applyFill="1" applyBorder="1" applyAlignment="1">
      <alignment horizontal="center" vertical="center"/>
    </xf>
    <xf numFmtId="0" fontId="132" fillId="4" borderId="699" xfId="0" applyFont="1" applyFill="1" applyBorder="1" applyAlignment="1">
      <alignment horizontal="center" vertical="center"/>
    </xf>
    <xf numFmtId="0" fontId="132" fillId="4" borderId="700" xfId="0" applyFont="1" applyFill="1" applyBorder="1" applyAlignment="1">
      <alignment horizontal="center" vertical="center"/>
    </xf>
    <xf numFmtId="0" fontId="132" fillId="4" borderId="699" xfId="0" applyFont="1" applyFill="1" applyBorder="1" applyAlignment="1">
      <alignment horizontal="left" vertical="center" wrapText="1"/>
    </xf>
    <xf numFmtId="0" fontId="107" fillId="4" borderId="575" xfId="15" applyFont="1" applyFill="1" applyBorder="1" applyAlignment="1">
      <alignment vertical="center" wrapText="1"/>
    </xf>
    <xf numFmtId="0" fontId="40" fillId="4" borderId="842" xfId="15" quotePrefix="1" applyFont="1" applyFill="1" applyBorder="1" applyAlignment="1">
      <alignment horizontal="center" vertical="center" wrapText="1"/>
    </xf>
    <xf numFmtId="0" fontId="120" fillId="4" borderId="574" xfId="0" applyFont="1" applyFill="1" applyBorder="1" applyAlignment="1">
      <alignment horizontal="center" vertical="center" wrapText="1"/>
    </xf>
    <xf numFmtId="0" fontId="120" fillId="4" borderId="149" xfId="0" applyFont="1" applyFill="1" applyBorder="1" applyAlignment="1">
      <alignment horizontal="center" vertical="center" wrapText="1"/>
    </xf>
    <xf numFmtId="0" fontId="120" fillId="4" borderId="150" xfId="0" applyFont="1" applyFill="1" applyBorder="1" applyAlignment="1">
      <alignment horizontal="center" vertical="center" wrapText="1"/>
    </xf>
    <xf numFmtId="0" fontId="107" fillId="4" borderId="847" xfId="15" applyFont="1" applyFill="1" applyBorder="1" applyAlignment="1">
      <alignment vertical="center" wrapText="1"/>
    </xf>
    <xf numFmtId="0" fontId="11" fillId="4" borderId="866" xfId="15" quotePrefix="1" applyFont="1" applyFill="1" applyBorder="1" applyAlignment="1">
      <alignment horizontal="center" vertical="center" wrapText="1"/>
    </xf>
    <xf numFmtId="0" fontId="120" fillId="4" borderId="867" xfId="0" applyFont="1" applyFill="1" applyBorder="1" applyAlignment="1">
      <alignment horizontal="center" vertical="center" wrapText="1"/>
    </xf>
    <xf numFmtId="0" fontId="39" fillId="4" borderId="700" xfId="15" applyFont="1" applyFill="1" applyBorder="1" applyAlignment="1">
      <alignment vertical="center" wrapText="1"/>
    </xf>
    <xf numFmtId="0" fontId="40" fillId="4" borderId="806" xfId="13" quotePrefix="1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center" vertical="center" wrapText="1"/>
    </xf>
    <xf numFmtId="0" fontId="11" fillId="2" borderId="0" xfId="13" applyFont="1" applyFill="1" applyBorder="1" applyAlignment="1">
      <alignment horizontal="center" vertical="center" wrapText="1"/>
    </xf>
    <xf numFmtId="0" fontId="11" fillId="2" borderId="420" xfId="13" applyFont="1" applyFill="1" applyBorder="1" applyAlignment="1">
      <alignment horizontal="center" vertical="center" wrapText="1"/>
    </xf>
    <xf numFmtId="0" fontId="11" fillId="2" borderId="421" xfId="13" applyFont="1" applyFill="1" applyBorder="1" applyAlignment="1">
      <alignment horizontal="center" vertical="center" wrapText="1"/>
    </xf>
    <xf numFmtId="0" fontId="11" fillId="2" borderId="145" xfId="13" applyFont="1" applyFill="1" applyBorder="1" applyAlignment="1">
      <alignment horizontal="center" vertical="center" wrapText="1"/>
    </xf>
    <xf numFmtId="0" fontId="40" fillId="2" borderId="29" xfId="15" applyFont="1" applyFill="1" applyBorder="1" applyAlignment="1">
      <alignment vertical="center" wrapText="1"/>
    </xf>
    <xf numFmtId="0" fontId="107" fillId="2" borderId="29" xfId="15" applyFont="1" applyFill="1" applyBorder="1" applyAlignment="1">
      <alignment vertical="center" wrapText="1"/>
    </xf>
    <xf numFmtId="0" fontId="120" fillId="2" borderId="132" xfId="0" applyFont="1" applyFill="1" applyBorder="1" applyAlignment="1">
      <alignment horizontal="left" vertical="center" wrapText="1"/>
    </xf>
    <xf numFmtId="0" fontId="43" fillId="2" borderId="132" xfId="0" applyFont="1" applyFill="1" applyBorder="1" applyAlignment="1">
      <alignment horizontal="left" vertical="center" wrapText="1"/>
    </xf>
    <xf numFmtId="0" fontId="39" fillId="2" borderId="136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142" fillId="2" borderId="29" xfId="15" applyFont="1" applyFill="1" applyBorder="1" applyAlignment="1">
      <alignment vertical="center" wrapText="1"/>
    </xf>
    <xf numFmtId="0" fontId="39" fillId="2" borderId="151" xfId="15" quotePrefix="1" applyFont="1" applyFill="1" applyBorder="1" applyAlignment="1">
      <alignment vertical="center" wrapText="1"/>
    </xf>
    <xf numFmtId="0" fontId="10" fillId="2" borderId="151" xfId="0" applyFont="1" applyFill="1" applyBorder="1" applyAlignment="1">
      <alignment horizontal="left" vertical="center" wrapText="1"/>
    </xf>
    <xf numFmtId="0" fontId="128" fillId="2" borderId="151" xfId="0" applyFont="1" applyFill="1" applyBorder="1" applyAlignment="1">
      <alignment horizontal="left" vertical="center" wrapText="1"/>
    </xf>
    <xf numFmtId="0" fontId="150" fillId="2" borderId="698" xfId="0" applyFont="1" applyFill="1" applyBorder="1" applyAlignment="1">
      <alignment horizontal="center" vertical="center"/>
    </xf>
    <xf numFmtId="0" fontId="118" fillId="4" borderId="0" xfId="0" applyFont="1" applyFill="1" applyAlignment="1">
      <alignment horizontal="center" wrapText="1"/>
    </xf>
    <xf numFmtId="0" fontId="14" fillId="0" borderId="881" xfId="0" applyFont="1" applyFill="1" applyBorder="1" applyAlignment="1">
      <alignment horizontal="center" vertical="center" wrapText="1"/>
    </xf>
    <xf numFmtId="0" fontId="14" fillId="0" borderId="880" xfId="0" applyFont="1" applyFill="1" applyBorder="1" applyAlignment="1">
      <alignment horizontal="center" vertical="center" wrapText="1"/>
    </xf>
    <xf numFmtId="0" fontId="14" fillId="0" borderId="116" xfId="0" applyFont="1" applyFill="1" applyBorder="1" applyAlignment="1">
      <alignment horizontal="center" vertical="center" wrapText="1"/>
    </xf>
    <xf numFmtId="0" fontId="40" fillId="5" borderId="866" xfId="15" quotePrefix="1" applyFont="1" applyFill="1" applyBorder="1" applyAlignment="1">
      <alignment horizontal="center" vertical="center" wrapText="1"/>
    </xf>
    <xf numFmtId="0" fontId="40" fillId="5" borderId="887" xfId="15" quotePrefix="1" applyFont="1" applyFill="1" applyBorder="1" applyAlignment="1">
      <alignment horizontal="center" vertical="center" wrapText="1"/>
    </xf>
    <xf numFmtId="0" fontId="40" fillId="5" borderId="888" xfId="15" quotePrefix="1" applyFont="1" applyFill="1" applyBorder="1" applyAlignment="1">
      <alignment horizontal="center" vertical="center" wrapText="1"/>
    </xf>
    <xf numFmtId="0" fontId="40" fillId="5" borderId="893" xfId="15" quotePrefix="1" applyFont="1" applyFill="1" applyBorder="1" applyAlignment="1">
      <alignment horizontal="center" vertical="center" wrapText="1"/>
    </xf>
    <xf numFmtId="0" fontId="40" fillId="5" borderId="891" xfId="15" quotePrefix="1" applyFont="1" applyFill="1" applyBorder="1" applyAlignment="1">
      <alignment horizontal="center" vertical="center" wrapText="1"/>
    </xf>
    <xf numFmtId="0" fontId="39" fillId="4" borderId="856" xfId="15" quotePrefix="1" applyFont="1" applyFill="1" applyBorder="1" applyAlignment="1">
      <alignment vertical="center" wrapText="1"/>
    </xf>
    <xf numFmtId="0" fontId="11" fillId="4" borderId="852" xfId="13" quotePrefix="1" applyFont="1" applyFill="1" applyBorder="1" applyAlignment="1">
      <alignment horizontal="center" vertical="center" wrapText="1"/>
    </xf>
    <xf numFmtId="0" fontId="11" fillId="4" borderId="847" xfId="13" quotePrefix="1" applyFont="1" applyFill="1" applyBorder="1" applyAlignment="1">
      <alignment horizontal="center" vertical="center" wrapText="1"/>
    </xf>
    <xf numFmtId="0" fontId="11" fillId="4" borderId="848" xfId="13" quotePrefix="1" applyFont="1" applyFill="1" applyBorder="1" applyAlignment="1">
      <alignment horizontal="center" vertical="center" wrapText="1"/>
    </xf>
    <xf numFmtId="0" fontId="40" fillId="4" borderId="867" xfId="15" quotePrefix="1" applyFont="1" applyFill="1" applyBorder="1" applyAlignment="1">
      <alignment horizontal="center" vertical="center" wrapText="1"/>
    </xf>
    <xf numFmtId="0" fontId="120" fillId="4" borderId="900" xfId="0" applyFont="1" applyFill="1" applyBorder="1" applyAlignment="1">
      <alignment horizontal="center" vertical="center" wrapText="1"/>
    </xf>
    <xf numFmtId="0" fontId="39" fillId="4" borderId="857" xfId="15" applyFont="1" applyFill="1" applyBorder="1" applyAlignment="1">
      <alignment vertical="center" wrapText="1"/>
    </xf>
    <xf numFmtId="0" fontId="40" fillId="4" borderId="892" xfId="15" quotePrefix="1" applyFont="1" applyFill="1" applyBorder="1" applyAlignment="1">
      <alignment horizontal="center" vertical="center" wrapText="1"/>
    </xf>
    <xf numFmtId="0" fontId="40" fillId="4" borderId="857" xfId="15" applyFont="1" applyFill="1" applyBorder="1" applyAlignment="1">
      <alignment vertical="center" wrapText="1"/>
    </xf>
    <xf numFmtId="0" fontId="58" fillId="4" borderId="883" xfId="0" applyFont="1" applyFill="1" applyBorder="1" applyAlignment="1">
      <alignment horizontal="center" vertical="center" wrapText="1"/>
    </xf>
    <xf numFmtId="0" fontId="58" fillId="4" borderId="884" xfId="0" applyFont="1" applyFill="1" applyBorder="1" applyAlignment="1">
      <alignment horizontal="center" vertical="center" wrapText="1"/>
    </xf>
    <xf numFmtId="0" fontId="40" fillId="4" borderId="850" xfId="13" quotePrefix="1" applyFont="1" applyFill="1" applyBorder="1" applyAlignment="1">
      <alignment vertical="center" wrapText="1"/>
    </xf>
    <xf numFmtId="0" fontId="40" fillId="4" borderId="853" xfId="13" quotePrefix="1" applyFont="1" applyFill="1" applyBorder="1" applyAlignment="1">
      <alignment vertical="center" wrapText="1"/>
    </xf>
    <xf numFmtId="0" fontId="40" fillId="4" borderId="855" xfId="13" quotePrefix="1" applyFont="1" applyFill="1" applyBorder="1" applyAlignment="1">
      <alignment vertical="center" wrapText="1"/>
    </xf>
    <xf numFmtId="0" fontId="11" fillId="4" borderId="848" xfId="13" quotePrefix="1" applyFont="1" applyFill="1" applyBorder="1" applyAlignment="1">
      <alignment vertical="center" wrapText="1"/>
    </xf>
    <xf numFmtId="0" fontId="58" fillId="4" borderId="866" xfId="0" applyFont="1" applyFill="1" applyBorder="1" applyAlignment="1">
      <alignment horizontal="center" vertical="center" wrapText="1"/>
    </xf>
    <xf numFmtId="0" fontId="58" fillId="4" borderId="708" xfId="0" applyFont="1" applyFill="1" applyBorder="1" applyAlignment="1">
      <alignment horizontal="center" vertical="center" wrapText="1"/>
    </xf>
    <xf numFmtId="0" fontId="58" fillId="4" borderId="867" xfId="0" applyFont="1" applyFill="1" applyBorder="1" applyAlignment="1">
      <alignment horizontal="center" vertical="center" wrapText="1"/>
    </xf>
    <xf numFmtId="0" fontId="40" fillId="4" borderId="896" xfId="13" quotePrefix="1" applyFont="1" applyFill="1" applyBorder="1" applyAlignment="1">
      <alignment horizontal="center" vertical="center" wrapText="1"/>
    </xf>
    <xf numFmtId="0" fontId="40" fillId="4" borderId="887" xfId="13" quotePrefix="1" applyFont="1" applyFill="1" applyBorder="1" applyAlignment="1">
      <alignment horizontal="center" vertical="center" wrapText="1"/>
    </xf>
    <xf numFmtId="0" fontId="40" fillId="4" borderId="888" xfId="13" quotePrefix="1" applyFont="1" applyFill="1" applyBorder="1" applyAlignment="1">
      <alignment horizontal="center" vertical="center" wrapText="1"/>
    </xf>
    <xf numFmtId="0" fontId="40" fillId="4" borderId="889" xfId="13" quotePrefix="1" applyFont="1" applyFill="1" applyBorder="1" applyAlignment="1">
      <alignment horizontal="center" vertical="center" wrapText="1"/>
    </xf>
    <xf numFmtId="0" fontId="58" fillId="4" borderId="850" xfId="0" applyFont="1" applyFill="1" applyBorder="1" applyAlignment="1">
      <alignment horizontal="center" vertical="center" wrapText="1"/>
    </xf>
    <xf numFmtId="0" fontId="58" fillId="4" borderId="853" xfId="0" applyFont="1" applyFill="1" applyBorder="1" applyAlignment="1">
      <alignment horizontal="center" vertical="center" wrapText="1"/>
    </xf>
    <xf numFmtId="0" fontId="58" fillId="4" borderId="854" xfId="0" applyFont="1" applyFill="1" applyBorder="1" applyAlignment="1">
      <alignment horizontal="center" vertical="center" wrapText="1"/>
    </xf>
    <xf numFmtId="0" fontId="58" fillId="4" borderId="885" xfId="0" applyFont="1" applyFill="1" applyBorder="1" applyAlignment="1">
      <alignment horizontal="center" vertical="center" wrapText="1"/>
    </xf>
    <xf numFmtId="0" fontId="11" fillId="2" borderId="901" xfId="13" applyFont="1" applyFill="1" applyBorder="1" applyAlignment="1">
      <alignment horizontal="center" vertical="center" wrapText="1"/>
    </xf>
    <xf numFmtId="0" fontId="11" fillId="2" borderId="489" xfId="13" applyFont="1" applyFill="1" applyBorder="1" applyAlignment="1">
      <alignment horizontal="center" vertical="center" wrapText="1"/>
    </xf>
    <xf numFmtId="0" fontId="11" fillId="2" borderId="490" xfId="13" applyFont="1" applyFill="1" applyBorder="1" applyAlignment="1">
      <alignment horizontal="center" vertical="center" wrapText="1"/>
    </xf>
    <xf numFmtId="0" fontId="55" fillId="2" borderId="88" xfId="0" applyFont="1" applyFill="1" applyBorder="1" applyAlignment="1">
      <alignment horizontal="center" vertical="center"/>
    </xf>
    <xf numFmtId="0" fontId="40" fillId="2" borderId="804" xfId="15" applyFont="1" applyFill="1" applyBorder="1" applyAlignment="1">
      <alignment horizontal="center" vertical="center" wrapText="1"/>
    </xf>
    <xf numFmtId="0" fontId="11" fillId="2" borderId="699" xfId="13" applyFont="1" applyFill="1" applyBorder="1" applyAlignment="1">
      <alignment horizontal="center" vertical="center" wrapText="1"/>
    </xf>
    <xf numFmtId="0" fontId="41" fillId="2" borderId="698" xfId="0" applyFont="1" applyFill="1" applyBorder="1" applyAlignment="1">
      <alignment horizontal="center" vertical="center" wrapText="1"/>
    </xf>
    <xf numFmtId="0" fontId="41" fillId="2" borderId="700" xfId="0" applyFont="1" applyFill="1" applyBorder="1" applyAlignment="1">
      <alignment horizontal="center" vertical="center" wrapText="1"/>
    </xf>
    <xf numFmtId="0" fontId="40" fillId="2" borderId="807" xfId="15" applyFont="1" applyFill="1" applyBorder="1" applyAlignment="1">
      <alignment horizontal="center" vertical="center" wrapText="1"/>
    </xf>
    <xf numFmtId="0" fontId="132" fillId="2" borderId="698" xfId="0" applyFont="1" applyFill="1" applyBorder="1" applyAlignment="1">
      <alignment horizontal="center" vertical="center"/>
    </xf>
    <xf numFmtId="0" fontId="132" fillId="2" borderId="700" xfId="0" applyFont="1" applyFill="1" applyBorder="1" applyAlignment="1">
      <alignment horizontal="center" vertical="center"/>
    </xf>
    <xf numFmtId="0" fontId="11" fillId="2" borderId="806" xfId="13" quotePrefix="1" applyFont="1" applyFill="1" applyBorder="1" applyAlignment="1">
      <alignment horizontal="center" vertical="center" wrapText="1"/>
    </xf>
    <xf numFmtId="0" fontId="11" fillId="2" borderId="807" xfId="13" quotePrefix="1" applyFont="1" applyFill="1" applyBorder="1" applyAlignment="1">
      <alignment horizontal="center" vertical="center" wrapText="1"/>
    </xf>
    <xf numFmtId="0" fontId="11" fillId="2" borderId="700" xfId="15" quotePrefix="1" applyFont="1" applyFill="1" applyBorder="1" applyAlignment="1">
      <alignment vertical="center" wrapText="1"/>
    </xf>
    <xf numFmtId="0" fontId="125" fillId="2" borderId="700" xfId="0" applyFont="1" applyFill="1" applyBorder="1" applyAlignment="1">
      <alignment horizontal="left" vertical="center" wrapText="1"/>
    </xf>
    <xf numFmtId="0" fontId="11" fillId="2" borderId="900" xfId="13" applyFont="1" applyFill="1" applyBorder="1" applyAlignment="1">
      <alignment horizontal="center" vertical="center" wrapText="1"/>
    </xf>
    <xf numFmtId="0" fontId="59" fillId="2" borderId="500" xfId="11" quotePrefix="1" applyFont="1" applyFill="1" applyBorder="1" applyAlignment="1">
      <alignment horizontal="center" vertical="center" wrapText="1"/>
    </xf>
    <xf numFmtId="0" fontId="59" fillId="2" borderId="494" xfId="11" quotePrefix="1" applyFont="1" applyFill="1" applyBorder="1" applyAlignment="1">
      <alignment horizontal="center" vertical="center" wrapText="1"/>
    </xf>
    <xf numFmtId="0" fontId="21" fillId="2" borderId="819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28" xfId="15" quotePrefix="1" applyNumberFormat="1" applyFont="1" applyFill="1" applyBorder="1" applyAlignment="1" applyProtection="1">
      <alignment vertical="center" wrapText="1"/>
      <protection locked="0"/>
    </xf>
    <xf numFmtId="0" fontId="27" fillId="2" borderId="82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2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2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9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0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3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6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7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5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3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33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1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49" xfId="13" applyNumberFormat="1" applyFont="1" applyFill="1" applyBorder="1" applyAlignment="1" applyProtection="1">
      <alignment horizontal="center" vertical="center" wrapText="1"/>
      <protection locked="0"/>
    </xf>
    <xf numFmtId="0" fontId="31" fillId="2" borderId="753" xfId="13" applyFont="1" applyFill="1" applyBorder="1" applyAlignment="1" applyProtection="1">
      <alignment horizontal="center" vertical="center" wrapText="1"/>
      <protection locked="0"/>
    </xf>
    <xf numFmtId="0" fontId="28" fillId="2" borderId="699" xfId="15" quotePrefix="1" applyFont="1" applyFill="1" applyBorder="1" applyAlignment="1" applyProtection="1">
      <alignment vertical="center" wrapText="1"/>
      <protection locked="0"/>
    </xf>
    <xf numFmtId="0" fontId="25" fillId="2" borderId="699" xfId="15" quotePrefix="1" applyFont="1" applyFill="1" applyBorder="1" applyAlignment="1">
      <alignment horizontal="left" vertical="center" wrapText="1"/>
    </xf>
    <xf numFmtId="0" fontId="27" fillId="2" borderId="753" xfId="0" applyFont="1" applyFill="1" applyBorder="1" applyAlignment="1" applyProtection="1">
      <alignment horizontal="center" vertical="center"/>
      <protection locked="0"/>
    </xf>
    <xf numFmtId="0" fontId="27" fillId="2" borderId="753" xfId="15" quotePrefix="1" applyFont="1" applyFill="1" applyBorder="1" applyAlignment="1" applyProtection="1">
      <alignment horizontal="center" vertical="center" wrapText="1"/>
      <protection locked="0"/>
    </xf>
    <xf numFmtId="0" fontId="25" fillId="2" borderId="753" xfId="13" applyFont="1" applyFill="1" applyBorder="1" applyAlignment="1" applyProtection="1">
      <alignment horizontal="center" vertical="center" wrapText="1"/>
      <protection locked="0"/>
    </xf>
    <xf numFmtId="0" fontId="25" fillId="2" borderId="754" xfId="13" applyFont="1" applyFill="1" applyBorder="1" applyAlignment="1" applyProtection="1">
      <alignment horizontal="center" vertical="center" wrapText="1"/>
      <protection locked="0"/>
    </xf>
    <xf numFmtId="0" fontId="31" fillId="2" borderId="753" xfId="15" quotePrefix="1" applyFont="1" applyFill="1" applyBorder="1" applyAlignment="1" applyProtection="1">
      <alignment horizontal="center" vertical="center" wrapText="1"/>
      <protection locked="0"/>
    </xf>
    <xf numFmtId="0" fontId="32" fillId="2" borderId="753" xfId="15" quotePrefix="1" applyFont="1" applyFill="1" applyBorder="1" applyAlignment="1" applyProtection="1">
      <alignment horizontal="center" vertical="center" wrapText="1"/>
      <protection locked="0"/>
    </xf>
    <xf numFmtId="0" fontId="32" fillId="2" borderId="754" xfId="15" quotePrefix="1" applyFont="1" applyFill="1" applyBorder="1" applyAlignment="1" applyProtection="1">
      <alignment horizontal="center" vertical="center" wrapText="1"/>
      <protection locked="0"/>
    </xf>
    <xf numFmtId="0" fontId="31" fillId="2" borderId="753" xfId="13" quotePrefix="1" applyFont="1" applyFill="1" applyBorder="1" applyAlignment="1" applyProtection="1">
      <alignment horizontal="center" vertical="center" wrapText="1"/>
      <protection locked="0"/>
    </xf>
    <xf numFmtId="0" fontId="31" fillId="2" borderId="754" xfId="13" quotePrefix="1" applyFont="1" applyFill="1" applyBorder="1" applyAlignment="1" applyProtection="1">
      <alignment horizontal="center" vertical="center" wrapText="1"/>
      <protection locked="0"/>
    </xf>
    <xf numFmtId="0" fontId="31" fillId="2" borderId="754" xfId="15" quotePrefix="1" applyFont="1" applyFill="1" applyBorder="1" applyAlignment="1" applyProtection="1">
      <alignment horizontal="center" vertical="center" wrapText="1"/>
      <protection locked="0"/>
    </xf>
    <xf numFmtId="0" fontId="156" fillId="2" borderId="699" xfId="15" quotePrefix="1" applyNumberFormat="1" applyFont="1" applyFill="1" applyBorder="1" applyAlignment="1" applyProtection="1">
      <alignment vertical="center" wrapText="1"/>
      <protection locked="0"/>
    </xf>
    <xf numFmtId="0" fontId="156" fillId="2" borderId="699" xfId="0" applyNumberFormat="1" applyFont="1" applyFill="1" applyBorder="1" applyAlignment="1" applyProtection="1">
      <alignment horizontal="left" vertical="center" wrapText="1"/>
      <protection locked="0"/>
    </xf>
    <xf numFmtId="0" fontId="58" fillId="2" borderId="901" xfId="13" quotePrefix="1" applyFont="1" applyFill="1" applyBorder="1" applyAlignment="1">
      <alignment horizontal="center" vertical="center" wrapText="1"/>
    </xf>
    <xf numFmtId="0" fontId="27" fillId="2" borderId="86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08" xfId="22" applyNumberFormat="1" applyFont="1" applyFill="1" applyBorder="1" applyAlignment="1" applyProtection="1">
      <alignment horizontal="center" vertical="center" wrapText="1"/>
      <protection locked="0"/>
    </xf>
    <xf numFmtId="0" fontId="151" fillId="2" borderId="883" xfId="0" applyFont="1" applyFill="1" applyBorder="1" applyAlignment="1">
      <alignment horizontal="center" vertical="center" wrapText="1"/>
    </xf>
    <xf numFmtId="0" fontId="78" fillId="2" borderId="884" xfId="0" applyFont="1" applyFill="1" applyBorder="1" applyAlignment="1">
      <alignment horizontal="center" vertical="center" wrapText="1"/>
    </xf>
    <xf numFmtId="0" fontId="78" fillId="2" borderId="885" xfId="0" applyFont="1" applyFill="1" applyBorder="1" applyAlignment="1">
      <alignment horizontal="center" vertical="center" wrapText="1"/>
    </xf>
    <xf numFmtId="0" fontId="137" fillId="2" borderId="883" xfId="0" applyFont="1" applyFill="1" applyBorder="1" applyAlignment="1" applyProtection="1">
      <alignment horizontal="center" vertical="center"/>
      <protection locked="0"/>
    </xf>
    <xf numFmtId="0" fontId="137" fillId="2" borderId="884" xfId="0" applyFont="1" applyFill="1" applyBorder="1" applyAlignment="1" applyProtection="1">
      <alignment horizontal="center" vertical="center"/>
      <protection locked="0"/>
    </xf>
    <xf numFmtId="0" fontId="137" fillId="2" borderId="894" xfId="0" applyFont="1" applyFill="1" applyBorder="1" applyAlignment="1" applyProtection="1">
      <alignment horizontal="center" vertical="center"/>
      <protection locked="0"/>
    </xf>
    <xf numFmtId="0" fontId="137" fillId="2" borderId="885" xfId="0" applyFont="1" applyFill="1" applyBorder="1" applyAlignment="1" applyProtection="1">
      <alignment horizontal="center" vertical="center"/>
      <protection locked="0"/>
    </xf>
    <xf numFmtId="0" fontId="137" fillId="2" borderId="900" xfId="0" applyFont="1" applyFill="1" applyBorder="1" applyAlignment="1" applyProtection="1">
      <alignment horizontal="center" vertical="center"/>
      <protection locked="0"/>
    </xf>
    <xf numFmtId="0" fontId="138" fillId="2" borderId="175" xfId="13" applyFont="1" applyFill="1" applyBorder="1" applyAlignment="1" applyProtection="1">
      <alignment horizontal="center" vertical="center" wrapText="1"/>
    </xf>
    <xf numFmtId="0" fontId="138" fillId="2" borderId="88" xfId="13" applyFont="1" applyFill="1" applyBorder="1" applyAlignment="1" applyProtection="1">
      <alignment horizontal="center" vertical="center" wrapText="1"/>
    </xf>
    <xf numFmtId="0" fontId="138" fillId="2" borderId="44" xfId="13" applyFont="1" applyFill="1" applyBorder="1" applyAlignment="1" applyProtection="1">
      <alignment horizontal="center" vertical="center" wrapText="1"/>
    </xf>
    <xf numFmtId="0" fontId="138" fillId="2" borderId="700" xfId="13" applyFont="1" applyFill="1" applyBorder="1" applyAlignment="1" applyProtection="1">
      <alignment horizontal="center" vertical="center" wrapText="1"/>
    </xf>
    <xf numFmtId="0" fontId="3" fillId="13" borderId="926" xfId="0" applyFont="1" applyFill="1" applyBorder="1" applyAlignment="1">
      <alignment horizontal="center" vertical="center" wrapText="1"/>
    </xf>
    <xf numFmtId="0" fontId="3" fillId="13" borderId="927" xfId="0" applyFont="1" applyFill="1" applyBorder="1" applyAlignment="1">
      <alignment horizontal="center" vertical="center" wrapText="1"/>
    </xf>
    <xf numFmtId="0" fontId="3" fillId="13" borderId="930" xfId="0" applyFont="1" applyFill="1" applyBorder="1" applyAlignment="1">
      <alignment horizontal="center" vertical="center" wrapText="1"/>
    </xf>
    <xf numFmtId="0" fontId="33" fillId="13" borderId="914" xfId="0" applyFont="1" applyFill="1" applyBorder="1" applyAlignment="1">
      <alignment horizontal="center" vertical="center" wrapText="1"/>
    </xf>
    <xf numFmtId="0" fontId="33" fillId="13" borderId="912" xfId="0" applyFont="1" applyFill="1" applyBorder="1" applyAlignment="1">
      <alignment horizontal="center" vertical="center" wrapText="1"/>
    </xf>
    <xf numFmtId="0" fontId="3" fillId="13" borderId="915" xfId="0" applyFont="1" applyFill="1" applyBorder="1" applyAlignment="1">
      <alignment horizontal="center" vertical="center" wrapText="1"/>
    </xf>
    <xf numFmtId="0" fontId="3" fillId="13" borderId="914" xfId="0" applyFont="1" applyFill="1" applyBorder="1" applyAlignment="1">
      <alignment horizontal="center" vertical="center" wrapText="1"/>
    </xf>
    <xf numFmtId="0" fontId="3" fillId="13" borderId="912" xfId="0" applyFont="1" applyFill="1" applyBorder="1" applyAlignment="1">
      <alignment horizontal="center" vertical="center" wrapText="1"/>
    </xf>
    <xf numFmtId="0" fontId="33" fillId="13" borderId="915" xfId="0" applyFont="1" applyFill="1" applyBorder="1" applyAlignment="1">
      <alignment horizontal="center" vertical="center" wrapText="1"/>
    </xf>
    <xf numFmtId="0" fontId="187" fillId="13" borderId="0" xfId="0" applyFont="1" applyFill="1" applyBorder="1" applyAlignment="1"/>
    <xf numFmtId="0" fontId="33" fillId="13" borderId="0" xfId="0" applyFont="1" applyFill="1" applyBorder="1" applyAlignment="1"/>
    <xf numFmtId="0" fontId="3" fillId="13" borderId="0" xfId="0" applyFont="1" applyFill="1" applyBorder="1" applyAlignment="1"/>
    <xf numFmtId="0" fontId="33" fillId="13" borderId="940" xfId="0" applyFont="1" applyFill="1" applyBorder="1" applyAlignment="1">
      <alignment horizontal="center" vertical="center"/>
    </xf>
    <xf numFmtId="0" fontId="33" fillId="13" borderId="941" xfId="0" applyFont="1" applyFill="1" applyBorder="1" applyAlignment="1">
      <alignment horizontal="center" vertical="center"/>
    </xf>
    <xf numFmtId="0" fontId="33" fillId="13" borderId="942" xfId="0" applyFont="1" applyFill="1" applyBorder="1" applyAlignment="1">
      <alignment horizontal="center" vertical="center" wrapText="1"/>
    </xf>
    <xf numFmtId="0" fontId="33" fillId="13" borderId="943" xfId="0" applyFont="1" applyFill="1" applyBorder="1" applyAlignment="1">
      <alignment horizontal="center" vertical="center"/>
    </xf>
    <xf numFmtId="0" fontId="33" fillId="13" borderId="701" xfId="0" applyFont="1" applyFill="1" applyBorder="1" applyAlignment="1">
      <alignment horizontal="center" vertical="center" wrapText="1"/>
    </xf>
    <xf numFmtId="0" fontId="33" fillId="13" borderId="944" xfId="0" applyFont="1" applyFill="1" applyBorder="1" applyAlignment="1">
      <alignment horizontal="center" vertical="center" wrapText="1"/>
    </xf>
    <xf numFmtId="0" fontId="3" fillId="13" borderId="943" xfId="0" applyFont="1" applyFill="1" applyBorder="1" applyAlignment="1">
      <alignment horizontal="center" vertical="center" wrapText="1"/>
    </xf>
    <xf numFmtId="0" fontId="185" fillId="13" borderId="932" xfId="0" applyFont="1" applyFill="1" applyBorder="1" applyAlignment="1">
      <alignment horizontal="left" vertical="center" wrapText="1"/>
    </xf>
    <xf numFmtId="0" fontId="185" fillId="13" borderId="951" xfId="0" applyFont="1" applyFill="1" applyBorder="1" applyAlignment="1">
      <alignment horizontal="left" vertical="center" wrapText="1"/>
    </xf>
    <xf numFmtId="0" fontId="185" fillId="13" borderId="931" xfId="0" applyFont="1" applyFill="1" applyBorder="1" applyAlignment="1">
      <alignment horizontal="left" vertical="center" wrapText="1"/>
    </xf>
    <xf numFmtId="0" fontId="2" fillId="14" borderId="926" xfId="0" applyFont="1" applyFill="1" applyBorder="1" applyAlignment="1">
      <alignment horizontal="left" textRotation="90" wrapText="1"/>
    </xf>
    <xf numFmtId="0" fontId="185" fillId="14" borderId="699" xfId="0" applyFont="1" applyFill="1" applyBorder="1" applyAlignment="1">
      <alignment vertical="center" wrapText="1"/>
    </xf>
    <xf numFmtId="0" fontId="33" fillId="15" borderId="936" xfId="0" applyFont="1" applyFill="1" applyBorder="1" applyAlignment="1">
      <alignment horizontal="left" vertical="center" wrapText="1"/>
    </xf>
    <xf numFmtId="0" fontId="33" fillId="15" borderId="945" xfId="0" applyFont="1" applyFill="1" applyBorder="1" applyAlignment="1">
      <alignment horizontal="center" vertical="center" wrapText="1"/>
    </xf>
    <xf numFmtId="0" fontId="3" fillId="15" borderId="948" xfId="0" applyFont="1" applyFill="1" applyBorder="1" applyAlignment="1">
      <alignment horizontal="center" vertical="center" wrapText="1"/>
    </xf>
    <xf numFmtId="0" fontId="33" fillId="15" borderId="949" xfId="0" applyFont="1" applyFill="1" applyBorder="1" applyAlignment="1">
      <alignment horizontal="left" vertical="center" wrapText="1"/>
    </xf>
    <xf numFmtId="0" fontId="33" fillId="15" borderId="924" xfId="0" applyFont="1" applyFill="1" applyBorder="1" applyAlignment="1">
      <alignment horizontal="center" vertical="center" wrapText="1"/>
    </xf>
    <xf numFmtId="0" fontId="33" fillId="15" borderId="929" xfId="0" applyFont="1" applyFill="1" applyBorder="1" applyAlignment="1">
      <alignment horizontal="center" vertical="center" wrapText="1"/>
    </xf>
    <xf numFmtId="0" fontId="3" fillId="15" borderId="950" xfId="0" applyFont="1" applyFill="1" applyBorder="1" applyAlignment="1">
      <alignment horizontal="center" vertical="center" wrapText="1"/>
    </xf>
    <xf numFmtId="0" fontId="185" fillId="14" borderId="931" xfId="0" applyFont="1" applyFill="1" applyBorder="1" applyAlignment="1">
      <alignment vertical="center" wrapText="1"/>
    </xf>
    <xf numFmtId="0" fontId="3" fillId="15" borderId="914" xfId="0" applyFont="1" applyFill="1" applyBorder="1" applyAlignment="1">
      <alignment horizontal="center" vertical="center" wrapText="1"/>
    </xf>
    <xf numFmtId="0" fontId="3" fillId="15" borderId="931" xfId="0" applyFont="1" applyFill="1" applyBorder="1" applyAlignment="1">
      <alignment horizontal="center" vertical="center" wrapText="1"/>
    </xf>
    <xf numFmtId="0" fontId="33" fillId="2" borderId="936" xfId="0" applyFont="1" applyFill="1" applyBorder="1" applyAlignment="1">
      <alignment horizontal="left" vertical="center" wrapText="1"/>
    </xf>
    <xf numFmtId="0" fontId="33" fillId="2" borderId="945" xfId="0" applyFont="1" applyFill="1" applyBorder="1" applyAlignment="1">
      <alignment horizontal="center" vertical="center" wrapText="1"/>
    </xf>
    <xf numFmtId="0" fontId="33" fillId="2" borderId="946" xfId="0" applyFont="1" applyFill="1" applyBorder="1" applyAlignment="1">
      <alignment horizontal="center" vertical="center" wrapText="1"/>
    </xf>
    <xf numFmtId="0" fontId="33" fillId="2" borderId="947" xfId="0" applyFont="1" applyFill="1" applyBorder="1" applyAlignment="1">
      <alignment horizontal="center" vertical="center" wrapText="1"/>
    </xf>
    <xf numFmtId="0" fontId="33" fillId="2" borderId="949" xfId="0" applyFont="1" applyFill="1" applyBorder="1" applyAlignment="1">
      <alignment horizontal="left" vertical="center" wrapText="1"/>
    </xf>
    <xf numFmtId="0" fontId="33" fillId="2" borderId="924" xfId="0" applyFont="1" applyFill="1" applyBorder="1" applyAlignment="1">
      <alignment horizontal="center" vertical="center" wrapText="1"/>
    </xf>
    <xf numFmtId="0" fontId="33" fillId="2" borderId="925" xfId="0" applyFont="1" applyFill="1" applyBorder="1" applyAlignment="1">
      <alignment horizontal="center" vertical="center" wrapText="1"/>
    </xf>
    <xf numFmtId="0" fontId="3" fillId="13" borderId="954" xfId="0" applyFont="1" applyFill="1" applyBorder="1" applyAlignment="1">
      <alignment vertical="center" wrapText="1"/>
    </xf>
    <xf numFmtId="0" fontId="3" fillId="13" borderId="955" xfId="0" applyFont="1" applyFill="1" applyBorder="1" applyAlignment="1">
      <alignment vertical="center" wrapText="1"/>
    </xf>
    <xf numFmtId="0" fontId="33" fillId="13" borderId="956" xfId="0" applyFont="1" applyFill="1" applyBorder="1" applyAlignment="1">
      <alignment vertical="center" wrapText="1"/>
    </xf>
    <xf numFmtId="0" fontId="33" fillId="13" borderId="957" xfId="0" applyFont="1" applyFill="1" applyBorder="1" applyAlignment="1">
      <alignment vertical="center" wrapText="1"/>
    </xf>
    <xf numFmtId="0" fontId="185" fillId="13" borderId="954" xfId="0" applyFont="1" applyFill="1" applyBorder="1" applyAlignment="1">
      <alignment horizontal="left" vertical="center" wrapText="1"/>
    </xf>
    <xf numFmtId="0" fontId="185" fillId="13" borderId="955" xfId="0" applyFont="1" applyFill="1" applyBorder="1" applyAlignment="1">
      <alignment horizontal="left" vertical="center" wrapText="1"/>
    </xf>
    <xf numFmtId="0" fontId="185" fillId="13" borderId="956" xfId="0" applyFont="1" applyFill="1" applyBorder="1" applyAlignment="1">
      <alignment horizontal="left" vertical="center" wrapText="1"/>
    </xf>
    <xf numFmtId="0" fontId="3" fillId="13" borderId="964" xfId="0" applyFont="1" applyFill="1" applyBorder="1" applyAlignment="1">
      <alignment horizontal="center" vertical="center" wrapText="1"/>
    </xf>
    <xf numFmtId="0" fontId="3" fillId="13" borderId="933" xfId="0" applyFont="1" applyFill="1" applyBorder="1" applyAlignment="1">
      <alignment horizontal="center" vertical="center" wrapText="1"/>
    </xf>
    <xf numFmtId="0" fontId="3" fillId="13" borderId="926" xfId="0" applyFont="1" applyFill="1" applyBorder="1" applyAlignment="1">
      <alignment vertical="center" wrapText="1"/>
    </xf>
    <xf numFmtId="0" fontId="3" fillId="13" borderId="927" xfId="0" applyFont="1" applyFill="1" applyBorder="1" applyAlignment="1">
      <alignment vertical="center" wrapText="1"/>
    </xf>
    <xf numFmtId="0" fontId="3" fillId="13" borderId="928" xfId="0" applyFont="1" applyFill="1" applyBorder="1" applyAlignment="1">
      <alignment vertical="center" wrapText="1"/>
    </xf>
    <xf numFmtId="0" fontId="33" fillId="13" borderId="926" xfId="0" applyFont="1" applyFill="1" applyBorder="1" applyAlignment="1">
      <alignment vertical="center" wrapText="1"/>
    </xf>
    <xf numFmtId="0" fontId="33" fillId="13" borderId="964" xfId="0" applyFont="1" applyFill="1" applyBorder="1" applyAlignment="1">
      <alignment vertical="center" wrapText="1"/>
    </xf>
    <xf numFmtId="0" fontId="33" fillId="13" borderId="933" xfId="0" applyFont="1" applyFill="1" applyBorder="1" applyAlignment="1">
      <alignment vertical="center" wrapText="1"/>
    </xf>
    <xf numFmtId="0" fontId="33" fillId="13" borderId="934" xfId="0" applyFont="1" applyFill="1" applyBorder="1" applyAlignment="1">
      <alignment vertical="center" wrapText="1"/>
    </xf>
    <xf numFmtId="0" fontId="188" fillId="13" borderId="0" xfId="0" applyFont="1" applyFill="1" applyBorder="1" applyAlignment="1">
      <alignment horizontal="left" vertical="center" wrapText="1"/>
    </xf>
    <xf numFmtId="0" fontId="188" fillId="13" borderId="0" xfId="0" applyFont="1" applyFill="1" applyBorder="1" applyAlignment="1"/>
    <xf numFmtId="0" fontId="187" fillId="13" borderId="0" xfId="0" applyFont="1" applyFill="1" applyBorder="1" applyAlignment="1">
      <alignment vertical="center" wrapText="1"/>
    </xf>
    <xf numFmtId="0" fontId="2" fillId="14" borderId="914" xfId="0" applyFont="1" applyFill="1" applyBorder="1" applyAlignment="1">
      <alignment horizontal="center" textRotation="90" wrapText="1"/>
    </xf>
    <xf numFmtId="0" fontId="33" fillId="15" borderId="958" xfId="0" applyFont="1" applyFill="1" applyBorder="1" applyAlignment="1">
      <alignment horizontal="left" vertical="center" wrapText="1"/>
    </xf>
    <xf numFmtId="0" fontId="33" fillId="15" borderId="916" xfId="0" applyFont="1" applyFill="1" applyBorder="1" applyAlignment="1">
      <alignment horizontal="center" vertical="center" wrapText="1"/>
    </xf>
    <xf numFmtId="0" fontId="33" fillId="15" borderId="927" xfId="0" applyFont="1" applyFill="1" applyBorder="1" applyAlignment="1">
      <alignment horizontal="center" vertical="center" wrapText="1"/>
    </xf>
    <xf numFmtId="0" fontId="33" fillId="15" borderId="918" xfId="0" applyFont="1" applyFill="1" applyBorder="1" applyAlignment="1">
      <alignment horizontal="center" vertical="center" wrapText="1"/>
    </xf>
    <xf numFmtId="0" fontId="3" fillId="15" borderId="916" xfId="0" applyFont="1" applyFill="1" applyBorder="1" applyAlignment="1">
      <alignment horizontal="center" vertical="center" wrapText="1"/>
    </xf>
    <xf numFmtId="0" fontId="3" fillId="15" borderId="927" xfId="0" applyFont="1" applyFill="1" applyBorder="1" applyAlignment="1">
      <alignment horizontal="center" vertical="center" wrapText="1"/>
    </xf>
    <xf numFmtId="0" fontId="3" fillId="15" borderId="918" xfId="0" applyFont="1" applyFill="1" applyBorder="1" applyAlignment="1">
      <alignment horizontal="center" vertical="center" wrapText="1"/>
    </xf>
    <xf numFmtId="0" fontId="33" fillId="15" borderId="959" xfId="0" applyFont="1" applyFill="1" applyBorder="1" applyAlignment="1">
      <alignment horizontal="left" vertical="center" wrapText="1"/>
    </xf>
    <xf numFmtId="0" fontId="33" fillId="15" borderId="960" xfId="0" applyFont="1" applyFill="1" applyBorder="1" applyAlignment="1">
      <alignment horizontal="center" vertical="center" wrapText="1"/>
    </xf>
    <xf numFmtId="0" fontId="33" fillId="15" borderId="961" xfId="0" applyFont="1" applyFill="1" applyBorder="1" applyAlignment="1">
      <alignment horizontal="center" vertical="center" wrapText="1"/>
    </xf>
    <xf numFmtId="0" fontId="3" fillId="15" borderId="960" xfId="0" applyFont="1" applyFill="1" applyBorder="1" applyAlignment="1">
      <alignment horizontal="center" vertical="center" wrapText="1"/>
    </xf>
    <xf numFmtId="0" fontId="3" fillId="15" borderId="961" xfId="0" applyFont="1" applyFill="1" applyBorder="1" applyAlignment="1">
      <alignment horizontal="center" vertical="center" wrapText="1"/>
    </xf>
    <xf numFmtId="0" fontId="49" fillId="15" borderId="959" xfId="0" applyFont="1" applyFill="1" applyBorder="1" applyAlignment="1">
      <alignment horizontal="left" vertical="center" wrapText="1"/>
    </xf>
    <xf numFmtId="0" fontId="49" fillId="15" borderId="960" xfId="0" applyFont="1" applyFill="1" applyBorder="1" applyAlignment="1">
      <alignment horizontal="center" vertical="center" wrapText="1"/>
    </xf>
    <xf numFmtId="0" fontId="49" fillId="15" borderId="961" xfId="0" applyFont="1" applyFill="1" applyBorder="1" applyAlignment="1">
      <alignment horizontal="center" vertical="center" wrapText="1"/>
    </xf>
    <xf numFmtId="0" fontId="185" fillId="15" borderId="960" xfId="0" applyFont="1" applyFill="1" applyBorder="1" applyAlignment="1">
      <alignment horizontal="center" vertical="center" wrapText="1"/>
    </xf>
    <xf numFmtId="0" fontId="185" fillId="15" borderId="961" xfId="0" applyFont="1" applyFill="1" applyBorder="1" applyAlignment="1">
      <alignment horizontal="center" vertical="center" wrapText="1"/>
    </xf>
    <xf numFmtId="0" fontId="33" fillId="15" borderId="962" xfId="0" applyFont="1" applyFill="1" applyBorder="1" applyAlignment="1">
      <alignment horizontal="left" vertical="center" wrapText="1"/>
    </xf>
    <xf numFmtId="0" fontId="33" fillId="15" borderId="963" xfId="0" applyFont="1" applyFill="1" applyBorder="1" applyAlignment="1">
      <alignment horizontal="center" vertical="center" wrapText="1"/>
    </xf>
    <xf numFmtId="0" fontId="3" fillId="15" borderId="924" xfId="0" applyFont="1" applyFill="1" applyBorder="1" applyAlignment="1">
      <alignment horizontal="center" vertical="center" wrapText="1"/>
    </xf>
    <xf numFmtId="0" fontId="3" fillId="15" borderId="963" xfId="0" applyFont="1" applyFill="1" applyBorder="1" applyAlignment="1">
      <alignment horizontal="center" vertical="center" wrapText="1"/>
    </xf>
    <xf numFmtId="0" fontId="3" fillId="15" borderId="929" xfId="0" applyFont="1" applyFill="1" applyBorder="1" applyAlignment="1">
      <alignment horizontal="center" vertical="center" wrapText="1"/>
    </xf>
    <xf numFmtId="0" fontId="185" fillId="15" borderId="951" xfId="0" applyFont="1" applyFill="1" applyBorder="1" applyAlignment="1">
      <alignment horizontal="left" vertical="center" wrapText="1"/>
    </xf>
    <xf numFmtId="0" fontId="33" fillId="15" borderId="914" xfId="0" applyFont="1" applyFill="1" applyBorder="1" applyAlignment="1">
      <alignment horizontal="center" vertical="center" wrapText="1"/>
    </xf>
    <xf numFmtId="0" fontId="3" fillId="15" borderId="912" xfId="0" applyFont="1" applyFill="1" applyBorder="1" applyAlignment="1">
      <alignment horizontal="center" vertical="center" wrapText="1"/>
    </xf>
    <xf numFmtId="0" fontId="3" fillId="15" borderId="915" xfId="0" applyFont="1" applyFill="1" applyBorder="1" applyAlignment="1">
      <alignment horizontal="center" vertical="center" wrapText="1"/>
    </xf>
    <xf numFmtId="0" fontId="3" fillId="15" borderId="935" xfId="0" applyFont="1" applyFill="1" applyBorder="1" applyAlignment="1">
      <alignment horizontal="center" vertical="center" wrapText="1"/>
    </xf>
    <xf numFmtId="0" fontId="33" fillId="15" borderId="955" xfId="0" applyFont="1" applyFill="1" applyBorder="1" applyAlignment="1">
      <alignment horizontal="center" vertical="center" wrapText="1"/>
    </xf>
    <xf numFmtId="0" fontId="33" fillId="15" borderId="965" xfId="0" applyFont="1" applyFill="1" applyBorder="1" applyAlignment="1">
      <alignment horizontal="center" vertical="center" wrapText="1"/>
    </xf>
    <xf numFmtId="0" fontId="33" fillId="2" borderId="958" xfId="0" applyFont="1" applyFill="1" applyBorder="1" applyAlignment="1">
      <alignment horizontal="left" vertical="center" wrapText="1"/>
    </xf>
    <xf numFmtId="0" fontId="33" fillId="2" borderId="916" xfId="0" applyFont="1" applyFill="1" applyBorder="1" applyAlignment="1">
      <alignment horizontal="center" vertical="center" wrapText="1"/>
    </xf>
    <xf numFmtId="0" fontId="33" fillId="2" borderId="927" xfId="0" applyFont="1" applyFill="1" applyBorder="1" applyAlignment="1">
      <alignment horizontal="center" vertical="center" wrapText="1"/>
    </xf>
    <xf numFmtId="0" fontId="33" fillId="2" borderId="918" xfId="0" applyFont="1" applyFill="1" applyBorder="1" applyAlignment="1">
      <alignment horizontal="center" vertical="center" wrapText="1"/>
    </xf>
    <xf numFmtId="0" fontId="33" fillId="2" borderId="959" xfId="0" applyFont="1" applyFill="1" applyBorder="1" applyAlignment="1">
      <alignment horizontal="left" vertical="center" wrapText="1"/>
    </xf>
    <xf numFmtId="0" fontId="33" fillId="2" borderId="960" xfId="0" applyFont="1" applyFill="1" applyBorder="1" applyAlignment="1">
      <alignment horizontal="center" vertical="center" wrapText="1"/>
    </xf>
    <xf numFmtId="0" fontId="33" fillId="2" borderId="961" xfId="0" applyFont="1" applyFill="1" applyBorder="1" applyAlignment="1">
      <alignment horizontal="center" vertical="center" wrapText="1"/>
    </xf>
    <xf numFmtId="0" fontId="49" fillId="2" borderId="959" xfId="0" applyFont="1" applyFill="1" applyBorder="1" applyAlignment="1">
      <alignment horizontal="left" vertical="center" wrapText="1"/>
    </xf>
    <xf numFmtId="0" fontId="49" fillId="2" borderId="960" xfId="0" applyFont="1" applyFill="1" applyBorder="1" applyAlignment="1">
      <alignment horizontal="center" vertical="center" wrapText="1"/>
    </xf>
    <xf numFmtId="0" fontId="49" fillId="2" borderId="961" xfId="0" applyFont="1" applyFill="1" applyBorder="1" applyAlignment="1">
      <alignment horizontal="center" vertical="center" wrapText="1"/>
    </xf>
    <xf numFmtId="0" fontId="33" fillId="2" borderId="962" xfId="0" applyFont="1" applyFill="1" applyBorder="1" applyAlignment="1">
      <alignment horizontal="left" vertical="center" wrapText="1"/>
    </xf>
    <xf numFmtId="0" fontId="33" fillId="2" borderId="963" xfId="0" applyFont="1" applyFill="1" applyBorder="1" applyAlignment="1">
      <alignment horizontal="center" vertical="center" wrapText="1"/>
    </xf>
    <xf numFmtId="0" fontId="33" fillId="2" borderId="929" xfId="0" applyFont="1" applyFill="1" applyBorder="1" applyAlignment="1">
      <alignment horizontal="center" vertical="center" wrapText="1"/>
    </xf>
    <xf numFmtId="0" fontId="185" fillId="2" borderId="951" xfId="0" applyFont="1" applyFill="1" applyBorder="1" applyAlignment="1">
      <alignment vertical="center" wrapText="1"/>
    </xf>
    <xf numFmtId="0" fontId="33" fillId="2" borderId="914" xfId="0" applyFont="1" applyFill="1" applyBorder="1" applyAlignment="1">
      <alignment horizontal="center" vertical="center" wrapText="1"/>
    </xf>
    <xf numFmtId="0" fontId="185" fillId="15" borderId="926" xfId="0" applyFont="1" applyFill="1" applyBorder="1" applyAlignment="1">
      <alignment horizontal="center" vertical="center" wrapText="1"/>
    </xf>
    <xf numFmtId="0" fontId="185" fillId="15" borderId="927" xfId="0" applyFont="1" applyFill="1" applyBorder="1" applyAlignment="1">
      <alignment horizontal="center" vertical="center" wrapText="1"/>
    </xf>
    <xf numFmtId="0" fontId="185" fillId="15" borderId="930" xfId="0" applyFont="1" applyFill="1" applyBorder="1" applyAlignment="1">
      <alignment horizontal="center" vertical="center" wrapText="1"/>
    </xf>
    <xf numFmtId="0" fontId="33" fillId="13" borderId="0" xfId="0" applyFont="1" applyFill="1" applyBorder="1" applyAlignment="1">
      <alignment vertical="center"/>
    </xf>
    <xf numFmtId="0" fontId="33" fillId="13" borderId="928" xfId="0" applyFont="1" applyFill="1" applyBorder="1" applyAlignment="1">
      <alignment vertical="center" wrapText="1"/>
    </xf>
    <xf numFmtId="0" fontId="33" fillId="13" borderId="930" xfId="0" applyFont="1" applyFill="1" applyBorder="1" applyAlignment="1">
      <alignment vertical="center" wrapText="1"/>
    </xf>
    <xf numFmtId="0" fontId="3" fillId="13" borderId="964" xfId="0" applyFont="1" applyFill="1" applyBorder="1" applyAlignment="1">
      <alignment vertical="center" wrapText="1"/>
    </xf>
    <xf numFmtId="0" fontId="3" fillId="13" borderId="911" xfId="0" applyFont="1" applyFill="1" applyBorder="1" applyAlignment="1">
      <alignment horizontal="center" vertical="center" wrapText="1"/>
    </xf>
    <xf numFmtId="0" fontId="3" fillId="13" borderId="952" xfId="0" applyFont="1" applyFill="1" applyBorder="1" applyAlignment="1">
      <alignment horizontal="center" vertical="center" wrapText="1"/>
    </xf>
    <xf numFmtId="0" fontId="3" fillId="13" borderId="914" xfId="0" applyFont="1" applyFill="1" applyBorder="1" applyAlignment="1">
      <alignment vertical="center" wrapText="1"/>
    </xf>
    <xf numFmtId="0" fontId="3" fillId="13" borderId="912" xfId="0" applyFont="1" applyFill="1" applyBorder="1" applyAlignment="1">
      <alignment vertical="center" wrapText="1"/>
    </xf>
    <xf numFmtId="0" fontId="3" fillId="13" borderId="913" xfId="0" applyFont="1" applyFill="1" applyBorder="1" applyAlignment="1">
      <alignment vertical="center" wrapText="1"/>
    </xf>
    <xf numFmtId="0" fontId="185" fillId="13" borderId="954" xfId="0" applyFont="1" applyFill="1" applyBorder="1" applyAlignment="1">
      <alignment horizontal="center" vertical="center" wrapText="1"/>
    </xf>
    <xf numFmtId="0" fontId="185" fillId="13" borderId="955" xfId="0" applyFont="1" applyFill="1" applyBorder="1" applyAlignment="1">
      <alignment horizontal="center" vertical="center" wrapText="1"/>
    </xf>
    <xf numFmtId="0" fontId="185" fillId="13" borderId="956" xfId="0" applyFont="1" applyFill="1" applyBorder="1" applyAlignment="1">
      <alignment horizontal="center" vertical="center" wrapText="1"/>
    </xf>
    <xf numFmtId="0" fontId="33" fillId="13" borderId="911" xfId="0" applyFont="1" applyFill="1" applyBorder="1" applyAlignment="1">
      <alignment horizontal="center" vertical="center" wrapText="1"/>
    </xf>
    <xf numFmtId="0" fontId="33" fillId="13" borderId="952" xfId="0" applyFont="1" applyFill="1" applyBorder="1" applyAlignment="1">
      <alignment horizontal="center" vertical="center" wrapText="1"/>
    </xf>
    <xf numFmtId="0" fontId="3" fillId="14" borderId="914" xfId="0" applyFont="1" applyFill="1" applyBorder="1" applyAlignment="1">
      <alignment horizontal="center" textRotation="90" wrapText="1"/>
    </xf>
    <xf numFmtId="0" fontId="3" fillId="14" borderId="926" xfId="0" applyFont="1" applyFill="1" applyBorder="1" applyAlignment="1">
      <alignment horizontal="center" textRotation="90" wrapText="1"/>
    </xf>
    <xf numFmtId="0" fontId="185" fillId="14" borderId="951" xfId="0" applyFont="1" applyFill="1" applyBorder="1" applyAlignment="1">
      <alignment vertical="center" wrapText="1"/>
    </xf>
    <xf numFmtId="0" fontId="33" fillId="15" borderId="960" xfId="0" applyFont="1" applyFill="1" applyBorder="1" applyAlignment="1">
      <alignment horizontal="left" vertical="center" wrapText="1"/>
    </xf>
    <xf numFmtId="0" fontId="33" fillId="15" borderId="967" xfId="0" applyFont="1" applyFill="1" applyBorder="1" applyAlignment="1">
      <alignment horizontal="center" vertical="center" wrapText="1"/>
    </xf>
    <xf numFmtId="0" fontId="33" fillId="15" borderId="968" xfId="0" applyFont="1" applyFill="1" applyBorder="1" applyAlignment="1">
      <alignment horizontal="center" vertical="center" wrapText="1"/>
    </xf>
    <xf numFmtId="0" fontId="49" fillId="15" borderId="960" xfId="0" applyFont="1" applyFill="1" applyBorder="1" applyAlignment="1">
      <alignment horizontal="left" vertical="center" wrapText="1"/>
    </xf>
    <xf numFmtId="0" fontId="49" fillId="15" borderId="967" xfId="0" applyFont="1" applyFill="1" applyBorder="1" applyAlignment="1">
      <alignment horizontal="center" vertical="center" wrapText="1"/>
    </xf>
    <xf numFmtId="0" fontId="49" fillId="15" borderId="968" xfId="0" applyFont="1" applyFill="1" applyBorder="1" applyAlignment="1">
      <alignment horizontal="center" vertical="center" wrapText="1"/>
    </xf>
    <xf numFmtId="0" fontId="33" fillId="15" borderId="969" xfId="0" applyFont="1" applyFill="1" applyBorder="1" applyAlignment="1">
      <alignment horizontal="center" vertical="center" wrapText="1"/>
    </xf>
    <xf numFmtId="0" fontId="33" fillId="15" borderId="970" xfId="0" applyFont="1" applyFill="1" applyBorder="1" applyAlignment="1">
      <alignment horizontal="center" vertical="center" wrapText="1"/>
    </xf>
    <xf numFmtId="0" fontId="33" fillId="15" borderId="971" xfId="0" applyFont="1" applyFill="1" applyBorder="1" applyAlignment="1">
      <alignment horizontal="center" vertical="center" wrapText="1"/>
    </xf>
    <xf numFmtId="0" fontId="33" fillId="15" borderId="972" xfId="0" applyFont="1" applyFill="1" applyBorder="1" applyAlignment="1">
      <alignment horizontal="center" vertical="center" wrapText="1"/>
    </xf>
    <xf numFmtId="0" fontId="185" fillId="15" borderId="914" xfId="0" applyFont="1" applyFill="1" applyBorder="1" applyAlignment="1">
      <alignment horizontal="left" vertical="center" wrapText="1"/>
    </xf>
    <xf numFmtId="0" fontId="3" fillId="15" borderId="909" xfId="0" applyFont="1" applyFill="1" applyBorder="1" applyAlignment="1">
      <alignment horizontal="center" vertical="center" wrapText="1"/>
    </xf>
    <xf numFmtId="0" fontId="3" fillId="15" borderId="939" xfId="0" applyFont="1" applyFill="1" applyBorder="1" applyAlignment="1">
      <alignment horizontal="center" vertical="center" wrapText="1"/>
    </xf>
    <xf numFmtId="0" fontId="33" fillId="2" borderId="917" xfId="0" applyFont="1" applyFill="1" applyBorder="1" applyAlignment="1">
      <alignment horizontal="center" vertical="center" wrapText="1"/>
    </xf>
    <xf numFmtId="0" fontId="33" fillId="2" borderId="922" xfId="0" applyFont="1" applyFill="1" applyBorder="1" applyAlignment="1">
      <alignment horizontal="center" vertical="center" wrapText="1"/>
    </xf>
    <xf numFmtId="0" fontId="33" fillId="2" borderId="923" xfId="0" applyFont="1" applyFill="1" applyBorder="1" applyAlignment="1">
      <alignment horizontal="center" vertical="center" wrapText="1"/>
    </xf>
    <xf numFmtId="0" fontId="49" fillId="2" borderId="922" xfId="0" applyFont="1" applyFill="1" applyBorder="1" applyAlignment="1">
      <alignment horizontal="center" vertical="center" wrapText="1"/>
    </xf>
    <xf numFmtId="0" fontId="49" fillId="2" borderId="923" xfId="0" applyFont="1" applyFill="1" applyBorder="1" applyAlignment="1">
      <alignment horizontal="center" vertical="center" wrapText="1"/>
    </xf>
    <xf numFmtId="0" fontId="3" fillId="2" borderId="914" xfId="0" applyFont="1" applyFill="1" applyBorder="1" applyAlignment="1">
      <alignment horizontal="center" vertical="center" wrapText="1"/>
    </xf>
    <xf numFmtId="0" fontId="61" fillId="11" borderId="651" xfId="0" applyFont="1" applyFill="1" applyBorder="1" applyAlignment="1">
      <alignment horizontal="left" textRotation="90" wrapText="1"/>
    </xf>
    <xf numFmtId="0" fontId="170" fillId="11" borderId="667" xfId="0" applyFont="1" applyFill="1" applyBorder="1" applyAlignment="1">
      <alignment horizontal="center" vertical="center"/>
    </xf>
    <xf numFmtId="0" fontId="170" fillId="11" borderId="681" xfId="0" applyFont="1" applyFill="1" applyBorder="1" applyAlignment="1">
      <alignment horizontal="center" vertical="center" wrapText="1"/>
    </xf>
    <xf numFmtId="0" fontId="170" fillId="11" borderId="651" xfId="0" applyFont="1" applyFill="1" applyBorder="1" applyAlignment="1">
      <alignment horizontal="center" vertical="center"/>
    </xf>
    <xf numFmtId="0" fontId="170" fillId="11" borderId="682" xfId="0" applyFont="1" applyFill="1" applyBorder="1" applyAlignment="1">
      <alignment horizontal="center" vertical="center" wrapText="1"/>
    </xf>
    <xf numFmtId="0" fontId="161" fillId="2" borderId="838" xfId="0" applyFont="1" applyFill="1" applyBorder="1" applyAlignment="1" applyProtection="1">
      <alignment horizontal="center" vertical="center"/>
    </xf>
    <xf numFmtId="0" fontId="161" fillId="2" borderId="489" xfId="0" applyFont="1" applyFill="1" applyBorder="1" applyAlignment="1" applyProtection="1">
      <alignment horizontal="center" vertical="center"/>
    </xf>
    <xf numFmtId="0" fontId="58" fillId="2" borderId="842" xfId="13" quotePrefix="1" applyFont="1" applyFill="1" applyBorder="1" applyAlignment="1">
      <alignment horizontal="center" vertical="center" wrapText="1"/>
    </xf>
    <xf numFmtId="0" fontId="58" fillId="2" borderId="843" xfId="13" quotePrefix="1" applyFont="1" applyFill="1" applyBorder="1" applyAlignment="1">
      <alignment horizontal="center" vertical="center" wrapText="1"/>
    </xf>
    <xf numFmtId="0" fontId="58" fillId="2" borderId="844" xfId="13" quotePrefix="1" applyFont="1" applyFill="1" applyBorder="1" applyAlignment="1">
      <alignment horizontal="center" vertical="center" wrapText="1"/>
    </xf>
    <xf numFmtId="0" fontId="58" fillId="2" borderId="495" xfId="13" quotePrefix="1" applyFont="1" applyFill="1" applyBorder="1" applyAlignment="1">
      <alignment horizontal="center" vertical="center" wrapText="1"/>
    </xf>
    <xf numFmtId="0" fontId="58" fillId="2" borderId="489" xfId="13" quotePrefix="1" applyFont="1" applyFill="1" applyBorder="1" applyAlignment="1">
      <alignment horizontal="center" vertical="center" wrapText="1"/>
    </xf>
    <xf numFmtId="0" fontId="55" fillId="2" borderId="866" xfId="0" applyFont="1" applyFill="1" applyBorder="1" applyAlignment="1">
      <alignment horizontal="center" wrapText="1"/>
    </xf>
    <xf numFmtId="1" fontId="55" fillId="2" borderId="857" xfId="0" applyNumberFormat="1" applyFont="1" applyFill="1" applyBorder="1" applyAlignment="1">
      <alignment horizontal="center" wrapText="1"/>
    </xf>
    <xf numFmtId="0" fontId="58" fillId="2" borderId="806" xfId="0" applyFont="1" applyFill="1" applyBorder="1" applyAlignment="1">
      <alignment horizontal="center" wrapText="1"/>
    </xf>
    <xf numFmtId="0" fontId="58" fillId="2" borderId="903" xfId="0" applyFont="1" applyFill="1" applyBorder="1" applyAlignment="1">
      <alignment horizontal="center" wrapText="1"/>
    </xf>
    <xf numFmtId="0" fontId="58" fillId="2" borderId="980" xfId="0" applyFont="1" applyFill="1" applyBorder="1" applyAlignment="1">
      <alignment horizontal="center" wrapText="1"/>
    </xf>
    <xf numFmtId="0" fontId="122" fillId="2" borderId="980" xfId="13" applyNumberFormat="1" applyFont="1" applyFill="1" applyBorder="1" applyAlignment="1" applyProtection="1">
      <alignment horizontal="center" vertical="center" wrapText="1"/>
    </xf>
    <xf numFmtId="0" fontId="123" fillId="2" borderId="847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698" xfId="13" applyNumberFormat="1" applyFont="1" applyFill="1" applyBorder="1" applyAlignment="1" applyProtection="1">
      <alignment horizontal="center" vertical="center" wrapText="1"/>
    </xf>
    <xf numFmtId="0" fontId="122" fillId="2" borderId="700" xfId="13" applyNumberFormat="1" applyFont="1" applyFill="1" applyBorder="1" applyAlignment="1" applyProtection="1">
      <alignment horizontal="center" vertical="center" wrapText="1"/>
    </xf>
    <xf numFmtId="0" fontId="123" fillId="2" borderId="700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70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699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53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49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617" xfId="13" applyNumberFormat="1" applyFont="1" applyFill="1" applyBorder="1" applyAlignment="1" applyProtection="1">
      <alignment vertical="center" wrapText="1"/>
      <protection locked="0"/>
    </xf>
    <xf numFmtId="0" fontId="122" fillId="2" borderId="698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54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702" xfId="13" applyNumberFormat="1" applyFont="1" applyFill="1" applyBorder="1" applyAlignment="1" applyProtection="1">
      <alignment horizontal="center" vertical="center" wrapText="1"/>
    </xf>
    <xf numFmtId="0" fontId="122" fillId="2" borderId="704" xfId="13" applyNumberFormat="1" applyFont="1" applyFill="1" applyBorder="1" applyAlignment="1" applyProtection="1">
      <alignment horizontal="center" vertical="center" wrapText="1"/>
    </xf>
    <xf numFmtId="0" fontId="122" fillId="2" borderId="903" xfId="13" applyNumberFormat="1" applyFont="1" applyFill="1" applyBorder="1" applyAlignment="1" applyProtection="1">
      <alignment horizontal="center" vertical="center" wrapText="1"/>
    </xf>
    <xf numFmtId="0" fontId="49" fillId="2" borderId="945" xfId="0" applyFont="1" applyFill="1" applyBorder="1" applyAlignment="1">
      <alignment horizontal="center" vertical="center" wrapText="1"/>
    </xf>
    <xf numFmtId="0" fontId="49" fillId="2" borderId="946" xfId="0" applyFont="1" applyFill="1" applyBorder="1" applyAlignment="1">
      <alignment horizontal="center" vertical="center" wrapText="1"/>
    </xf>
    <xf numFmtId="0" fontId="2" fillId="14" borderId="990" xfId="0" applyFont="1" applyFill="1" applyBorder="1" applyAlignment="1">
      <alignment horizontal="left" textRotation="90" wrapText="1"/>
    </xf>
    <xf numFmtId="0" fontId="190" fillId="15" borderId="914" xfId="0" applyFont="1" applyFill="1" applyBorder="1" applyAlignment="1">
      <alignment horizontal="center" vertical="center"/>
    </xf>
    <xf numFmtId="0" fontId="150" fillId="2" borderId="386" xfId="0" applyNumberFormat="1" applyFont="1" applyFill="1" applyBorder="1" applyAlignment="1" applyProtection="1">
      <alignment horizontal="center" vertical="center"/>
    </xf>
    <xf numFmtId="0" fontId="150" fillId="2" borderId="385" xfId="0" applyNumberFormat="1" applyFont="1" applyFill="1" applyBorder="1" applyAlignment="1" applyProtection="1">
      <alignment horizontal="center" vertical="center"/>
    </xf>
    <xf numFmtId="0" fontId="189" fillId="10" borderId="838" xfId="0" applyFont="1" applyFill="1" applyBorder="1" applyAlignment="1">
      <alignment horizontal="center" vertical="center"/>
    </xf>
    <xf numFmtId="0" fontId="78" fillId="2" borderId="782" xfId="0" applyNumberFormat="1" applyFont="1" applyFill="1" applyBorder="1" applyAlignment="1">
      <alignment horizontal="center" vertical="center"/>
    </xf>
    <xf numFmtId="0" fontId="98" fillId="2" borderId="581" xfId="0" applyFont="1" applyFill="1" applyBorder="1" applyAlignment="1">
      <alignment horizontal="center"/>
    </xf>
    <xf numFmtId="0" fontId="98" fillId="2" borderId="583" xfId="0" applyFont="1" applyFill="1" applyBorder="1" applyAlignment="1">
      <alignment horizontal="center"/>
    </xf>
    <xf numFmtId="0" fontId="20" fillId="2" borderId="857" xfId="0" applyFont="1" applyFill="1" applyBorder="1" applyAlignment="1">
      <alignment horizontal="center" vertical="center" wrapText="1"/>
    </xf>
    <xf numFmtId="0" fontId="20" fillId="2" borderId="752" xfId="0" applyFont="1" applyFill="1" applyBorder="1" applyAlignment="1">
      <alignment horizontal="center" vertical="center" wrapText="1"/>
    </xf>
    <xf numFmtId="0" fontId="7" fillId="2" borderId="801" xfId="0" applyFont="1" applyFill="1" applyBorder="1" applyAlignment="1">
      <alignment horizontal="center" vertical="center" wrapText="1"/>
    </xf>
    <xf numFmtId="0" fontId="20" fillId="2" borderId="802" xfId="0" applyFont="1" applyFill="1" applyBorder="1" applyAlignment="1">
      <alignment horizontal="center" vertical="center" wrapText="1"/>
    </xf>
    <xf numFmtId="0" fontId="20" fillId="2" borderId="790" xfId="0" applyFont="1" applyFill="1" applyBorder="1" applyAlignment="1">
      <alignment horizontal="center" vertical="center" wrapText="1"/>
    </xf>
    <xf numFmtId="0" fontId="7" fillId="2" borderId="803" xfId="0" applyFont="1" applyFill="1" applyBorder="1" applyAlignment="1">
      <alignment horizontal="center" vertical="center" wrapText="1"/>
    </xf>
    <xf numFmtId="0" fontId="40" fillId="2" borderId="867" xfId="15" applyFont="1" applyFill="1" applyBorder="1" applyAlignment="1">
      <alignment horizontal="center" vertical="center" wrapText="1"/>
    </xf>
    <xf numFmtId="0" fontId="55" fillId="2" borderId="806" xfId="15" applyFont="1" applyFill="1" applyBorder="1" applyAlignment="1">
      <alignment horizontal="center" vertical="center" wrapText="1"/>
    </xf>
    <xf numFmtId="0" fontId="55" fillId="2" borderId="806" xfId="0" applyFont="1" applyFill="1" applyBorder="1" applyAlignment="1">
      <alignment horizontal="center" wrapText="1"/>
    </xf>
    <xf numFmtId="0" fontId="55" fillId="2" borderId="903" xfId="0" applyFont="1" applyFill="1" applyBorder="1" applyAlignment="1">
      <alignment horizontal="center" wrapText="1"/>
    </xf>
    <xf numFmtId="0" fontId="55" fillId="2" borderId="980" xfId="0" applyFont="1" applyFill="1" applyBorder="1" applyAlignment="1">
      <alignment horizontal="center" wrapText="1"/>
    </xf>
    <xf numFmtId="1" fontId="125" fillId="2" borderId="457" xfId="13" quotePrefix="1" applyNumberFormat="1" applyFont="1" applyFill="1" applyBorder="1" applyAlignment="1">
      <alignment horizontal="center" vertical="center" wrapText="1"/>
    </xf>
    <xf numFmtId="0" fontId="27" fillId="2" borderId="335" xfId="22" applyFont="1" applyFill="1" applyBorder="1" applyAlignment="1" applyProtection="1">
      <alignment horizontal="center" wrapText="1"/>
      <protection locked="0"/>
    </xf>
    <xf numFmtId="0" fontId="25" fillId="2" borderId="353" xfId="9" applyFont="1" applyFill="1" applyBorder="1" applyAlignment="1" applyProtection="1">
      <alignment horizontal="center" wrapText="1"/>
    </xf>
    <xf numFmtId="0" fontId="25" fillId="2" borderId="358" xfId="9" applyFont="1" applyFill="1" applyBorder="1" applyAlignment="1" applyProtection="1">
      <alignment horizontal="center" wrapText="1"/>
    </xf>
    <xf numFmtId="0" fontId="25" fillId="2" borderId="359" xfId="9" applyFont="1" applyFill="1" applyBorder="1" applyAlignment="1" applyProtection="1">
      <alignment horizontal="center" wrapText="1"/>
    </xf>
    <xf numFmtId="0" fontId="27" fillId="2" borderId="286" xfId="22" applyFont="1" applyFill="1" applyBorder="1" applyAlignment="1" applyProtection="1">
      <alignment horizontal="center" wrapText="1"/>
      <protection locked="0"/>
    </xf>
    <xf numFmtId="0" fontId="25" fillId="2" borderId="286" xfId="9" applyFont="1" applyFill="1" applyBorder="1" applyAlignment="1" applyProtection="1">
      <alignment horizontal="center" wrapText="1"/>
    </xf>
    <xf numFmtId="0" fontId="25" fillId="2" borderId="321" xfId="9" applyFont="1" applyFill="1" applyBorder="1" applyAlignment="1" applyProtection="1">
      <alignment horizontal="center" wrapText="1"/>
    </xf>
    <xf numFmtId="0" fontId="25" fillId="2" borderId="319" xfId="9" applyFont="1" applyFill="1" applyBorder="1" applyAlignment="1" applyProtection="1">
      <alignment horizontal="center" wrapText="1"/>
    </xf>
    <xf numFmtId="0" fontId="0" fillId="2" borderId="0" xfId="0" applyFill="1"/>
    <xf numFmtId="0" fontId="80" fillId="2" borderId="681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2" fillId="2" borderId="782" xfId="9" applyFont="1" applyFill="1" applyBorder="1" applyAlignment="1">
      <alignment horizontal="center" vertical="center" wrapText="1"/>
    </xf>
    <xf numFmtId="0" fontId="83" fillId="2" borderId="783" xfId="9" applyFont="1" applyFill="1" applyBorder="1" applyAlignment="1">
      <alignment horizontal="center" wrapText="1"/>
    </xf>
    <xf numFmtId="0" fontId="82" fillId="2" borderId="784" xfId="9" applyFont="1" applyFill="1" applyBorder="1" applyAlignment="1">
      <alignment horizontal="center" vertical="center" wrapText="1"/>
    </xf>
    <xf numFmtId="0" fontId="94" fillId="2" borderId="781" xfId="9" applyFont="1" applyFill="1" applyBorder="1" applyAlignment="1">
      <alignment horizontal="center" vertical="center" wrapText="1"/>
    </xf>
    <xf numFmtId="0" fontId="78" fillId="2" borderId="777" xfId="0" applyFont="1" applyFill="1" applyBorder="1" applyAlignment="1">
      <alignment horizontal="left"/>
    </xf>
    <xf numFmtId="0" fontId="90" fillId="2" borderId="482" xfId="0" applyNumberFormat="1" applyFont="1" applyFill="1" applyBorder="1" applyAlignment="1">
      <alignment horizontal="center" vertical="center" wrapText="1"/>
    </xf>
    <xf numFmtId="0" fontId="90" fillId="2" borderId="483" xfId="0" applyNumberFormat="1" applyFont="1" applyFill="1" applyBorder="1" applyAlignment="1">
      <alignment horizontal="center" vertical="center" wrapText="1"/>
    </xf>
    <xf numFmtId="0" fontId="88" fillId="2" borderId="780" xfId="0" applyNumberFormat="1" applyFont="1" applyFill="1" applyBorder="1" applyAlignment="1">
      <alignment horizontal="center" vertical="center" wrapText="1"/>
    </xf>
    <xf numFmtId="0" fontId="91" fillId="2" borderId="0" xfId="0" applyFont="1" applyFill="1"/>
    <xf numFmtId="49" fontId="78" fillId="2" borderId="761" xfId="0" applyNumberFormat="1" applyFont="1" applyFill="1" applyBorder="1" applyAlignment="1">
      <alignment horizontal="left"/>
    </xf>
    <xf numFmtId="17" fontId="78" fillId="2" borderId="761" xfId="0" applyNumberFormat="1" applyFont="1" applyFill="1" applyBorder="1" applyAlignment="1">
      <alignment horizontal="left"/>
    </xf>
    <xf numFmtId="49" fontId="78" fillId="2" borderId="778" xfId="0" applyNumberFormat="1" applyFont="1" applyFill="1" applyBorder="1" applyAlignment="1">
      <alignment horizontal="left"/>
    </xf>
    <xf numFmtId="49" fontId="78" fillId="2" borderId="760" xfId="0" applyNumberFormat="1" applyFont="1" applyFill="1" applyBorder="1" applyAlignment="1">
      <alignment horizontal="left"/>
    </xf>
    <xf numFmtId="0" fontId="90" fillId="2" borderId="129" xfId="0" applyNumberFormat="1" applyFont="1" applyFill="1" applyBorder="1" applyAlignment="1">
      <alignment horizontal="center" vertical="center" wrapText="1"/>
    </xf>
    <xf numFmtId="0" fontId="88" fillId="2" borderId="221" xfId="0" applyNumberFormat="1" applyFont="1" applyFill="1" applyBorder="1" applyAlignment="1">
      <alignment horizontal="center" vertical="center" wrapText="1"/>
    </xf>
    <xf numFmtId="0" fontId="97" fillId="2" borderId="581" xfId="0" applyNumberFormat="1" applyFont="1" applyFill="1" applyBorder="1" applyAlignment="1">
      <alignment horizontal="center" vertical="center" wrapText="1"/>
    </xf>
    <xf numFmtId="0" fontId="97" fillId="2" borderId="583" xfId="0" applyNumberFormat="1" applyFont="1" applyFill="1" applyBorder="1" applyAlignment="1">
      <alignment horizontal="center" vertical="center" wrapText="1"/>
    </xf>
    <xf numFmtId="0" fontId="88" fillId="2" borderId="749" xfId="0" applyNumberFormat="1" applyFont="1" applyFill="1" applyBorder="1" applyAlignment="1">
      <alignment horizontal="center" vertical="center" wrapText="1"/>
    </xf>
    <xf numFmtId="0" fontId="92" fillId="2" borderId="0" xfId="0" applyFont="1" applyFill="1"/>
    <xf numFmtId="49" fontId="97" fillId="2" borderId="777" xfId="0" applyNumberFormat="1" applyFont="1" applyFill="1" applyBorder="1" applyAlignment="1">
      <alignment horizontal="left"/>
    </xf>
    <xf numFmtId="0" fontId="78" fillId="2" borderId="785" xfId="0" applyNumberFormat="1" applyFont="1" applyFill="1" applyBorder="1" applyAlignment="1">
      <alignment horizontal="center" vertical="center"/>
    </xf>
    <xf numFmtId="0" fontId="78" fillId="2" borderId="783" xfId="0" applyNumberFormat="1" applyFont="1" applyFill="1" applyBorder="1" applyAlignment="1">
      <alignment horizontal="center" vertical="center"/>
    </xf>
    <xf numFmtId="0" fontId="106" fillId="2" borderId="792" xfId="0" applyNumberFormat="1" applyFont="1" applyFill="1" applyBorder="1" applyAlignment="1">
      <alignment horizontal="center" vertical="center" wrapText="1"/>
    </xf>
    <xf numFmtId="0" fontId="91" fillId="2" borderId="0" xfId="0" applyFont="1" applyFill="1" applyBorder="1"/>
    <xf numFmtId="0" fontId="97" fillId="2" borderId="702" xfId="9" applyFont="1" applyFill="1" applyBorder="1" applyAlignment="1">
      <alignment horizontal="left" vertical="center" wrapText="1"/>
    </xf>
    <xf numFmtId="0" fontId="97" fillId="2" borderId="580" xfId="0" applyNumberFormat="1" applyFont="1" applyFill="1" applyBorder="1" applyAlignment="1">
      <alignment horizontal="center" vertical="center" wrapText="1"/>
    </xf>
    <xf numFmtId="0" fontId="97" fillId="2" borderId="796" xfId="0" applyNumberFormat="1" applyFont="1" applyFill="1" applyBorder="1" applyAlignment="1">
      <alignment horizontal="center" vertical="center" wrapText="1"/>
    </xf>
    <xf numFmtId="0" fontId="88" fillId="2" borderId="694" xfId="0" applyNumberFormat="1" applyFont="1" applyFill="1" applyBorder="1" applyAlignment="1">
      <alignment horizontal="center" vertical="center" wrapText="1"/>
    </xf>
    <xf numFmtId="49" fontId="97" fillId="2" borderId="698" xfId="0" applyNumberFormat="1" applyFont="1" applyFill="1" applyBorder="1" applyAlignment="1">
      <alignment horizontal="left"/>
    </xf>
    <xf numFmtId="0" fontId="176" fillId="2" borderId="776" xfId="9" applyFont="1" applyFill="1" applyBorder="1" applyAlignment="1">
      <alignment horizontal="left" vertical="center" wrapText="1"/>
    </xf>
    <xf numFmtId="0" fontId="9" fillId="2" borderId="791" xfId="0" applyNumberFormat="1" applyFont="1" applyFill="1" applyBorder="1" applyAlignment="1">
      <alignment horizontal="center" vertical="center" wrapText="1"/>
    </xf>
    <xf numFmtId="0" fontId="9" fillId="2" borderId="792" xfId="0" applyNumberFormat="1" applyFont="1" applyFill="1" applyBorder="1" applyAlignment="1">
      <alignment horizontal="center" vertical="center" wrapText="1"/>
    </xf>
    <xf numFmtId="0" fontId="9" fillId="2" borderId="734" xfId="0" applyNumberFormat="1" applyFont="1" applyFill="1" applyBorder="1" applyAlignment="1">
      <alignment horizontal="center" vertical="center" wrapText="1"/>
    </xf>
    <xf numFmtId="0" fontId="93" fillId="2" borderId="0" xfId="0" applyFont="1" applyFill="1"/>
    <xf numFmtId="0" fontId="102" fillId="2" borderId="0" xfId="0" applyFont="1" applyFill="1"/>
    <xf numFmtId="0" fontId="100" fillId="2" borderId="0" xfId="0" applyFont="1" applyFill="1" applyBorder="1" applyAlignment="1">
      <alignment horizontal="center" vertical="center" wrapText="1"/>
    </xf>
    <xf numFmtId="0" fontId="93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3" fillId="2" borderId="0" xfId="0" applyFont="1" applyFill="1"/>
    <xf numFmtId="0" fontId="84" fillId="2" borderId="897" xfId="9" applyFont="1" applyFill="1" applyBorder="1" applyAlignment="1">
      <alignment horizontal="center" vertical="center"/>
    </xf>
    <xf numFmtId="0" fontId="78" fillId="2" borderId="992" xfId="0" applyFont="1" applyFill="1" applyBorder="1" applyAlignment="1">
      <alignment horizontal="left"/>
    </xf>
    <xf numFmtId="0" fontId="90" fillId="2" borderId="991" xfId="0" applyNumberFormat="1" applyFont="1" applyFill="1" applyBorder="1" applyAlignment="1">
      <alignment horizontal="center" vertical="center" wrapText="1"/>
    </xf>
    <xf numFmtId="49" fontId="97" fillId="2" borderId="856" xfId="0" applyNumberFormat="1" applyFont="1" applyFill="1" applyBorder="1" applyAlignment="1">
      <alignment horizontal="left"/>
    </xf>
    <xf numFmtId="0" fontId="90" fillId="2" borderId="1002" xfId="0" applyNumberFormat="1" applyFont="1" applyFill="1" applyBorder="1" applyAlignment="1">
      <alignment horizontal="center" vertical="center" wrapText="1"/>
    </xf>
    <xf numFmtId="0" fontId="90" fillId="2" borderId="1004" xfId="0" applyNumberFormat="1" applyFont="1" applyFill="1" applyBorder="1" applyAlignment="1">
      <alignment horizontal="center" vertical="center" wrapText="1"/>
    </xf>
    <xf numFmtId="0" fontId="90" fillId="2" borderId="1003" xfId="0" applyNumberFormat="1" applyFont="1" applyFill="1" applyBorder="1" applyAlignment="1">
      <alignment horizontal="center" vertical="center" wrapText="1"/>
    </xf>
    <xf numFmtId="49" fontId="97" fillId="2" borderId="699" xfId="0" applyNumberFormat="1" applyFont="1" applyFill="1" applyBorder="1" applyAlignment="1">
      <alignment horizontal="left"/>
    </xf>
    <xf numFmtId="0" fontId="98" fillId="2" borderId="581" xfId="0" applyNumberFormat="1" applyFont="1" applyFill="1" applyBorder="1" applyAlignment="1">
      <alignment horizontal="center" vertical="center" wrapText="1"/>
    </xf>
    <xf numFmtId="0" fontId="98" fillId="2" borderId="583" xfId="0" applyNumberFormat="1" applyFont="1" applyFill="1" applyBorder="1" applyAlignment="1">
      <alignment horizontal="center" vertical="center" wrapText="1"/>
    </xf>
    <xf numFmtId="49" fontId="97" fillId="2" borderId="839" xfId="0" applyNumberFormat="1" applyFont="1" applyFill="1" applyBorder="1" applyAlignment="1">
      <alignment horizontal="left"/>
    </xf>
    <xf numFmtId="0" fontId="106" fillId="2" borderId="817" xfId="0" applyNumberFormat="1" applyFont="1" applyFill="1" applyBorder="1" applyAlignment="1">
      <alignment horizontal="center" vertical="center" wrapText="1"/>
    </xf>
    <xf numFmtId="0" fontId="105" fillId="2" borderId="841" xfId="0" applyNumberFormat="1" applyFont="1" applyFill="1" applyBorder="1" applyAlignment="1">
      <alignment horizontal="center" vertical="center" wrapText="1"/>
    </xf>
    <xf numFmtId="0" fontId="78" fillId="2" borderId="1007" xfId="0" applyFont="1" applyFill="1" applyBorder="1" applyAlignment="1">
      <alignment horizontal="left"/>
    </xf>
    <xf numFmtId="49" fontId="78" fillId="2" borderId="891" xfId="0" applyNumberFormat="1" applyFont="1" applyFill="1" applyBorder="1" applyAlignment="1">
      <alignment horizontal="left"/>
    </xf>
    <xf numFmtId="17" fontId="78" fillId="2" borderId="891" xfId="0" applyNumberFormat="1" applyFont="1" applyFill="1" applyBorder="1" applyAlignment="1">
      <alignment horizontal="left"/>
    </xf>
    <xf numFmtId="49" fontId="78" fillId="2" borderId="998" xfId="0" applyNumberFormat="1" applyFont="1" applyFill="1" applyBorder="1" applyAlignment="1">
      <alignment horizontal="left"/>
    </xf>
    <xf numFmtId="0" fontId="78" fillId="2" borderId="805" xfId="0" applyFont="1" applyFill="1" applyBorder="1" applyAlignment="1">
      <alignment horizontal="left"/>
    </xf>
    <xf numFmtId="0" fontId="90" fillId="2" borderId="817" xfId="0" applyNumberFormat="1" applyFont="1" applyFill="1" applyBorder="1" applyAlignment="1">
      <alignment horizontal="center" vertical="center" wrapText="1"/>
    </xf>
    <xf numFmtId="0" fontId="90" fillId="2" borderId="996" xfId="0" applyNumberFormat="1" applyFont="1" applyFill="1" applyBorder="1" applyAlignment="1">
      <alignment horizontal="center" vertical="center" wrapText="1"/>
    </xf>
    <xf numFmtId="0" fontId="90" fillId="2" borderId="841" xfId="0" applyNumberFormat="1" applyFont="1" applyFill="1" applyBorder="1" applyAlignment="1">
      <alignment horizontal="center" vertical="center" wrapText="1"/>
    </xf>
    <xf numFmtId="0" fontId="116" fillId="2" borderId="692" xfId="9" applyFill="1" applyBorder="1" applyAlignment="1">
      <alignment horizontal="center"/>
    </xf>
    <xf numFmtId="0" fontId="116" fillId="2" borderId="731" xfId="9" applyFill="1" applyBorder="1"/>
    <xf numFmtId="0" fontId="116" fillId="2" borderId="731" xfId="9" applyFont="1" applyFill="1" applyBorder="1"/>
    <xf numFmtId="0" fontId="116" fillId="2" borderId="0" xfId="9" applyFont="1" applyFill="1"/>
    <xf numFmtId="0" fontId="88" fillId="2" borderId="700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0" fillId="2" borderId="0" xfId="9" applyFont="1" applyFill="1" applyBorder="1" applyAlignment="1"/>
    <xf numFmtId="0" fontId="84" fillId="2" borderId="895" xfId="9" applyFont="1" applyFill="1" applyBorder="1" applyAlignment="1">
      <alignment horizontal="center" vertical="center"/>
    </xf>
    <xf numFmtId="0" fontId="19" fillId="0" borderId="995" xfId="9" applyNumberFormat="1" applyFont="1" applyFill="1" applyBorder="1" applyAlignment="1">
      <alignment horizontal="center" vertical="center"/>
    </xf>
    <xf numFmtId="49" fontId="17" fillId="0" borderId="1011" xfId="0" applyNumberFormat="1" applyFont="1" applyFill="1" applyBorder="1" applyAlignment="1">
      <alignment horizontal="left"/>
    </xf>
    <xf numFmtId="0" fontId="19" fillId="0" borderId="1006" xfId="9" applyNumberFormat="1" applyFont="1" applyFill="1" applyBorder="1" applyAlignment="1">
      <alignment horizontal="center" vertical="center"/>
    </xf>
    <xf numFmtId="0" fontId="17" fillId="0" borderId="1005" xfId="9" applyNumberFormat="1" applyFont="1" applyFill="1" applyBorder="1" applyAlignment="1">
      <alignment horizontal="center" vertical="center"/>
    </xf>
    <xf numFmtId="49" fontId="17" fillId="0" borderId="899" xfId="0" applyNumberFormat="1" applyFont="1" applyFill="1" applyBorder="1" applyAlignment="1">
      <alignment horizontal="left"/>
    </xf>
    <xf numFmtId="0" fontId="125" fillId="4" borderId="710" xfId="13" quotePrefix="1" applyFont="1" applyFill="1" applyBorder="1" applyAlignment="1">
      <alignment horizontal="center" vertical="center" wrapText="1"/>
    </xf>
    <xf numFmtId="0" fontId="191" fillId="2" borderId="700" xfId="0" applyFont="1" applyFill="1" applyBorder="1" applyAlignment="1">
      <alignment horizontal="center" vertical="center" wrapText="1"/>
    </xf>
    <xf numFmtId="0" fontId="191" fillId="2" borderId="749" xfId="0" applyFont="1" applyFill="1" applyBorder="1" applyAlignment="1">
      <alignment horizontal="center" vertical="center" wrapText="1"/>
    </xf>
    <xf numFmtId="0" fontId="132" fillId="2" borderId="1013" xfId="0" applyFont="1" applyFill="1" applyBorder="1" applyAlignment="1">
      <alignment horizontal="center" vertical="center" wrapText="1"/>
    </xf>
    <xf numFmtId="0" fontId="132" fillId="2" borderId="749" xfId="0" applyFont="1" applyFill="1" applyBorder="1" applyAlignment="1">
      <alignment horizontal="center" vertical="center" wrapText="1"/>
    </xf>
    <xf numFmtId="0" fontId="7" fillId="2" borderId="834" xfId="0" applyFont="1" applyFill="1" applyBorder="1" applyAlignment="1">
      <alignment horizontal="center" vertical="center" wrapText="1"/>
    </xf>
    <xf numFmtId="0" fontId="7" fillId="2" borderId="997" xfId="0" applyFont="1" applyFill="1" applyBorder="1" applyAlignment="1">
      <alignment horizontal="center" vertical="center" wrapText="1"/>
    </xf>
    <xf numFmtId="0" fontId="58" fillId="2" borderId="1010" xfId="13" quotePrefix="1" applyFont="1" applyFill="1" applyBorder="1" applyAlignment="1">
      <alignment horizontal="center" vertical="center" wrapText="1"/>
    </xf>
    <xf numFmtId="0" fontId="55" fillId="2" borderId="706" xfId="0" applyFont="1" applyFill="1" applyBorder="1" applyAlignment="1">
      <alignment horizontal="center" vertical="top" wrapText="1"/>
    </xf>
    <xf numFmtId="1" fontId="7" fillId="2" borderId="834" xfId="0" applyNumberFormat="1" applyFont="1" applyFill="1" applyBorder="1" applyAlignment="1">
      <alignment horizontal="center" vertical="center" wrapText="1"/>
    </xf>
    <xf numFmtId="1" fontId="7" fillId="2" borderId="997" xfId="0" applyNumberFormat="1" applyFont="1" applyFill="1" applyBorder="1" applyAlignment="1">
      <alignment horizontal="center" vertical="center" wrapText="1"/>
    </xf>
    <xf numFmtId="0" fontId="78" fillId="2" borderId="77" xfId="0" applyFont="1" applyFill="1" applyBorder="1" applyAlignment="1">
      <alignment horizontal="center" vertical="center" wrapText="1"/>
    </xf>
    <xf numFmtId="0" fontId="55" fillId="2" borderId="771" xfId="0" applyFont="1" applyFill="1" applyBorder="1" applyAlignment="1">
      <alignment horizontal="center" wrapText="1"/>
    </xf>
    <xf numFmtId="0" fontId="58" fillId="2" borderId="6" xfId="13" quotePrefix="1" applyFont="1" applyFill="1" applyBorder="1" applyAlignment="1">
      <alignment horizontal="center" vertical="center" wrapText="1"/>
    </xf>
    <xf numFmtId="0" fontId="20" fillId="2" borderId="865" xfId="0" applyFont="1" applyFill="1" applyBorder="1" applyAlignment="1">
      <alignment horizontal="center" vertical="center" wrapText="1"/>
    </xf>
    <xf numFmtId="0" fontId="58" fillId="2" borderId="58" xfId="13" quotePrefix="1" applyFont="1" applyFill="1" applyBorder="1" applyAlignment="1">
      <alignment horizontal="center" vertical="center" wrapText="1"/>
    </xf>
    <xf numFmtId="1" fontId="20" fillId="2" borderId="865" xfId="0" applyNumberFormat="1" applyFont="1" applyFill="1" applyBorder="1" applyAlignment="1">
      <alignment horizontal="center" vertical="center" wrapText="1"/>
    </xf>
    <xf numFmtId="0" fontId="78" fillId="2" borderId="175" xfId="0" applyFont="1" applyFill="1" applyBorder="1" applyAlignment="1">
      <alignment horizontal="center" vertical="center" wrapText="1"/>
    </xf>
    <xf numFmtId="0" fontId="55" fillId="2" borderId="767" xfId="0" applyFont="1" applyFill="1" applyBorder="1" applyAlignment="1">
      <alignment horizontal="center" wrapText="1"/>
    </xf>
    <xf numFmtId="0" fontId="7" fillId="2" borderId="1014" xfId="0" applyFont="1" applyFill="1" applyBorder="1" applyAlignment="1">
      <alignment horizontal="center" vertical="center" wrapText="1"/>
    </xf>
    <xf numFmtId="0" fontId="7" fillId="2" borderId="865" xfId="0" applyFont="1" applyFill="1" applyBorder="1" applyAlignment="1">
      <alignment horizontal="center" vertical="center" wrapText="1"/>
    </xf>
    <xf numFmtId="0" fontId="7" fillId="2" borderId="790" xfId="0" applyFont="1" applyFill="1" applyBorder="1" applyAlignment="1">
      <alignment horizontal="center" vertical="center" wrapText="1"/>
    </xf>
    <xf numFmtId="0" fontId="58" fillId="2" borderId="1015" xfId="13" quotePrefix="1" applyFont="1" applyFill="1" applyBorder="1" applyAlignment="1">
      <alignment horizontal="center" vertical="center" wrapText="1"/>
    </xf>
    <xf numFmtId="0" fontId="58" fillId="2" borderId="1012" xfId="13" quotePrefix="1" applyFont="1" applyFill="1" applyBorder="1" applyAlignment="1">
      <alignment horizontal="center" vertical="center" wrapText="1"/>
    </xf>
    <xf numFmtId="0" fontId="58" fillId="2" borderId="56" xfId="13" quotePrefix="1" applyFont="1" applyFill="1" applyBorder="1" applyAlignment="1">
      <alignment horizontal="center" vertical="center" wrapText="1"/>
    </xf>
    <xf numFmtId="0" fontId="58" fillId="2" borderId="41" xfId="13" quotePrefix="1" applyFont="1" applyFill="1" applyBorder="1" applyAlignment="1">
      <alignment horizontal="center" vertical="center" wrapText="1"/>
    </xf>
    <xf numFmtId="0" fontId="58" fillId="2" borderId="57" xfId="13" quotePrefix="1" applyFont="1" applyFill="1" applyBorder="1" applyAlignment="1">
      <alignment horizontal="center" vertical="center" wrapText="1"/>
    </xf>
    <xf numFmtId="0" fontId="55" fillId="2" borderId="896" xfId="0" applyFont="1" applyFill="1" applyBorder="1" applyAlignment="1">
      <alignment horizontal="center" vertical="center" wrapText="1"/>
    </xf>
    <xf numFmtId="1" fontId="7" fillId="2" borderId="865" xfId="0" applyNumberFormat="1" applyFont="1" applyFill="1" applyBorder="1" applyAlignment="1">
      <alignment horizontal="center" vertical="center" wrapText="1"/>
    </xf>
    <xf numFmtId="1" fontId="7" fillId="2" borderId="790" xfId="0" applyNumberFormat="1" applyFont="1" applyFill="1" applyBorder="1" applyAlignment="1">
      <alignment horizontal="center" vertical="center" wrapText="1"/>
    </xf>
    <xf numFmtId="0" fontId="78" fillId="2" borderId="896" xfId="0" applyFont="1" applyFill="1" applyBorder="1" applyAlignment="1">
      <alignment horizontal="center" vertical="center" wrapText="1"/>
    </xf>
    <xf numFmtId="0" fontId="58" fillId="2" borderId="9" xfId="13" quotePrefix="1" applyFont="1" applyFill="1" applyBorder="1" applyAlignment="1">
      <alignment horizontal="center" vertical="center" wrapText="1"/>
    </xf>
    <xf numFmtId="0" fontId="27" fillId="2" borderId="998" xfId="22" quotePrefix="1" applyFont="1" applyFill="1" applyBorder="1" applyAlignment="1">
      <alignment horizontal="left" vertical="center" wrapText="1"/>
    </xf>
    <xf numFmtId="0" fontId="122" fillId="2" borderId="982" xfId="13" applyNumberFormat="1" applyFont="1" applyFill="1" applyBorder="1" applyAlignment="1" applyProtection="1">
      <alignment horizontal="center" vertical="center" wrapText="1"/>
    </xf>
    <xf numFmtId="0" fontId="122" fillId="2" borderId="983" xfId="13" applyNumberFormat="1" applyFont="1" applyFill="1" applyBorder="1" applyAlignment="1" applyProtection="1">
      <alignment horizontal="center" vertical="center" wrapText="1"/>
    </xf>
    <xf numFmtId="0" fontId="48" fillId="2" borderId="1015" xfId="22" quotePrefix="1" applyFont="1" applyFill="1" applyBorder="1" applyAlignment="1">
      <alignment horizontal="left" vertical="center" wrapText="1"/>
    </xf>
    <xf numFmtId="0" fontId="122" fillId="2" borderId="1015" xfId="15" applyFont="1" applyFill="1" applyBorder="1" applyAlignment="1" applyProtection="1">
      <alignment horizontal="center" vertical="center" wrapText="1"/>
    </xf>
    <xf numFmtId="0" fontId="122" fillId="2" borderId="1012" xfId="15" applyFont="1" applyFill="1" applyBorder="1" applyAlignment="1" applyProtection="1">
      <alignment horizontal="center" vertical="center" wrapText="1"/>
    </xf>
    <xf numFmtId="0" fontId="122" fillId="2" borderId="1009" xfId="15" applyFont="1" applyFill="1" applyBorder="1" applyAlignment="1" applyProtection="1">
      <alignment horizontal="center" vertical="center" wrapText="1"/>
    </xf>
    <xf numFmtId="0" fontId="27" fillId="2" borderId="698" xfId="22" quotePrefix="1" applyFont="1" applyFill="1" applyBorder="1" applyAlignment="1">
      <alignment horizontal="left" vertical="center" wrapText="1"/>
    </xf>
    <xf numFmtId="0" fontId="121" fillId="2" borderId="698" xfId="15" applyNumberFormat="1" applyFont="1" applyFill="1" applyBorder="1" applyAlignment="1" applyProtection="1">
      <alignment horizontal="center" vertical="center" wrapText="1"/>
    </xf>
    <xf numFmtId="0" fontId="121" fillId="2" borderId="753" xfId="15" applyNumberFormat="1" applyFont="1" applyFill="1" applyBorder="1" applyAlignment="1" applyProtection="1">
      <alignment horizontal="center" vertical="center" wrapText="1"/>
    </xf>
    <xf numFmtId="0" fontId="121" fillId="2" borderId="754" xfId="15" applyNumberFormat="1" applyFont="1" applyFill="1" applyBorder="1" applyAlignment="1" applyProtection="1">
      <alignment horizontal="center" vertical="center" wrapText="1"/>
    </xf>
    <xf numFmtId="0" fontId="122" fillId="2" borderId="806" xfId="15" applyFont="1" applyFill="1" applyBorder="1" applyAlignment="1" applyProtection="1">
      <alignment horizontal="center" vertical="center" wrapText="1"/>
    </xf>
    <xf numFmtId="0" fontId="122" fillId="2" borderId="903" xfId="15" applyFont="1" applyFill="1" applyBorder="1" applyAlignment="1" applyProtection="1">
      <alignment horizontal="center" vertical="center" wrapText="1"/>
    </xf>
    <xf numFmtId="0" fontId="122" fillId="2" borderId="980" xfId="15" applyFont="1" applyFill="1" applyBorder="1" applyAlignment="1" applyProtection="1">
      <alignment horizontal="center" vertical="center" wrapText="1"/>
    </xf>
    <xf numFmtId="0" fontId="48" fillId="2" borderId="981" xfId="22" quotePrefix="1" applyFont="1" applyFill="1" applyBorder="1" applyAlignment="1">
      <alignment horizontal="left" vertical="center" wrapText="1"/>
    </xf>
    <xf numFmtId="0" fontId="122" fillId="2" borderId="981" xfId="15" applyFont="1" applyFill="1" applyBorder="1" applyAlignment="1" applyProtection="1">
      <alignment horizontal="center" vertical="center" wrapText="1"/>
    </xf>
    <xf numFmtId="0" fontId="122" fillId="2" borderId="982" xfId="15" applyFont="1" applyFill="1" applyBorder="1" applyAlignment="1" applyProtection="1">
      <alignment horizontal="center" vertical="center" wrapText="1"/>
    </xf>
    <xf numFmtId="0" fontId="122" fillId="2" borderId="983" xfId="15" applyFont="1" applyFill="1" applyBorder="1" applyAlignment="1" applyProtection="1">
      <alignment horizontal="center" vertical="center" wrapText="1"/>
    </xf>
    <xf numFmtId="0" fontId="27" fillId="2" borderId="1007" xfId="22" quotePrefix="1" applyFont="1" applyFill="1" applyBorder="1" applyAlignment="1">
      <alignment horizontal="left" vertical="center" wrapText="1"/>
    </xf>
    <xf numFmtId="0" fontId="122" fillId="2" borderId="1015" xfId="13" applyNumberFormat="1" applyFont="1" applyFill="1" applyBorder="1" applyAlignment="1" applyProtection="1">
      <alignment horizontal="center" vertical="center" wrapText="1"/>
    </xf>
    <xf numFmtId="0" fontId="122" fillId="2" borderId="1012" xfId="13" applyNumberFormat="1" applyFont="1" applyFill="1" applyBorder="1" applyAlignment="1" applyProtection="1">
      <alignment horizontal="center" vertical="center" wrapText="1"/>
    </xf>
    <xf numFmtId="0" fontId="122" fillId="2" borderId="1009" xfId="13" applyNumberFormat="1" applyFont="1" applyFill="1" applyBorder="1" applyAlignment="1" applyProtection="1">
      <alignment horizontal="center" vertical="center" wrapText="1"/>
    </xf>
    <xf numFmtId="0" fontId="48" fillId="2" borderId="805" xfId="22" quotePrefix="1" applyFont="1" applyFill="1" applyBorder="1" applyAlignment="1">
      <alignment horizontal="left" vertical="center" wrapText="1"/>
    </xf>
    <xf numFmtId="0" fontId="138" fillId="2" borderId="1009" xfId="13" applyFont="1" applyFill="1" applyBorder="1" applyAlignment="1" applyProtection="1">
      <alignment horizontal="center" vertical="center" wrapText="1"/>
    </xf>
    <xf numFmtId="0" fontId="122" fillId="2" borderId="705" xfId="13" applyNumberFormat="1" applyFont="1" applyFill="1" applyBorder="1" applyAlignment="1" applyProtection="1">
      <alignment horizontal="center" vertical="center" wrapText="1"/>
    </xf>
    <xf numFmtId="0" fontId="57" fillId="2" borderId="0" xfId="12" applyFont="1" applyFill="1" applyBorder="1" applyAlignment="1">
      <alignment horizontal="center"/>
    </xf>
    <xf numFmtId="0" fontId="34" fillId="2" borderId="0" xfId="12" applyFont="1" applyFill="1" applyBorder="1"/>
    <xf numFmtId="0" fontId="11" fillId="2" borderId="1008" xfId="13" applyFont="1" applyFill="1" applyBorder="1" applyAlignment="1">
      <alignment horizontal="center" vertical="center" wrapText="1"/>
    </xf>
    <xf numFmtId="0" fontId="58" fillId="2" borderId="1016" xfId="0" applyFont="1" applyFill="1" applyBorder="1" applyAlignment="1">
      <alignment horizontal="left" vertical="center" wrapText="1"/>
    </xf>
    <xf numFmtId="0" fontId="11" fillId="2" borderId="986" xfId="13" applyFont="1" applyFill="1" applyBorder="1" applyAlignment="1">
      <alignment horizontal="center" vertical="center" wrapText="1"/>
    </xf>
    <xf numFmtId="0" fontId="11" fillId="2" borderId="984" xfId="13" applyFont="1" applyFill="1" applyBorder="1" applyAlignment="1">
      <alignment horizontal="center" vertical="center" wrapText="1"/>
    </xf>
    <xf numFmtId="0" fontId="11" fillId="2" borderId="985" xfId="13" applyFont="1" applyFill="1" applyBorder="1" applyAlignment="1">
      <alignment horizontal="center" vertical="center" wrapText="1"/>
    </xf>
    <xf numFmtId="0" fontId="40" fillId="2" borderId="633" xfId="15" applyFont="1" applyFill="1" applyBorder="1" applyAlignment="1">
      <alignment vertical="center" wrapText="1"/>
    </xf>
    <xf numFmtId="0" fontId="58" fillId="2" borderId="856" xfId="0" applyFont="1" applyFill="1" applyBorder="1" applyAlignment="1">
      <alignment horizontal="left" vertical="center" wrapText="1"/>
    </xf>
    <xf numFmtId="0" fontId="58" fillId="2" borderId="896" xfId="0" applyFont="1" applyFill="1" applyBorder="1" applyAlignment="1">
      <alignment horizontal="center" vertical="center" wrapText="1"/>
    </xf>
    <xf numFmtId="0" fontId="58" fillId="2" borderId="699" xfId="0" applyFont="1" applyFill="1" applyBorder="1" applyAlignment="1">
      <alignment horizontal="left" vertical="center"/>
    </xf>
    <xf numFmtId="0" fontId="58" fillId="2" borderId="698" xfId="0" applyFont="1" applyFill="1" applyBorder="1" applyAlignment="1">
      <alignment horizontal="center" vertical="center" wrapText="1"/>
    </xf>
    <xf numFmtId="0" fontId="58" fillId="2" borderId="753" xfId="0" applyFont="1" applyFill="1" applyBorder="1" applyAlignment="1">
      <alignment horizontal="center" vertical="center" wrapText="1"/>
    </xf>
    <xf numFmtId="0" fontId="58" fillId="2" borderId="754" xfId="0" applyFont="1" applyFill="1" applyBorder="1" applyAlignment="1">
      <alignment horizontal="center" vertical="center" wrapText="1"/>
    </xf>
    <xf numFmtId="1" fontId="34" fillId="2" borderId="0" xfId="12" applyNumberFormat="1" applyFont="1" applyFill="1"/>
    <xf numFmtId="0" fontId="116" fillId="16" borderId="0" xfId="12" applyFill="1"/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4" fillId="2" borderId="10" xfId="11" quotePrefix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Font="1" applyFill="1" applyBorder="1" applyAlignment="1" applyProtection="1">
      <alignment horizontal="center" textRotation="90" wrapText="1"/>
      <protection locked="0"/>
    </xf>
    <xf numFmtId="0" fontId="28" fillId="2" borderId="278" xfId="22" quotePrefix="1" applyFont="1" applyFill="1" applyBorder="1" applyAlignment="1" applyProtection="1">
      <alignment vertical="center" wrapText="1"/>
      <protection locked="0"/>
    </xf>
    <xf numFmtId="0" fontId="170" fillId="10" borderId="652" xfId="0" applyFont="1" applyFill="1" applyBorder="1" applyAlignment="1">
      <alignment horizontal="center" vertical="center" wrapText="1"/>
    </xf>
    <xf numFmtId="0" fontId="170" fillId="10" borderId="613" xfId="0" applyFont="1" applyFill="1" applyBorder="1" applyAlignment="1">
      <alignment horizontal="center" vertical="center" wrapText="1"/>
    </xf>
    <xf numFmtId="0" fontId="171" fillId="11" borderId="512" xfId="0" applyFont="1" applyFill="1" applyBorder="1" applyAlignment="1">
      <alignment horizontal="center" vertical="center" wrapText="1"/>
    </xf>
    <xf numFmtId="0" fontId="171" fillId="11" borderId="488" xfId="0" applyFont="1" applyFill="1" applyBorder="1" applyAlignment="1">
      <alignment horizontal="center" vertical="center" wrapText="1"/>
    </xf>
    <xf numFmtId="0" fontId="171" fillId="11" borderId="652" xfId="0" applyFont="1" applyFill="1" applyBorder="1" applyAlignment="1">
      <alignment horizontal="center" vertical="center" wrapText="1"/>
    </xf>
    <xf numFmtId="0" fontId="171" fillId="11" borderId="653" xfId="0" applyFont="1" applyFill="1" applyBorder="1" applyAlignment="1">
      <alignment horizontal="center" vertical="center" wrapText="1"/>
    </xf>
    <xf numFmtId="0" fontId="171" fillId="11" borderId="655" xfId="0" applyFont="1" applyFill="1" applyBorder="1" applyAlignment="1">
      <alignment horizontal="center" vertical="center" wrapText="1"/>
    </xf>
    <xf numFmtId="0" fontId="171" fillId="11" borderId="679" xfId="0" applyFont="1" applyFill="1" applyBorder="1" applyAlignment="1">
      <alignment horizontal="center" vertical="center" wrapText="1"/>
    </xf>
    <xf numFmtId="0" fontId="171" fillId="11" borderId="654" xfId="0" applyFont="1" applyFill="1" applyBorder="1" applyAlignment="1">
      <alignment horizontal="center" vertical="center" wrapText="1"/>
    </xf>
    <xf numFmtId="0" fontId="171" fillId="11" borderId="651" xfId="0" applyFont="1" applyFill="1" applyBorder="1" applyAlignment="1">
      <alignment vertical="center" wrapText="1"/>
    </xf>
    <xf numFmtId="0" fontId="171" fillId="11" borderId="668" xfId="0" applyFont="1" applyFill="1" applyBorder="1" applyAlignment="1">
      <alignment vertical="center" wrapText="1"/>
    </xf>
    <xf numFmtId="0" fontId="171" fillId="11" borderId="669" xfId="0" applyFont="1" applyFill="1" applyBorder="1" applyAlignment="1">
      <alignment vertical="center" wrapText="1"/>
    </xf>
    <xf numFmtId="0" fontId="171" fillId="11" borderId="677" xfId="0" applyFont="1" applyFill="1" applyBorder="1" applyAlignment="1">
      <alignment vertical="center" wrapText="1"/>
    </xf>
    <xf numFmtId="0" fontId="170" fillId="11" borderId="668" xfId="0" applyFont="1" applyFill="1" applyBorder="1" applyAlignment="1">
      <alignment vertical="center" wrapText="1"/>
    </xf>
    <xf numFmtId="0" fontId="170" fillId="11" borderId="682" xfId="0" applyFont="1" applyFill="1" applyBorder="1" applyAlignment="1">
      <alignment vertical="center" wrapText="1"/>
    </xf>
    <xf numFmtId="0" fontId="170" fillId="11" borderId="650" xfId="0" applyFont="1" applyFill="1" applyBorder="1" applyAlignment="1">
      <alignment horizontal="center" vertical="center" wrapText="1"/>
    </xf>
    <xf numFmtId="0" fontId="170" fillId="11" borderId="659" xfId="0" applyFont="1" applyFill="1" applyBorder="1" applyAlignment="1">
      <alignment horizontal="center" vertical="center" wrapText="1"/>
    </xf>
    <xf numFmtId="0" fontId="170" fillId="11" borderId="670" xfId="0" applyFont="1" applyFill="1" applyBorder="1" applyAlignment="1">
      <alignment horizontal="center" vertical="center" wrapText="1"/>
    </xf>
    <xf numFmtId="0" fontId="172" fillId="11" borderId="650" xfId="0" applyFont="1" applyFill="1" applyBorder="1" applyAlignment="1">
      <alignment horizontal="center" vertical="center" wrapText="1"/>
    </xf>
    <xf numFmtId="0" fontId="172" fillId="11" borderId="661" xfId="0" applyFont="1" applyFill="1" applyBorder="1" applyAlignment="1">
      <alignment horizontal="center" vertical="center" wrapText="1"/>
    </xf>
    <xf numFmtId="0" fontId="171" fillId="11" borderId="665" xfId="0" applyFont="1" applyFill="1" applyBorder="1" applyAlignment="1">
      <alignment horizontal="center" vertical="center" wrapText="1"/>
    </xf>
    <xf numFmtId="0" fontId="171" fillId="11" borderId="675" xfId="0" applyFont="1" applyFill="1" applyBorder="1" applyAlignment="1">
      <alignment horizontal="center" vertical="center" wrapText="1"/>
    </xf>
    <xf numFmtId="0" fontId="7" fillId="0" borderId="1024" xfId="0" applyFont="1" applyFill="1" applyBorder="1" applyAlignment="1">
      <alignment horizontal="center" vertical="center" wrapText="1"/>
    </xf>
    <xf numFmtId="0" fontId="166" fillId="0" borderId="1025" xfId="34" applyNumberFormat="1" applyFont="1" applyFill="1" applyBorder="1" applyAlignment="1">
      <alignment horizontal="center" vertical="top" wrapText="1" readingOrder="1"/>
    </xf>
    <xf numFmtId="0" fontId="12" fillId="0" borderId="1026" xfId="0" applyFont="1" applyFill="1" applyBorder="1" applyAlignment="1">
      <alignment horizontal="center" vertical="center" wrapText="1"/>
    </xf>
    <xf numFmtId="0" fontId="168" fillId="0" borderId="880" xfId="0" applyFont="1" applyFill="1" applyBorder="1" applyAlignment="1">
      <alignment vertical="center" wrapText="1"/>
    </xf>
    <xf numFmtId="0" fontId="107" fillId="0" borderId="1027" xfId="0" applyFont="1" applyFill="1" applyBorder="1" applyAlignment="1">
      <alignment horizontal="center"/>
    </xf>
    <xf numFmtId="0" fontId="107" fillId="0" borderId="1028" xfId="0" applyFont="1" applyFill="1" applyBorder="1" applyAlignment="1">
      <alignment horizontal="center"/>
    </xf>
    <xf numFmtId="0" fontId="12" fillId="0" borderId="880" xfId="0" applyFont="1" applyFill="1" applyBorder="1" applyAlignment="1">
      <alignment horizontal="center" vertical="center" wrapText="1"/>
    </xf>
    <xf numFmtId="0" fontId="12" fillId="0" borderId="879" xfId="0" applyFont="1" applyFill="1" applyBorder="1" applyAlignment="1">
      <alignment horizontal="center" vertical="center" wrapText="1"/>
    </xf>
    <xf numFmtId="0" fontId="7" fillId="0" borderId="1029" xfId="0" applyFont="1" applyFill="1" applyBorder="1" applyAlignment="1">
      <alignment horizontal="center" vertical="center" wrapText="1"/>
    </xf>
    <xf numFmtId="0" fontId="12" fillId="0" borderId="1030" xfId="0" applyFont="1" applyFill="1" applyBorder="1" applyAlignment="1">
      <alignment horizontal="center" vertical="center" wrapText="1"/>
    </xf>
    <xf numFmtId="0" fontId="7" fillId="0" borderId="1031" xfId="0" applyFont="1" applyFill="1" applyBorder="1" applyAlignment="1">
      <alignment horizontal="center" vertical="center" wrapText="1"/>
    </xf>
    <xf numFmtId="0" fontId="7" fillId="0" borderId="1032" xfId="0" applyFont="1" applyFill="1" applyBorder="1" applyAlignment="1">
      <alignment horizontal="center" vertical="center" wrapText="1"/>
    </xf>
    <xf numFmtId="0" fontId="166" fillId="0" borderId="1033" xfId="34" applyNumberFormat="1" applyFont="1" applyFill="1" applyBorder="1" applyAlignment="1">
      <alignment horizontal="center" vertical="top" wrapText="1" readingOrder="1"/>
    </xf>
    <xf numFmtId="0" fontId="12" fillId="0" borderId="1035" xfId="0" applyFont="1" applyFill="1" applyBorder="1" applyAlignment="1">
      <alignment horizontal="center" vertical="center" wrapText="1"/>
    </xf>
    <xf numFmtId="0" fontId="12" fillId="0" borderId="1036" xfId="0" applyFont="1" applyFill="1" applyBorder="1" applyAlignment="1">
      <alignment horizontal="center" vertical="center" wrapText="1"/>
    </xf>
    <xf numFmtId="0" fontId="168" fillId="0" borderId="117" xfId="0" applyFont="1" applyFill="1" applyBorder="1" applyAlignment="1">
      <alignment vertical="center" wrapText="1"/>
    </xf>
    <xf numFmtId="0" fontId="107" fillId="0" borderId="1025" xfId="0" applyFont="1" applyFill="1" applyBorder="1" applyAlignment="1">
      <alignment horizontal="center"/>
    </xf>
    <xf numFmtId="0" fontId="107" fillId="0" borderId="1037" xfId="0" applyFont="1" applyFill="1" applyBorder="1" applyAlignment="1">
      <alignment horizontal="center"/>
    </xf>
    <xf numFmtId="0" fontId="12" fillId="0" borderId="117" xfId="0" applyFont="1" applyFill="1" applyBorder="1" applyAlignment="1">
      <alignment horizontal="center" vertical="center" wrapText="1"/>
    </xf>
    <xf numFmtId="0" fontId="12" fillId="0" borderId="882" xfId="0" applyFont="1" applyFill="1" applyBorder="1" applyAlignment="1">
      <alignment horizontal="center" vertical="center" wrapText="1"/>
    </xf>
    <xf numFmtId="0" fontId="107" fillId="0" borderId="1039" xfId="0" applyFont="1" applyFill="1" applyBorder="1" applyAlignment="1">
      <alignment horizontal="center"/>
    </xf>
    <xf numFmtId="0" fontId="12" fillId="0" borderId="870" xfId="0" applyFont="1" applyFill="1" applyBorder="1" applyAlignment="1">
      <alignment horizontal="center" vertical="center" wrapText="1"/>
    </xf>
    <xf numFmtId="0" fontId="12" fillId="0" borderId="871" xfId="0" applyFont="1" applyFill="1" applyBorder="1" applyAlignment="1">
      <alignment horizontal="center" vertical="center" wrapText="1"/>
    </xf>
    <xf numFmtId="0" fontId="12" fillId="0" borderId="860" xfId="0" applyFont="1" applyFill="1" applyBorder="1" applyAlignment="1">
      <alignment horizontal="center" vertical="center" wrapText="1"/>
    </xf>
    <xf numFmtId="0" fontId="22" fillId="0" borderId="1040" xfId="0" applyFont="1" applyFill="1" applyBorder="1" applyAlignment="1">
      <alignment horizontal="center" vertical="center" wrapText="1"/>
    </xf>
    <xf numFmtId="0" fontId="107" fillId="0" borderId="1041" xfId="0" applyFont="1" applyFill="1" applyBorder="1" applyAlignment="1">
      <alignment horizontal="center"/>
    </xf>
    <xf numFmtId="0" fontId="107" fillId="0" borderId="1042" xfId="0" applyFont="1" applyFill="1" applyBorder="1" applyAlignment="1">
      <alignment horizontal="center"/>
    </xf>
    <xf numFmtId="0" fontId="22" fillId="0" borderId="1043" xfId="0" applyFont="1" applyFill="1" applyBorder="1" applyAlignment="1">
      <alignment horizontal="center" vertical="center" wrapText="1"/>
    </xf>
    <xf numFmtId="0" fontId="22" fillId="0" borderId="1044" xfId="0" applyFont="1" applyFill="1" applyBorder="1" applyAlignment="1">
      <alignment horizontal="center" vertical="center" wrapText="1"/>
    </xf>
    <xf numFmtId="0" fontId="7" fillId="0" borderId="1045" xfId="0" applyFont="1" applyFill="1" applyBorder="1" applyAlignment="1">
      <alignment horizontal="center" vertical="center" wrapText="1"/>
    </xf>
    <xf numFmtId="0" fontId="167" fillId="0" borderId="1046" xfId="34" applyNumberFormat="1" applyFont="1" applyFill="1" applyBorder="1" applyAlignment="1">
      <alignment horizontal="center" vertical="top" wrapText="1" readingOrder="1"/>
    </xf>
    <xf numFmtId="0" fontId="166" fillId="0" borderId="1034" xfId="34" applyNumberFormat="1" applyFont="1" applyFill="1" applyBorder="1" applyAlignment="1">
      <alignment horizontal="center" vertical="top" wrapText="1" readingOrder="1"/>
    </xf>
    <xf numFmtId="0" fontId="12" fillId="0" borderId="1047" xfId="0" applyFont="1" applyFill="1" applyBorder="1" applyAlignment="1">
      <alignment horizontal="center" vertical="center" wrapText="1"/>
    </xf>
    <xf numFmtId="0" fontId="169" fillId="0" borderId="1048" xfId="0" applyFont="1" applyFill="1" applyBorder="1" applyAlignment="1">
      <alignment vertical="center" wrapText="1"/>
    </xf>
    <xf numFmtId="0" fontId="168" fillId="0" borderId="882" xfId="0" applyFont="1" applyFill="1" applyBorder="1" applyAlignment="1">
      <alignment vertical="center" wrapText="1"/>
    </xf>
    <xf numFmtId="0" fontId="12" fillId="0" borderId="1046" xfId="0" applyFont="1" applyFill="1" applyBorder="1" applyAlignment="1">
      <alignment horizontal="center"/>
    </xf>
    <xf numFmtId="0" fontId="107" fillId="0" borderId="1034" xfId="0" applyFont="1" applyFill="1" applyBorder="1" applyAlignment="1">
      <alignment horizontal="center"/>
    </xf>
    <xf numFmtId="0" fontId="12" fillId="0" borderId="1049" xfId="0" applyFont="1" applyFill="1" applyBorder="1" applyAlignment="1">
      <alignment horizontal="center"/>
    </xf>
    <xf numFmtId="0" fontId="107" fillId="0" borderId="1038" xfId="0" applyFont="1" applyFill="1" applyBorder="1" applyAlignment="1">
      <alignment horizontal="center"/>
    </xf>
    <xf numFmtId="0" fontId="12" fillId="0" borderId="1048" xfId="0" applyFont="1" applyFill="1" applyBorder="1" applyAlignment="1">
      <alignment horizontal="center" vertical="center" wrapText="1"/>
    </xf>
    <xf numFmtId="0" fontId="12" fillId="0" borderId="872" xfId="0" applyFont="1" applyFill="1" applyBorder="1" applyAlignment="1">
      <alignment horizontal="center" vertical="center" wrapText="1"/>
    </xf>
    <xf numFmtId="0" fontId="22" fillId="0" borderId="322" xfId="0" applyFont="1" applyFill="1" applyBorder="1" applyAlignment="1">
      <alignment horizontal="center" vertical="center" wrapText="1"/>
    </xf>
    <xf numFmtId="0" fontId="22" fillId="0" borderId="1050" xfId="0" applyFont="1" applyFill="1" applyBorder="1" applyAlignment="1">
      <alignment horizontal="center" vertical="center" wrapText="1"/>
    </xf>
    <xf numFmtId="0" fontId="22" fillId="0" borderId="1051" xfId="0" applyFont="1" applyFill="1" applyBorder="1" applyAlignment="1">
      <alignment horizontal="center" vertical="center" wrapText="1"/>
    </xf>
    <xf numFmtId="0" fontId="166" fillId="0" borderId="1041" xfId="34" applyNumberFormat="1" applyFont="1" applyFill="1" applyBorder="1" applyAlignment="1">
      <alignment horizontal="center" vertical="top" wrapText="1" readingOrder="1"/>
    </xf>
    <xf numFmtId="0" fontId="12" fillId="0" borderId="565" xfId="0" applyFont="1" applyFill="1" applyBorder="1" applyAlignment="1">
      <alignment horizontal="center" vertical="center" wrapText="1"/>
    </xf>
    <xf numFmtId="0" fontId="7" fillId="0" borderId="1052" xfId="0" applyFont="1" applyFill="1" applyBorder="1" applyAlignment="1">
      <alignment horizontal="center" vertical="center" wrapText="1"/>
    </xf>
    <xf numFmtId="0" fontId="12" fillId="0" borderId="1023" xfId="0" applyFont="1" applyFill="1" applyBorder="1" applyAlignment="1">
      <alignment horizontal="center" vertical="center" wrapText="1"/>
    </xf>
    <xf numFmtId="0" fontId="168" fillId="0" borderId="130" xfId="0" applyFont="1" applyFill="1" applyBorder="1" applyAlignment="1">
      <alignment vertical="center" wrapText="1"/>
    </xf>
    <xf numFmtId="0" fontId="107" fillId="0" borderId="1033" xfId="0" applyFont="1" applyFill="1" applyBorder="1" applyAlignment="1">
      <alignment horizontal="center"/>
    </xf>
    <xf numFmtId="0" fontId="12" fillId="0" borderId="130" xfId="0" applyFont="1" applyFill="1" applyBorder="1" applyAlignment="1">
      <alignment horizontal="center" vertical="center" wrapText="1"/>
    </xf>
    <xf numFmtId="0" fontId="22" fillId="0" borderId="578" xfId="0" applyFont="1" applyFill="1" applyBorder="1" applyAlignment="1">
      <alignment horizontal="center" vertical="center" wrapText="1"/>
    </xf>
    <xf numFmtId="0" fontId="22" fillId="0" borderId="1053" xfId="0" applyFont="1" applyFill="1" applyBorder="1" applyAlignment="1">
      <alignment horizontal="center" vertical="center" wrapText="1"/>
    </xf>
    <xf numFmtId="0" fontId="109" fillId="0" borderId="643" xfId="0" applyFont="1" applyFill="1" applyBorder="1" applyAlignment="1">
      <alignment horizontal="center" vertical="center" wrapText="1"/>
    </xf>
    <xf numFmtId="0" fontId="109" fillId="0" borderId="1035" xfId="0" applyFont="1" applyFill="1" applyBorder="1" applyAlignment="1">
      <alignment horizontal="center" vertical="center" wrapText="1"/>
    </xf>
    <xf numFmtId="0" fontId="109" fillId="0" borderId="1047" xfId="0" applyFont="1" applyFill="1" applyBorder="1" applyAlignment="1">
      <alignment horizontal="center" vertical="center" wrapText="1"/>
    </xf>
    <xf numFmtId="0" fontId="109" fillId="0" borderId="1036" xfId="0" applyFont="1" applyFill="1" applyBorder="1" applyAlignment="1">
      <alignment horizontal="center" vertical="center" wrapText="1"/>
    </xf>
    <xf numFmtId="0" fontId="109" fillId="0" borderId="1030" xfId="0" applyFont="1" applyFill="1" applyBorder="1" applyAlignment="1">
      <alignment horizontal="center" vertical="center" wrapText="1"/>
    </xf>
    <xf numFmtId="0" fontId="109" fillId="0" borderId="1023" xfId="0" applyFont="1" applyFill="1" applyBorder="1" applyAlignment="1">
      <alignment horizontal="center" vertical="center" wrapText="1"/>
    </xf>
    <xf numFmtId="0" fontId="11" fillId="2" borderId="1054" xfId="13" applyFont="1" applyFill="1" applyBorder="1" applyAlignment="1">
      <alignment horizontal="center" vertical="center" wrapText="1"/>
    </xf>
    <xf numFmtId="0" fontId="11" fillId="2" borderId="1055" xfId="13" applyFont="1" applyFill="1" applyBorder="1" applyAlignment="1">
      <alignment horizontal="center" vertical="center" wrapText="1"/>
    </xf>
    <xf numFmtId="0" fontId="11" fillId="2" borderId="1056" xfId="13" applyFont="1" applyFill="1" applyBorder="1" applyAlignment="1">
      <alignment horizontal="center" vertical="center" wrapText="1"/>
    </xf>
    <xf numFmtId="0" fontId="11" fillId="2" borderId="1057" xfId="13" quotePrefix="1" applyFont="1" applyFill="1" applyBorder="1" applyAlignment="1">
      <alignment horizontal="center" vertical="center" wrapText="1"/>
    </xf>
    <xf numFmtId="0" fontId="11" fillId="2" borderId="1058" xfId="13" quotePrefix="1" applyFont="1" applyFill="1" applyBorder="1" applyAlignment="1">
      <alignment horizontal="center" vertical="center" wrapText="1"/>
    </xf>
    <xf numFmtId="0" fontId="11" fillId="2" borderId="896" xfId="13" applyFont="1" applyFill="1" applyBorder="1" applyAlignment="1">
      <alignment horizontal="center" vertical="center" wrapText="1"/>
    </xf>
    <xf numFmtId="0" fontId="11" fillId="2" borderId="44" xfId="13" applyFont="1" applyFill="1" applyBorder="1" applyAlignment="1">
      <alignment horizontal="center" vertical="center" wrapText="1"/>
    </xf>
    <xf numFmtId="0" fontId="11" fillId="2" borderId="1061" xfId="13" quotePrefix="1" applyFont="1" applyFill="1" applyBorder="1" applyAlignment="1">
      <alignment horizontal="center" vertical="center" wrapText="1"/>
    </xf>
    <xf numFmtId="0" fontId="11" fillId="2" borderId="1060" xfId="13" quotePrefix="1" applyFont="1" applyFill="1" applyBorder="1" applyAlignment="1">
      <alignment horizontal="center" vertical="center" wrapText="1"/>
    </xf>
    <xf numFmtId="0" fontId="11" fillId="2" borderId="1062" xfId="13" quotePrefix="1" applyFont="1" applyFill="1" applyBorder="1" applyAlignment="1">
      <alignment horizontal="center" vertical="center" wrapText="1"/>
    </xf>
    <xf numFmtId="0" fontId="11" fillId="2" borderId="1057" xfId="13" applyFont="1" applyFill="1" applyBorder="1" applyAlignment="1">
      <alignment horizontal="center" vertical="center" wrapText="1"/>
    </xf>
    <xf numFmtId="0" fontId="11" fillId="2" borderId="1058" xfId="13" applyFont="1" applyFill="1" applyBorder="1" applyAlignment="1">
      <alignment horizontal="center" vertical="center" wrapText="1"/>
    </xf>
    <xf numFmtId="0" fontId="11" fillId="2" borderId="1015" xfId="13" applyFont="1" applyFill="1" applyBorder="1" applyAlignment="1">
      <alignment horizontal="center" vertical="center" wrapText="1"/>
    </xf>
    <xf numFmtId="0" fontId="11" fillId="2" borderId="1012" xfId="13" applyFont="1" applyFill="1" applyBorder="1" applyAlignment="1">
      <alignment horizontal="center" vertical="center" wrapText="1"/>
    </xf>
    <xf numFmtId="0" fontId="11" fillId="2" borderId="1009" xfId="13" applyFont="1" applyFill="1" applyBorder="1" applyAlignment="1">
      <alignment horizontal="center" vertical="center" wrapText="1"/>
    </xf>
    <xf numFmtId="0" fontId="11" fillId="2" borderId="1057" xfId="15" quotePrefix="1" applyFont="1" applyFill="1" applyBorder="1" applyAlignment="1">
      <alignment horizontal="center" vertical="center" wrapText="1"/>
    </xf>
    <xf numFmtId="0" fontId="11" fillId="2" borderId="1058" xfId="15" quotePrefix="1" applyFont="1" applyFill="1" applyBorder="1" applyAlignment="1">
      <alignment horizontal="center" vertical="center" wrapText="1"/>
    </xf>
    <xf numFmtId="0" fontId="41" fillId="2" borderId="896" xfId="0" applyFont="1" applyFill="1" applyBorder="1" applyAlignment="1">
      <alignment horizontal="center" vertical="center" wrapText="1"/>
    </xf>
    <xf numFmtId="0" fontId="41" fillId="2" borderId="1057" xfId="0" applyFont="1" applyFill="1" applyBorder="1" applyAlignment="1">
      <alignment horizontal="center" vertical="center" wrapText="1"/>
    </xf>
    <xf numFmtId="0" fontId="41" fillId="2" borderId="1058" xfId="0" applyFont="1" applyFill="1" applyBorder="1" applyAlignment="1">
      <alignment horizontal="center" vertical="center" wrapText="1"/>
    </xf>
    <xf numFmtId="0" fontId="150" fillId="2" borderId="700" xfId="0" applyFont="1" applyFill="1" applyBorder="1" applyAlignment="1">
      <alignment horizontal="center" vertical="center"/>
    </xf>
    <xf numFmtId="0" fontId="9" fillId="0" borderId="0" xfId="13" applyFont="1" applyFill="1" applyBorder="1" applyAlignment="1">
      <alignment vertical="center" wrapText="1"/>
    </xf>
    <xf numFmtId="0" fontId="50" fillId="0" borderId="866" xfId="13" applyFont="1" applyFill="1" applyBorder="1" applyAlignment="1">
      <alignment horizontal="center" vertical="center" wrapText="1"/>
    </xf>
    <xf numFmtId="0" fontId="50" fillId="0" borderId="864" xfId="13" applyFont="1" applyFill="1" applyBorder="1" applyAlignment="1">
      <alignment horizontal="center" vertical="center" wrapText="1"/>
    </xf>
    <xf numFmtId="0" fontId="50" fillId="0" borderId="865" xfId="13" applyFont="1" applyFill="1" applyBorder="1" applyAlignment="1">
      <alignment horizontal="center" vertical="center" wrapText="1"/>
    </xf>
    <xf numFmtId="0" fontId="56" fillId="0" borderId="1065" xfId="15" applyFont="1" applyFill="1" applyBorder="1" applyAlignment="1">
      <alignment horizontal="center" vertical="center" wrapText="1"/>
    </xf>
    <xf numFmtId="0" fontId="50" fillId="0" borderId="1065" xfId="13" applyFont="1" applyFill="1" applyBorder="1" applyAlignment="1">
      <alignment horizontal="center" vertical="center" wrapText="1"/>
    </xf>
    <xf numFmtId="0" fontId="50" fillId="0" borderId="1066" xfId="13" applyFont="1" applyFill="1" applyBorder="1" applyAlignment="1">
      <alignment horizontal="center" vertical="center" wrapText="1"/>
    </xf>
    <xf numFmtId="0" fontId="50" fillId="0" borderId="1067" xfId="13" applyFont="1" applyFill="1" applyBorder="1" applyAlignment="1">
      <alignment horizontal="center" vertical="center" wrapText="1"/>
    </xf>
    <xf numFmtId="0" fontId="50" fillId="0" borderId="1068" xfId="13" applyFont="1" applyFill="1" applyBorder="1" applyAlignment="1">
      <alignment horizontal="center" vertical="center" wrapText="1"/>
    </xf>
    <xf numFmtId="0" fontId="56" fillId="0" borderId="702" xfId="15" applyFont="1" applyFill="1" applyBorder="1" applyAlignment="1">
      <alignment horizontal="center" vertical="center" wrapText="1"/>
    </xf>
    <xf numFmtId="0" fontId="56" fillId="0" borderId="704" xfId="15" applyFont="1" applyFill="1" applyBorder="1" applyAlignment="1">
      <alignment horizontal="center" vertical="center" wrapText="1"/>
    </xf>
    <xf numFmtId="0" fontId="56" fillId="0" borderId="705" xfId="15" applyFont="1" applyFill="1" applyBorder="1" applyAlignment="1">
      <alignment horizontal="center" vertical="center" wrapText="1"/>
    </xf>
    <xf numFmtId="0" fontId="50" fillId="0" borderId="856" xfId="13" applyFont="1" applyFill="1" applyBorder="1" applyAlignment="1">
      <alignment horizontal="center" vertical="center" wrapText="1"/>
    </xf>
    <xf numFmtId="0" fontId="50" fillId="0" borderId="88" xfId="13" applyFont="1" applyFill="1" applyBorder="1" applyAlignment="1">
      <alignment horizontal="center" vertical="center" wrapText="1"/>
    </xf>
    <xf numFmtId="0" fontId="50" fillId="0" borderId="825" xfId="13" applyFont="1" applyFill="1" applyBorder="1" applyAlignment="1">
      <alignment horizontal="center" vertical="center" wrapText="1"/>
    </xf>
    <xf numFmtId="0" fontId="50" fillId="0" borderId="702" xfId="15" applyFont="1" applyFill="1" applyBorder="1" applyAlignment="1">
      <alignment horizontal="center" vertical="center" wrapText="1"/>
    </xf>
    <xf numFmtId="0" fontId="50" fillId="0" borderId="1069" xfId="15" applyFont="1" applyFill="1" applyBorder="1" applyAlignment="1">
      <alignment horizontal="center" vertical="center" wrapText="1"/>
    </xf>
    <xf numFmtId="0" fontId="189" fillId="0" borderId="685" xfId="15" applyFont="1" applyFill="1" applyBorder="1" applyAlignment="1">
      <alignment horizontal="center" vertical="center" wrapText="1"/>
    </xf>
    <xf numFmtId="0" fontId="120" fillId="0" borderId="692" xfId="0" applyFont="1" applyFill="1" applyBorder="1" applyAlignment="1">
      <alignment horizontal="left" vertical="center" wrapText="1"/>
    </xf>
    <xf numFmtId="0" fontId="43" fillId="0" borderId="1071" xfId="0" applyFont="1" applyFill="1" applyBorder="1" applyAlignment="1">
      <alignment horizontal="left" vertical="center" wrapText="1"/>
    </xf>
    <xf numFmtId="0" fontId="122" fillId="2" borderId="1072" xfId="13" applyNumberFormat="1" applyFont="1" applyFill="1" applyBorder="1" applyAlignment="1" applyProtection="1">
      <alignment horizontal="center" vertical="center" wrapText="1"/>
    </xf>
    <xf numFmtId="0" fontId="185" fillId="13" borderId="926" xfId="0" applyFont="1" applyFill="1" applyBorder="1" applyAlignment="1">
      <alignment horizontal="center" vertical="center" wrapText="1"/>
    </xf>
    <xf numFmtId="0" fontId="185" fillId="13" borderId="927" xfId="0" applyFont="1" applyFill="1" applyBorder="1" applyAlignment="1">
      <alignment horizontal="center" vertical="center" wrapText="1"/>
    </xf>
    <xf numFmtId="0" fontId="185" fillId="13" borderId="930" xfId="0" applyFont="1" applyFill="1" applyBorder="1" applyAlignment="1">
      <alignment horizontal="center" vertical="center" wrapText="1"/>
    </xf>
    <xf numFmtId="0" fontId="3" fillId="15" borderId="1076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80" fillId="2" borderId="750" xfId="9" applyFont="1" applyFill="1" applyBorder="1" applyAlignment="1">
      <alignment horizontal="center" vertical="center" wrapText="1"/>
    </xf>
    <xf numFmtId="0" fontId="80" fillId="2" borderId="751" xfId="9" applyFont="1" applyFill="1" applyBorder="1" applyAlignment="1">
      <alignment horizontal="center" vertical="center" wrapText="1"/>
    </xf>
    <xf numFmtId="0" fontId="80" fillId="2" borderId="752" xfId="9" applyFont="1" applyFill="1" applyBorder="1" applyAlignment="1">
      <alignment horizontal="center" vertical="center" wrapText="1"/>
    </xf>
    <xf numFmtId="0" fontId="116" fillId="2" borderId="0" xfId="9" applyFill="1" applyBorder="1" applyAlignment="1">
      <alignment horizontal="center"/>
    </xf>
    <xf numFmtId="0" fontId="116" fillId="2" borderId="731" xfId="9" applyFill="1" applyBorder="1" applyAlignment="1">
      <alignment horizontal="center"/>
    </xf>
    <xf numFmtId="0" fontId="116" fillId="2" borderId="221" xfId="9" applyFill="1" applyBorder="1" applyAlignment="1">
      <alignment horizontal="center"/>
    </xf>
    <xf numFmtId="0" fontId="80" fillId="2" borderId="856" xfId="9" applyFont="1" applyFill="1" applyBorder="1" applyAlignment="1">
      <alignment horizontal="center" vertical="center" wrapText="1"/>
    </xf>
    <xf numFmtId="0" fontId="80" fillId="2" borderId="992" xfId="9" applyFont="1" applyFill="1" applyBorder="1" applyAlignment="1">
      <alignment horizontal="center" vertical="center" wrapText="1"/>
    </xf>
    <xf numFmtId="0" fontId="80" fillId="2" borderId="994" xfId="9" applyFont="1" applyFill="1" applyBorder="1" applyAlignment="1">
      <alignment horizontal="center" vertical="center" wrapText="1"/>
    </xf>
    <xf numFmtId="0" fontId="82" fillId="2" borderId="581" xfId="9" applyFont="1" applyFill="1" applyBorder="1" applyAlignment="1">
      <alignment horizontal="center" vertical="center" wrapText="1"/>
    </xf>
    <xf numFmtId="0" fontId="83" fillId="2" borderId="583" xfId="9" applyFont="1" applyFill="1" applyBorder="1" applyAlignment="1">
      <alignment horizontal="center" wrapText="1"/>
    </xf>
    <xf numFmtId="0" fontId="84" fillId="2" borderId="710" xfId="9" applyFont="1" applyFill="1" applyBorder="1" applyAlignment="1">
      <alignment horizontal="center" vertical="center"/>
    </xf>
    <xf numFmtId="0" fontId="84" fillId="2" borderId="749" xfId="9" applyFont="1" applyFill="1" applyBorder="1" applyAlignment="1">
      <alignment horizontal="center" vertical="center"/>
    </xf>
    <xf numFmtId="0" fontId="95" fillId="2" borderId="1018" xfId="9" applyFont="1" applyFill="1" applyBorder="1" applyAlignment="1">
      <alignment horizontal="center" vertical="center" wrapText="1"/>
    </xf>
    <xf numFmtId="0" fontId="95" fillId="2" borderId="1001" xfId="9" applyFont="1" applyFill="1" applyBorder="1" applyAlignment="1">
      <alignment horizontal="center" vertical="center" wrapText="1"/>
    </xf>
    <xf numFmtId="0" fontId="95" fillId="2" borderId="1019" xfId="9" applyFont="1" applyFill="1" applyBorder="1" applyAlignment="1">
      <alignment horizontal="center" vertical="center" wrapText="1"/>
    </xf>
    <xf numFmtId="0" fontId="96" fillId="2" borderId="1018" xfId="9" applyFont="1" applyFill="1" applyBorder="1"/>
    <xf numFmtId="0" fontId="96" fillId="2" borderId="1001" xfId="9" applyFont="1" applyFill="1" applyBorder="1"/>
    <xf numFmtId="0" fontId="96" fillId="2" borderId="1019" xfId="9" applyFont="1" applyFill="1" applyBorder="1"/>
    <xf numFmtId="0" fontId="96" fillId="2" borderId="1020" xfId="9" applyFont="1" applyFill="1" applyBorder="1"/>
    <xf numFmtId="0" fontId="96" fillId="2" borderId="1021" xfId="9" applyFont="1" applyFill="1" applyBorder="1"/>
    <xf numFmtId="0" fontId="96" fillId="2" borderId="1008" xfId="9" applyFont="1" applyFill="1" applyBorder="1"/>
    <xf numFmtId="0" fontId="104" fillId="2" borderId="1018" xfId="9" applyFont="1" applyFill="1" applyBorder="1" applyAlignment="1">
      <alignment horizontal="center" vertical="center" textRotation="90" wrapText="1"/>
    </xf>
    <xf numFmtId="0" fontId="104" fillId="2" borderId="1021" xfId="9" applyFont="1" applyFill="1" applyBorder="1"/>
    <xf numFmtId="0" fontId="104" fillId="2" borderId="1005" xfId="9" applyFont="1" applyFill="1" applyBorder="1"/>
    <xf numFmtId="0" fontId="90" fillId="2" borderId="777" xfId="0" applyFont="1" applyFill="1" applyBorder="1" applyAlignment="1">
      <alignment horizontal="left"/>
    </xf>
    <xf numFmtId="0" fontId="90" fillId="2" borderId="782" xfId="0" applyFont="1" applyFill="1" applyBorder="1" applyAlignment="1">
      <alignment horizontal="center"/>
    </xf>
    <xf numFmtId="0" fontId="90" fillId="2" borderId="783" xfId="0" applyFont="1" applyFill="1" applyBorder="1" applyAlignment="1">
      <alignment horizontal="center"/>
    </xf>
    <xf numFmtId="0" fontId="88" fillId="2" borderId="780" xfId="0" applyFont="1" applyFill="1" applyBorder="1" applyAlignment="1">
      <alignment horizontal="center"/>
    </xf>
    <xf numFmtId="49" fontId="90" fillId="2" borderId="761" xfId="0" applyNumberFormat="1" applyFont="1" applyFill="1" applyBorder="1" applyAlignment="1">
      <alignment horizontal="left"/>
    </xf>
    <xf numFmtId="0" fontId="90" fillId="2" borderId="761" xfId="0" applyFont="1" applyFill="1" applyBorder="1" applyAlignment="1">
      <alignment horizontal="left"/>
    </xf>
    <xf numFmtId="17" fontId="90" fillId="2" borderId="761" xfId="0" applyNumberFormat="1" applyFont="1" applyFill="1" applyBorder="1" applyAlignment="1">
      <alignment horizontal="left"/>
    </xf>
    <xf numFmtId="49" fontId="90" fillId="2" borderId="760" xfId="0" applyNumberFormat="1" applyFont="1" applyFill="1" applyBorder="1" applyAlignment="1">
      <alignment horizontal="left"/>
    </xf>
    <xf numFmtId="0" fontId="90" fillId="2" borderId="760" xfId="0" applyFont="1" applyFill="1" applyBorder="1" applyAlignment="1">
      <alignment horizontal="left"/>
    </xf>
    <xf numFmtId="0" fontId="90" fillId="2" borderId="786" xfId="0" applyFont="1" applyFill="1" applyBorder="1" applyAlignment="1">
      <alignment horizontal="center"/>
    </xf>
    <xf numFmtId="0" fontId="90" fillId="2" borderId="787" xfId="0" applyFont="1" applyFill="1" applyBorder="1" applyAlignment="1">
      <alignment horizontal="center"/>
    </xf>
    <xf numFmtId="0" fontId="88" fillId="2" borderId="221" xfId="0" applyFont="1" applyFill="1" applyBorder="1" applyAlignment="1">
      <alignment horizontal="center"/>
    </xf>
    <xf numFmtId="0" fontId="88" fillId="2" borderId="699" xfId="0" applyFont="1" applyFill="1" applyBorder="1" applyAlignment="1">
      <alignment horizontal="left" vertical="center"/>
    </xf>
    <xf numFmtId="0" fontId="88" fillId="2" borderId="749" xfId="0" applyFont="1" applyFill="1" applyBorder="1" applyAlignment="1">
      <alignment horizontal="center"/>
    </xf>
    <xf numFmtId="49" fontId="98" fillId="2" borderId="777" xfId="0" applyNumberFormat="1" applyFont="1" applyFill="1" applyBorder="1" applyAlignment="1">
      <alignment horizontal="left"/>
    </xf>
    <xf numFmtId="0" fontId="99" fillId="2" borderId="482" xfId="9" applyFont="1" applyFill="1" applyBorder="1" applyAlignment="1">
      <alignment horizontal="center" vertical="center" wrapText="1"/>
    </xf>
    <xf numFmtId="0" fontId="99" fillId="2" borderId="788" xfId="9" applyFont="1" applyFill="1" applyBorder="1" applyAlignment="1">
      <alignment horizontal="center" vertical="center" wrapText="1"/>
    </xf>
    <xf numFmtId="0" fontId="105" fillId="2" borderId="780" xfId="9" applyFont="1" applyFill="1" applyBorder="1" applyAlignment="1">
      <alignment horizontal="center" vertical="center" wrapText="1"/>
    </xf>
    <xf numFmtId="0" fontId="90" fillId="2" borderId="482" xfId="9" applyFont="1" applyFill="1" applyBorder="1" applyAlignment="1">
      <alignment horizontal="center" vertical="center" wrapText="1"/>
    </xf>
    <xf numFmtId="0" fontId="90" fillId="2" borderId="788" xfId="9" applyFont="1" applyFill="1" applyBorder="1" applyAlignment="1">
      <alignment horizontal="center" vertical="center" wrapText="1"/>
    </xf>
    <xf numFmtId="0" fontId="88" fillId="2" borderId="780" xfId="9" applyFont="1" applyFill="1" applyBorder="1" applyAlignment="1">
      <alignment horizontal="center" vertical="center" wrapText="1"/>
    </xf>
    <xf numFmtId="0" fontId="90" fillId="2" borderId="786" xfId="9" applyFont="1" applyFill="1" applyBorder="1" applyAlignment="1">
      <alignment horizontal="center" vertical="center" wrapText="1"/>
    </xf>
    <xf numFmtId="0" fontId="90" fillId="2" borderId="787" xfId="9" applyFont="1" applyFill="1" applyBorder="1" applyAlignment="1">
      <alignment horizontal="center" vertical="center" wrapText="1"/>
    </xf>
    <xf numFmtId="0" fontId="88" fillId="2" borderId="768" xfId="9" applyFont="1" applyFill="1" applyBorder="1" applyAlignment="1">
      <alignment horizontal="center" vertical="center" wrapText="1"/>
    </xf>
    <xf numFmtId="49" fontId="101" fillId="2" borderId="777" xfId="0" applyNumberFormat="1" applyFont="1" applyFill="1" applyBorder="1" applyAlignment="1">
      <alignment horizontal="left"/>
    </xf>
    <xf numFmtId="0" fontId="99" fillId="2" borderId="483" xfId="9" applyFont="1" applyFill="1" applyBorder="1" applyAlignment="1">
      <alignment horizontal="center" vertical="center" wrapText="1"/>
    </xf>
    <xf numFmtId="0" fontId="88" fillId="2" borderId="579" xfId="9" applyFont="1" applyFill="1" applyBorder="1" applyAlignment="1">
      <alignment horizontal="center" vertical="center" wrapText="1"/>
    </xf>
    <xf numFmtId="0" fontId="90" fillId="2" borderId="998" xfId="0" applyFont="1" applyFill="1" applyBorder="1" applyAlignment="1">
      <alignment horizontal="left"/>
    </xf>
    <xf numFmtId="0" fontId="90" fillId="2" borderId="999" xfId="9" applyFont="1" applyFill="1" applyBorder="1" applyAlignment="1">
      <alignment horizontal="center" vertical="center" wrapText="1"/>
    </xf>
    <xf numFmtId="0" fontId="88" fillId="2" borderId="1000" xfId="9" applyFont="1" applyFill="1" applyBorder="1" applyAlignment="1">
      <alignment horizontal="center" vertical="center" wrapText="1"/>
    </xf>
    <xf numFmtId="49" fontId="87" fillId="2" borderId="699" xfId="0" applyNumberFormat="1" applyFont="1" applyFill="1" applyBorder="1" applyAlignment="1">
      <alignment horizontal="left"/>
    </xf>
    <xf numFmtId="0" fontId="77" fillId="2" borderId="700" xfId="9" applyFont="1" applyFill="1" applyBorder="1" applyAlignment="1">
      <alignment horizontal="left" vertical="center" wrapText="1"/>
    </xf>
    <xf numFmtId="0" fontId="193" fillId="2" borderId="581" xfId="0" applyFont="1" applyFill="1" applyBorder="1" applyAlignment="1">
      <alignment horizontal="center"/>
    </xf>
    <xf numFmtId="0" fontId="193" fillId="2" borderId="583" xfId="0" applyFont="1" applyFill="1" applyBorder="1" applyAlignment="1">
      <alignment horizontal="center"/>
    </xf>
    <xf numFmtId="0" fontId="193" fillId="2" borderId="749" xfId="0" applyFont="1" applyFill="1" applyBorder="1" applyAlignment="1">
      <alignment horizontal="center"/>
    </xf>
    <xf numFmtId="49" fontId="97" fillId="2" borderId="847" xfId="0" applyNumberFormat="1" applyFont="1" applyFill="1" applyBorder="1" applyAlignment="1">
      <alignment horizontal="left"/>
    </xf>
    <xf numFmtId="49" fontId="87" fillId="2" borderId="1095" xfId="0" applyNumberFormat="1" applyFont="1" applyFill="1" applyBorder="1" applyAlignment="1">
      <alignment horizontal="left"/>
    </xf>
    <xf numFmtId="0" fontId="78" fillId="2" borderId="1063" xfId="0" applyFont="1" applyFill="1" applyBorder="1" applyAlignment="1">
      <alignment horizontal="left"/>
    </xf>
    <xf numFmtId="0" fontId="90" fillId="2" borderId="1018" xfId="0" applyNumberFormat="1" applyFont="1" applyFill="1" applyBorder="1" applyAlignment="1">
      <alignment horizontal="center" vertical="center" wrapText="1"/>
    </xf>
    <xf numFmtId="0" fontId="90" fillId="2" borderId="1001" xfId="0" applyNumberFormat="1" applyFont="1" applyFill="1" applyBorder="1" applyAlignment="1">
      <alignment horizontal="center" vertical="center" wrapText="1"/>
    </xf>
    <xf numFmtId="0" fontId="88" fillId="2" borderId="1020" xfId="0" applyNumberFormat="1" applyFont="1" applyFill="1" applyBorder="1" applyAlignment="1">
      <alignment horizontal="center" vertical="center" wrapText="1"/>
    </xf>
    <xf numFmtId="49" fontId="78" fillId="2" borderId="1017" xfId="0" applyNumberFormat="1" applyFont="1" applyFill="1" applyBorder="1" applyAlignment="1">
      <alignment horizontal="left"/>
    </xf>
    <xf numFmtId="17" fontId="78" fillId="2" borderId="1017" xfId="0" applyNumberFormat="1" applyFont="1" applyFill="1" applyBorder="1" applyAlignment="1">
      <alignment horizontal="left"/>
    </xf>
    <xf numFmtId="0" fontId="78" fillId="2" borderId="998" xfId="0" applyFont="1" applyFill="1" applyBorder="1" applyAlignment="1">
      <alignment horizontal="left"/>
    </xf>
    <xf numFmtId="0" fontId="97" fillId="2" borderId="1095" xfId="0" applyFont="1" applyFill="1" applyBorder="1" applyAlignment="1">
      <alignment horizontal="left" vertical="center"/>
    </xf>
    <xf numFmtId="0" fontId="97" fillId="2" borderId="1090" xfId="0" applyNumberFormat="1" applyFont="1" applyFill="1" applyBorder="1" applyAlignment="1">
      <alignment horizontal="center" vertical="center" wrapText="1"/>
    </xf>
    <xf numFmtId="0" fontId="97" fillId="2" borderId="1091" xfId="0" applyNumberFormat="1" applyFont="1" applyFill="1" applyBorder="1" applyAlignment="1">
      <alignment horizontal="center" vertical="center" wrapText="1"/>
    </xf>
    <xf numFmtId="0" fontId="88" fillId="2" borderId="1092" xfId="0" applyNumberFormat="1" applyFont="1" applyFill="1" applyBorder="1" applyAlignment="1">
      <alignment horizontal="center" vertical="center" wrapText="1"/>
    </xf>
    <xf numFmtId="49" fontId="97" fillId="2" borderId="1063" xfId="0" applyNumberFormat="1" applyFont="1" applyFill="1" applyBorder="1" applyAlignment="1">
      <alignment horizontal="left"/>
    </xf>
    <xf numFmtId="0" fontId="160" fillId="2" borderId="1018" xfId="0" applyNumberFormat="1" applyFont="1" applyFill="1" applyBorder="1" applyAlignment="1">
      <alignment horizontal="center" vertical="center" wrapText="1"/>
    </xf>
    <xf numFmtId="0" fontId="160" fillId="2" borderId="1001" xfId="0" applyNumberFormat="1" applyFont="1" applyFill="1" applyBorder="1" applyAlignment="1">
      <alignment horizontal="center" vertical="center" wrapText="1"/>
    </xf>
    <xf numFmtId="0" fontId="105" fillId="2" borderId="1020" xfId="0" applyNumberFormat="1" applyFont="1" applyFill="1" applyBorder="1" applyAlignment="1">
      <alignment horizontal="center" vertical="center" wrapText="1"/>
    </xf>
    <xf numFmtId="0" fontId="160" fillId="2" borderId="817" xfId="0" applyNumberFormat="1" applyFont="1" applyFill="1" applyBorder="1" applyAlignment="1">
      <alignment horizontal="center" vertical="center" wrapText="1"/>
    </xf>
    <xf numFmtId="0" fontId="160" fillId="2" borderId="792" xfId="0" applyNumberFormat="1" applyFont="1" applyFill="1" applyBorder="1" applyAlignment="1">
      <alignment horizontal="center" vertical="center" wrapText="1"/>
    </xf>
    <xf numFmtId="0" fontId="105" fillId="2" borderId="868" xfId="0" applyNumberFormat="1" applyFont="1" applyFill="1" applyBorder="1" applyAlignment="1">
      <alignment horizontal="center" vertical="center" wrapText="1"/>
    </xf>
    <xf numFmtId="0" fontId="132" fillId="2" borderId="838" xfId="0" applyFont="1" applyFill="1" applyBorder="1" applyAlignment="1">
      <alignment horizontal="center" vertical="center"/>
    </xf>
    <xf numFmtId="0" fontId="181" fillId="2" borderId="896" xfId="0" applyFont="1" applyFill="1" applyBorder="1" applyAlignment="1">
      <alignment horizontal="center" vertical="center" wrapText="1"/>
    </xf>
    <xf numFmtId="0" fontId="181" fillId="2" borderId="149" xfId="0" applyFont="1" applyFill="1" applyBorder="1" applyAlignment="1">
      <alignment horizontal="center" vertical="center" wrapText="1"/>
    </xf>
    <xf numFmtId="0" fontId="181" fillId="2" borderId="150" xfId="0" applyFont="1" applyFill="1" applyBorder="1" applyAlignment="1">
      <alignment horizontal="center" vertical="center" wrapText="1"/>
    </xf>
    <xf numFmtId="0" fontId="181" fillId="2" borderId="1104" xfId="0" applyFont="1" applyFill="1" applyBorder="1" applyAlignment="1">
      <alignment horizontal="center" vertical="center" wrapText="1"/>
    </xf>
    <xf numFmtId="0" fontId="181" fillId="2" borderId="1105" xfId="0" applyFont="1" applyFill="1" applyBorder="1" applyAlignment="1">
      <alignment horizontal="center" vertical="center" wrapText="1"/>
    </xf>
    <xf numFmtId="0" fontId="181" fillId="2" borderId="1106" xfId="0" applyFont="1" applyFill="1" applyBorder="1" applyAlignment="1">
      <alignment horizontal="center" vertical="center" wrapText="1"/>
    </xf>
    <xf numFmtId="0" fontId="179" fillId="2" borderId="1104" xfId="13" applyFont="1" applyFill="1" applyBorder="1" applyAlignment="1">
      <alignment horizontal="center" vertical="center" wrapText="1"/>
    </xf>
    <xf numFmtId="0" fontId="179" fillId="2" borderId="1105" xfId="13" applyFont="1" applyFill="1" applyBorder="1" applyAlignment="1">
      <alignment horizontal="center" vertical="center" wrapText="1"/>
    </xf>
    <xf numFmtId="0" fontId="179" fillId="2" borderId="1106" xfId="13" applyFont="1" applyFill="1" applyBorder="1" applyAlignment="1">
      <alignment horizontal="center" vertical="center" wrapText="1"/>
    </xf>
    <xf numFmtId="0" fontId="58" fillId="2" borderId="1104" xfId="0" applyFont="1" applyFill="1" applyBorder="1" applyAlignment="1">
      <alignment horizontal="center" vertical="center" wrapText="1"/>
    </xf>
    <xf numFmtId="0" fontId="58" fillId="2" borderId="1105" xfId="0" applyFont="1" applyFill="1" applyBorder="1" applyAlignment="1">
      <alignment horizontal="center" vertical="center" wrapText="1"/>
    </xf>
    <xf numFmtId="0" fontId="58" fillId="2" borderId="1106" xfId="0" applyFont="1" applyFill="1" applyBorder="1" applyAlignment="1">
      <alignment horizontal="center" vertical="center" wrapText="1"/>
    </xf>
    <xf numFmtId="0" fontId="11" fillId="2" borderId="1105" xfId="13" quotePrefix="1" applyFont="1" applyFill="1" applyBorder="1" applyAlignment="1">
      <alignment horizontal="center" vertical="center" wrapText="1"/>
    </xf>
    <xf numFmtId="0" fontId="184" fillId="2" borderId="845" xfId="13" quotePrefix="1" applyFont="1" applyFill="1" applyBorder="1" applyAlignment="1">
      <alignment horizontal="center" vertical="center" wrapText="1"/>
    </xf>
    <xf numFmtId="0" fontId="3" fillId="15" borderId="905" xfId="0" applyFont="1" applyFill="1" applyBorder="1" applyAlignment="1">
      <alignment horizontal="center" vertical="center" wrapText="1"/>
    </xf>
    <xf numFmtId="0" fontId="3" fillId="15" borderId="906" xfId="0" applyFont="1" applyFill="1" applyBorder="1" applyAlignment="1">
      <alignment horizontal="center" vertical="center" wrapText="1"/>
    </xf>
    <xf numFmtId="0" fontId="3" fillId="15" borderId="904" xfId="0" applyFont="1" applyFill="1" applyBorder="1" applyAlignment="1">
      <alignment horizontal="center" vertical="center" wrapText="1"/>
    </xf>
    <xf numFmtId="0" fontId="3" fillId="2" borderId="907" xfId="0" applyFont="1" applyFill="1" applyBorder="1" applyAlignment="1">
      <alignment horizontal="center" vertical="center" textRotation="255" wrapText="1"/>
    </xf>
    <xf numFmtId="0" fontId="3" fillId="2" borderId="908" xfId="0" applyFont="1" applyFill="1" applyBorder="1" applyAlignment="1">
      <alignment horizontal="center" vertical="center" textRotation="255" wrapText="1"/>
    </xf>
    <xf numFmtId="0" fontId="3" fillId="2" borderId="909" xfId="0" applyFont="1" applyFill="1" applyBorder="1" applyAlignment="1">
      <alignment horizontal="center" vertical="center" textRotation="255" wrapText="1"/>
    </xf>
    <xf numFmtId="0" fontId="33" fillId="2" borderId="912" xfId="0" applyFont="1" applyFill="1" applyBorder="1" applyAlignment="1">
      <alignment vertical="center" wrapText="1"/>
    </xf>
    <xf numFmtId="0" fontId="3" fillId="2" borderId="913" xfId="0" applyFont="1" applyFill="1" applyBorder="1" applyAlignment="1">
      <alignment vertical="center" wrapText="1"/>
    </xf>
    <xf numFmtId="0" fontId="33" fillId="2" borderId="914" xfId="0" applyFont="1" applyFill="1" applyBorder="1" applyAlignment="1">
      <alignment vertical="center" wrapText="1"/>
    </xf>
    <xf numFmtId="0" fontId="3" fillId="2" borderId="909" xfId="0" applyFont="1" applyFill="1" applyBorder="1" applyAlignment="1">
      <alignment horizontal="center" vertical="center" wrapText="1"/>
    </xf>
    <xf numFmtId="0" fontId="33" fillId="2" borderId="926" xfId="0" applyFont="1" applyFill="1" applyBorder="1" applyAlignment="1">
      <alignment vertical="center" wrapText="1"/>
    </xf>
    <xf numFmtId="0" fontId="33" fillId="2" borderId="927" xfId="0" applyFont="1" applyFill="1" applyBorder="1" applyAlignment="1">
      <alignment vertical="center" wrapText="1"/>
    </xf>
    <xf numFmtId="0" fontId="33" fillId="2" borderId="928" xfId="0" applyFont="1" applyFill="1" applyBorder="1" applyAlignment="1">
      <alignment vertical="center" wrapText="1"/>
    </xf>
    <xf numFmtId="0" fontId="192" fillId="15" borderId="931" xfId="0" applyFont="1" applyFill="1" applyBorder="1" applyAlignment="1">
      <alignment horizontal="center" vertical="center"/>
    </xf>
    <xf numFmtId="0" fontId="161" fillId="2" borderId="1108" xfId="0" applyFont="1" applyFill="1" applyBorder="1" applyAlignment="1" applyProtection="1">
      <alignment horizontal="center" vertical="center"/>
    </xf>
    <xf numFmtId="0" fontId="27" fillId="2" borderId="1104" xfId="0" applyFont="1" applyFill="1" applyBorder="1" applyAlignment="1" applyProtection="1">
      <alignment horizontal="center" vertical="center"/>
      <protection locked="0"/>
    </xf>
    <xf numFmtId="0" fontId="31" fillId="2" borderId="1104" xfId="15" quotePrefix="1" applyFont="1" applyFill="1" applyBorder="1" applyAlignment="1" applyProtection="1">
      <alignment horizontal="center" vertical="center" wrapText="1"/>
      <protection locked="0"/>
    </xf>
    <xf numFmtId="0" fontId="11" fillId="0" borderId="1095" xfId="13" quotePrefix="1" applyFont="1" applyFill="1" applyBorder="1" applyAlignment="1">
      <alignment horizontal="center" vertical="center" wrapText="1"/>
    </xf>
    <xf numFmtId="0" fontId="11" fillId="0" borderId="1104" xfId="13" quotePrefix="1" applyFont="1" applyFill="1" applyBorder="1" applyAlignment="1">
      <alignment horizontal="center" vertical="center" wrapText="1"/>
    </xf>
    <xf numFmtId="0" fontId="121" fillId="2" borderId="1103" xfId="15" applyFont="1" applyFill="1" applyBorder="1" applyAlignment="1" applyProtection="1">
      <alignment horizontal="center" vertical="center" wrapText="1"/>
    </xf>
    <xf numFmtId="0" fontId="122" fillId="2" borderId="651" xfId="13" applyFont="1" applyFill="1" applyBorder="1" applyAlignment="1" applyProtection="1">
      <alignment horizontal="center" vertical="center" wrapText="1"/>
      <protection locked="0"/>
    </xf>
    <xf numFmtId="0" fontId="122" fillId="2" borderId="667" xfId="13" applyFont="1" applyFill="1" applyBorder="1" applyAlignment="1" applyProtection="1">
      <alignment horizontal="center" vertical="center" wrapText="1"/>
      <protection locked="0"/>
    </xf>
    <xf numFmtId="0" fontId="122" fillId="2" borderId="681" xfId="13" applyFont="1" applyFill="1" applyBorder="1" applyAlignment="1" applyProtection="1">
      <alignment horizontal="center" vertical="center" wrapText="1"/>
      <protection locked="0"/>
    </xf>
    <xf numFmtId="0" fontId="122" fillId="2" borderId="651" xfId="13" applyFont="1" applyFill="1" applyBorder="1" applyAlignment="1" applyProtection="1">
      <alignment vertical="center" wrapText="1"/>
      <protection locked="0"/>
    </xf>
    <xf numFmtId="0" fontId="122" fillId="2" borderId="668" xfId="13" applyFont="1" applyFill="1" applyBorder="1" applyAlignment="1" applyProtection="1">
      <alignment vertical="center" wrapText="1"/>
      <protection locked="0"/>
    </xf>
    <xf numFmtId="0" fontId="122" fillId="2" borderId="669" xfId="13" applyFont="1" applyFill="1" applyBorder="1" applyAlignment="1" applyProtection="1">
      <alignment vertical="center" wrapText="1"/>
      <protection locked="0"/>
    </xf>
    <xf numFmtId="0" fontId="121" fillId="2" borderId="651" xfId="13" applyFont="1" applyFill="1" applyBorder="1" applyAlignment="1" applyProtection="1">
      <alignment vertical="center" wrapText="1"/>
      <protection locked="0"/>
    </xf>
    <xf numFmtId="0" fontId="121" fillId="2" borderId="667" xfId="13" applyFont="1" applyFill="1" applyBorder="1" applyAlignment="1" applyProtection="1">
      <alignment vertical="center" wrapText="1"/>
      <protection locked="0"/>
    </xf>
    <xf numFmtId="0" fontId="121" fillId="2" borderId="681" xfId="13" applyFont="1" applyFill="1" applyBorder="1" applyAlignment="1" applyProtection="1">
      <alignment vertical="center" wrapText="1"/>
      <protection locked="0"/>
    </xf>
    <xf numFmtId="0" fontId="121" fillId="2" borderId="682" xfId="13" applyFont="1" applyFill="1" applyBorder="1" applyAlignment="1" applyProtection="1">
      <alignment vertical="center" wrapText="1"/>
      <protection locked="0"/>
    </xf>
    <xf numFmtId="0" fontId="123" fillId="2" borderId="651" xfId="0" applyFont="1" applyFill="1" applyBorder="1" applyAlignment="1" applyProtection="1">
      <alignment horizontal="center" vertical="center" wrapText="1"/>
      <protection locked="0"/>
    </xf>
    <xf numFmtId="0" fontId="123" fillId="2" borderId="668" xfId="0" applyFont="1" applyFill="1" applyBorder="1" applyAlignment="1" applyProtection="1">
      <alignment horizontal="center" vertical="center" wrapText="1"/>
      <protection locked="0"/>
    </xf>
    <xf numFmtId="0" fontId="121" fillId="2" borderId="986" xfId="15" applyFont="1" applyFill="1" applyBorder="1" applyAlignment="1" applyProtection="1">
      <alignment horizontal="center" vertical="center" wrapText="1"/>
      <protection locked="0"/>
    </xf>
    <xf numFmtId="0" fontId="121" fillId="2" borderId="1079" xfId="15" applyFont="1" applyFill="1" applyBorder="1" applyAlignment="1" applyProtection="1">
      <alignment horizontal="center" vertical="center" wrapText="1"/>
      <protection locked="0"/>
    </xf>
    <xf numFmtId="0" fontId="121" fillId="2" borderId="1080" xfId="15" applyFont="1" applyFill="1" applyBorder="1" applyAlignment="1" applyProtection="1">
      <alignment horizontal="center" vertical="center" wrapText="1"/>
      <protection locked="0"/>
    </xf>
    <xf numFmtId="0" fontId="121" fillId="2" borderId="1022" xfId="15" applyFont="1" applyFill="1" applyBorder="1" applyAlignment="1" applyProtection="1">
      <alignment horizontal="center" vertical="center" wrapText="1"/>
      <protection locked="0"/>
    </xf>
    <xf numFmtId="0" fontId="121" fillId="2" borderId="1059" xfId="15" applyFont="1" applyFill="1" applyBorder="1" applyAlignment="1" applyProtection="1">
      <alignment horizontal="center" vertical="center" wrapText="1"/>
      <protection locked="0"/>
    </xf>
    <xf numFmtId="0" fontId="123" fillId="2" borderId="986" xfId="0" applyFont="1" applyFill="1" applyBorder="1" applyAlignment="1" applyProtection="1">
      <alignment horizontal="center" vertical="center" wrapText="1"/>
    </xf>
    <xf numFmtId="0" fontId="123" fillId="2" borderId="1079" xfId="0" applyFont="1" applyFill="1" applyBorder="1" applyAlignment="1" applyProtection="1">
      <alignment horizontal="center" vertical="center" wrapText="1"/>
    </xf>
    <xf numFmtId="0" fontId="116" fillId="0" borderId="0" xfId="9" applyFont="1" applyFill="1" applyAlignment="1">
      <alignment horizontal="center"/>
    </xf>
    <xf numFmtId="0" fontId="75" fillId="0" borderId="1083" xfId="9" applyFont="1" applyFill="1" applyBorder="1" applyAlignment="1">
      <alignment horizontal="center"/>
    </xf>
    <xf numFmtId="0" fontId="75" fillId="0" borderId="1092" xfId="9" applyFont="1" applyFill="1" applyBorder="1" applyAlignment="1">
      <alignment horizontal="center"/>
    </xf>
    <xf numFmtId="0" fontId="75" fillId="0" borderId="1084" xfId="9" applyFont="1" applyFill="1" applyBorder="1" applyAlignment="1">
      <alignment horizontal="center" vertical="center" wrapText="1"/>
    </xf>
    <xf numFmtId="0" fontId="75" fillId="0" borderId="1085" xfId="9" applyFont="1" applyFill="1" applyBorder="1" applyAlignment="1">
      <alignment horizontal="center" wrapText="1"/>
    </xf>
    <xf numFmtId="0" fontId="75" fillId="0" borderId="1022" xfId="9" applyFont="1" applyFill="1" applyBorder="1" applyAlignment="1">
      <alignment horizontal="center" vertical="center"/>
    </xf>
    <xf numFmtId="0" fontId="75" fillId="0" borderId="1114" xfId="9" applyFont="1" applyFill="1" applyBorder="1" applyAlignment="1">
      <alignment horizontal="center" vertical="center"/>
    </xf>
    <xf numFmtId="0" fontId="17" fillId="0" borderId="991" xfId="9" applyFont="1" applyFill="1" applyBorder="1" applyAlignment="1">
      <alignment horizontal="center" vertical="center" wrapText="1"/>
    </xf>
    <xf numFmtId="0" fontId="17" fillId="0" borderId="999" xfId="9" applyFont="1" applyFill="1" applyBorder="1" applyAlignment="1">
      <alignment horizontal="center" vertical="center" wrapText="1"/>
    </xf>
    <xf numFmtId="0" fontId="17" fillId="0" borderId="1118" xfId="9" applyFont="1" applyFill="1" applyBorder="1" applyAlignment="1">
      <alignment horizontal="center" vertical="center" wrapText="1"/>
    </xf>
    <xf numFmtId="0" fontId="19" fillId="0" borderId="995" xfId="9" applyFont="1" applyFill="1" applyBorder="1"/>
    <xf numFmtId="0" fontId="19" fillId="0" borderId="1086" xfId="9" applyFont="1" applyFill="1" applyBorder="1"/>
    <xf numFmtId="0" fontId="19" fillId="0" borderId="1099" xfId="9" applyFont="1" applyFill="1" applyBorder="1"/>
    <xf numFmtId="0" fontId="19" fillId="0" borderId="982" xfId="9" applyFont="1" applyFill="1" applyBorder="1"/>
    <xf numFmtId="0" fontId="19" fillId="0" borderId="992" xfId="9" applyFont="1" applyFill="1" applyBorder="1"/>
    <xf numFmtId="0" fontId="19" fillId="0" borderId="983" xfId="9" applyFont="1" applyFill="1" applyBorder="1"/>
    <xf numFmtId="0" fontId="17" fillId="0" borderId="1098" xfId="9" applyFont="1" applyFill="1" applyBorder="1"/>
    <xf numFmtId="0" fontId="19" fillId="0" borderId="1017" xfId="0" applyFont="1" applyFill="1" applyBorder="1" applyAlignment="1">
      <alignment horizontal="left"/>
    </xf>
    <xf numFmtId="0" fontId="19" fillId="0" borderId="1103" xfId="9" applyNumberFormat="1" applyFont="1" applyFill="1" applyBorder="1" applyAlignment="1">
      <alignment horizontal="center" vertical="center"/>
    </xf>
    <xf numFmtId="0" fontId="19" fillId="0" borderId="1101" xfId="9" applyNumberFormat="1" applyFont="1" applyFill="1" applyBorder="1" applyAlignment="1">
      <alignment horizontal="center" vertical="center"/>
    </xf>
    <xf numFmtId="0" fontId="19" fillId="0" borderId="1109" xfId="9" applyNumberFormat="1" applyFont="1" applyFill="1" applyBorder="1" applyAlignment="1">
      <alignment horizontal="center" vertical="center"/>
    </xf>
    <xf numFmtId="0" fontId="17" fillId="0" borderId="1102" xfId="9" applyNumberFormat="1" applyFont="1" applyFill="1" applyBorder="1" applyAlignment="1">
      <alignment horizontal="center" vertical="center"/>
    </xf>
    <xf numFmtId="0" fontId="19" fillId="0" borderId="1063" xfId="0" applyFont="1" applyFill="1" applyBorder="1" applyAlignment="1">
      <alignment horizontal="left"/>
    </xf>
    <xf numFmtId="0" fontId="19" fillId="0" borderId="986" xfId="9" applyNumberFormat="1" applyFont="1" applyFill="1" applyBorder="1" applyAlignment="1">
      <alignment horizontal="center" vertical="center"/>
    </xf>
    <xf numFmtId="0" fontId="19" fillId="0" borderId="1079" xfId="9" applyNumberFormat="1" applyFont="1" applyFill="1" applyBorder="1" applyAlignment="1">
      <alignment horizontal="center" vertical="center"/>
    </xf>
    <xf numFmtId="0" fontId="19" fillId="0" borderId="1022" xfId="9" applyNumberFormat="1" applyFont="1" applyFill="1" applyBorder="1" applyAlignment="1">
      <alignment horizontal="center" vertical="center"/>
    </xf>
    <xf numFmtId="0" fontId="17" fillId="0" borderId="1080" xfId="9" applyNumberFormat="1" applyFont="1" applyFill="1" applyBorder="1" applyAlignment="1">
      <alignment horizontal="center" vertical="center"/>
    </xf>
    <xf numFmtId="49" fontId="19" fillId="0" borderId="1017" xfId="0" applyNumberFormat="1" applyFont="1" applyFill="1" applyBorder="1" applyAlignment="1">
      <alignment horizontal="left"/>
    </xf>
    <xf numFmtId="17" fontId="19" fillId="0" borderId="1017" xfId="0" applyNumberFormat="1" applyFont="1" applyFill="1" applyBorder="1" applyAlignment="1">
      <alignment horizontal="left"/>
    </xf>
    <xf numFmtId="49" fontId="19" fillId="0" borderId="998" xfId="0" applyNumberFormat="1" applyFont="1" applyFill="1" applyBorder="1" applyAlignment="1">
      <alignment horizontal="left"/>
    </xf>
    <xf numFmtId="0" fontId="19" fillId="0" borderId="998" xfId="0" applyFont="1" applyFill="1" applyBorder="1" applyAlignment="1">
      <alignment horizontal="left"/>
    </xf>
    <xf numFmtId="0" fontId="19" fillId="0" borderId="806" xfId="9" applyNumberFormat="1" applyFont="1" applyFill="1" applyBorder="1" applyAlignment="1">
      <alignment horizontal="center" vertical="center"/>
    </xf>
    <xf numFmtId="0" fontId="19" fillId="0" borderId="903" xfId="9" applyNumberFormat="1" applyFont="1" applyFill="1" applyBorder="1" applyAlignment="1">
      <alignment horizontal="center" vertical="center"/>
    </xf>
    <xf numFmtId="0" fontId="19" fillId="0" borderId="767" xfId="9" applyNumberFormat="1" applyFont="1" applyFill="1" applyBorder="1" applyAlignment="1">
      <alignment horizontal="center" vertical="center"/>
    </xf>
    <xf numFmtId="0" fontId="17" fillId="0" borderId="980" xfId="9" applyNumberFormat="1" applyFont="1" applyFill="1" applyBorder="1" applyAlignment="1">
      <alignment horizontal="center" vertical="center"/>
    </xf>
    <xf numFmtId="0" fontId="17" fillId="0" borderId="1093" xfId="0" applyFont="1" applyFill="1" applyBorder="1" applyAlignment="1">
      <alignment horizontal="left" vertical="center"/>
    </xf>
    <xf numFmtId="0" fontId="17" fillId="0" borderId="818" xfId="9" applyNumberFormat="1" applyFont="1" applyFill="1" applyBorder="1" applyAlignment="1">
      <alignment horizontal="center" vertical="center"/>
    </xf>
    <xf numFmtId="0" fontId="19" fillId="0" borderId="1116" xfId="9" applyNumberFormat="1" applyFont="1" applyFill="1" applyBorder="1" applyAlignment="1">
      <alignment horizontal="center" vertical="center"/>
    </xf>
    <xf numFmtId="0" fontId="19" fillId="0" borderId="1021" xfId="9" applyNumberFormat="1" applyFont="1" applyFill="1" applyBorder="1" applyAlignment="1">
      <alignment horizontal="center" vertical="center"/>
    </xf>
    <xf numFmtId="0" fontId="19" fillId="0" borderId="1018" xfId="9" applyNumberFormat="1" applyFont="1" applyFill="1" applyBorder="1" applyAlignment="1">
      <alignment horizontal="center" vertical="center"/>
    </xf>
    <xf numFmtId="0" fontId="17" fillId="0" borderId="999" xfId="0" applyNumberFormat="1" applyFont="1" applyFill="1" applyBorder="1" applyAlignment="1">
      <alignment horizontal="center"/>
    </xf>
    <xf numFmtId="0" fontId="19" fillId="0" borderId="992" xfId="9" applyNumberFormat="1" applyFont="1" applyFill="1" applyBorder="1" applyAlignment="1">
      <alignment horizontal="center" vertical="center"/>
    </xf>
    <xf numFmtId="0" fontId="17" fillId="0" borderId="1098" xfId="9" applyNumberFormat="1" applyFont="1" applyFill="1" applyBorder="1" applyAlignment="1">
      <alignment horizontal="center" vertical="center"/>
    </xf>
    <xf numFmtId="49" fontId="17" fillId="0" borderId="1093" xfId="0" applyNumberFormat="1" applyFont="1" applyFill="1" applyBorder="1" applyAlignment="1">
      <alignment horizontal="left"/>
    </xf>
    <xf numFmtId="0" fontId="19" fillId="0" borderId="999" xfId="9" applyNumberFormat="1" applyFont="1" applyFill="1" applyBorder="1" applyAlignment="1">
      <alignment horizontal="center" vertical="center"/>
    </xf>
    <xf numFmtId="0" fontId="19" fillId="0" borderId="1000" xfId="9" applyNumberFormat="1" applyFont="1" applyFill="1" applyBorder="1" applyAlignment="1">
      <alignment horizontal="center" vertical="center"/>
    </xf>
    <xf numFmtId="0" fontId="19" fillId="0" borderId="0" xfId="9" applyNumberFormat="1" applyFont="1" applyFill="1" applyBorder="1" applyAlignment="1">
      <alignment horizontal="center" vertical="center"/>
    </xf>
    <xf numFmtId="0" fontId="17" fillId="0" borderId="1000" xfId="9" applyNumberFormat="1" applyFont="1" applyFill="1" applyBorder="1" applyAlignment="1">
      <alignment horizontal="center" vertical="center"/>
    </xf>
    <xf numFmtId="49" fontId="17" fillId="0" borderId="1063" xfId="0" applyNumberFormat="1" applyFont="1" applyFill="1" applyBorder="1" applyAlignment="1">
      <alignment horizontal="left"/>
    </xf>
    <xf numFmtId="0" fontId="19" fillId="0" borderId="1090" xfId="9" applyNumberFormat="1" applyFont="1" applyFill="1" applyBorder="1" applyAlignment="1">
      <alignment horizontal="center" vertical="center"/>
    </xf>
    <xf numFmtId="0" fontId="19" fillId="0" borderId="1088" xfId="9" applyNumberFormat="1" applyFont="1" applyFill="1" applyBorder="1" applyAlignment="1">
      <alignment horizontal="center" vertical="center"/>
    </xf>
    <xf numFmtId="0" fontId="19" fillId="0" borderId="1089" xfId="9" applyNumberFormat="1" applyFont="1" applyFill="1" applyBorder="1" applyAlignment="1">
      <alignment horizontal="center" vertical="center"/>
    </xf>
    <xf numFmtId="0" fontId="17" fillId="0" borderId="1093" xfId="9" applyFont="1" applyFill="1" applyBorder="1" applyAlignment="1">
      <alignment horizontal="left" vertical="center" wrapText="1"/>
    </xf>
    <xf numFmtId="0" fontId="19" fillId="0" borderId="1091" xfId="9" applyNumberFormat="1" applyFont="1" applyFill="1" applyBorder="1" applyAlignment="1">
      <alignment horizontal="center" vertical="center"/>
    </xf>
    <xf numFmtId="0" fontId="19" fillId="0" borderId="1096" xfId="9" applyNumberFormat="1" applyFont="1" applyFill="1" applyBorder="1" applyAlignment="1">
      <alignment horizontal="center" vertical="center"/>
    </xf>
    <xf numFmtId="0" fontId="17" fillId="0" borderId="1089" xfId="9" applyNumberFormat="1" applyFont="1" applyFill="1" applyBorder="1" applyAlignment="1">
      <alignment horizontal="center" vertical="center"/>
    </xf>
    <xf numFmtId="0" fontId="19" fillId="0" borderId="1001" xfId="9" applyNumberFormat="1" applyFont="1" applyFill="1" applyBorder="1" applyAlignment="1">
      <alignment horizontal="center" vertical="center"/>
    </xf>
    <xf numFmtId="0" fontId="19" fillId="0" borderId="0" xfId="9" applyFont="1" applyFill="1" applyAlignment="1">
      <alignment horizontal="center"/>
    </xf>
    <xf numFmtId="0" fontId="116" fillId="0" borderId="0" xfId="9" applyFont="1" applyFill="1" applyBorder="1" applyAlignment="1"/>
    <xf numFmtId="0" fontId="7" fillId="0" borderId="1093" xfId="9" applyFont="1" applyFill="1" applyBorder="1" applyAlignment="1">
      <alignment horizontal="left" vertical="center" wrapText="1"/>
    </xf>
    <xf numFmtId="0" fontId="114" fillId="4" borderId="698" xfId="11" quotePrefix="1" applyFont="1" applyFill="1" applyBorder="1" applyAlignment="1">
      <alignment horizontal="center" vertical="center" wrapText="1"/>
    </xf>
    <xf numFmtId="0" fontId="103" fillId="2" borderId="36" xfId="12" applyFont="1" applyFill="1" applyBorder="1" applyAlignment="1">
      <alignment horizontal="center" vertical="center" wrapText="1"/>
    </xf>
    <xf numFmtId="0" fontId="194" fillId="2" borderId="10" xfId="12" applyFont="1" applyFill="1" applyBorder="1" applyAlignment="1">
      <alignment horizontal="center" vertical="center" wrapText="1"/>
    </xf>
    <xf numFmtId="0" fontId="103" fillId="2" borderId="60" xfId="12" applyFont="1" applyFill="1" applyBorder="1" applyAlignment="1">
      <alignment horizontal="center" vertical="center" wrapText="1"/>
    </xf>
    <xf numFmtId="0" fontId="103" fillId="2" borderId="77" xfId="12" applyFont="1" applyFill="1" applyBorder="1" applyAlignment="1">
      <alignment horizontal="center" vertical="center" wrapText="1"/>
    </xf>
    <xf numFmtId="0" fontId="103" fillId="2" borderId="33" xfId="12" applyFont="1" applyFill="1" applyBorder="1" applyAlignment="1">
      <alignment horizontal="center" vertical="center" wrapText="1"/>
    </xf>
    <xf numFmtId="0" fontId="103" fillId="2" borderId="12" xfId="12" applyFont="1" applyFill="1" applyBorder="1" applyAlignment="1">
      <alignment horizontal="center" vertical="center" wrapText="1"/>
    </xf>
    <xf numFmtId="0" fontId="103" fillId="2" borderId="61" xfId="12" applyFont="1" applyFill="1" applyBorder="1" applyAlignment="1">
      <alignment horizontal="center" vertical="center" wrapText="1"/>
    </xf>
    <xf numFmtId="0" fontId="11" fillId="4" borderId="1083" xfId="15" applyFont="1" applyFill="1" applyBorder="1" applyAlignment="1">
      <alignment horizontal="center" vertical="center" wrapText="1"/>
    </xf>
    <xf numFmtId="0" fontId="11" fillId="2" borderId="1103" xfId="13" applyFont="1" applyFill="1" applyBorder="1" applyAlignment="1">
      <alignment horizontal="center" vertical="center" wrapText="1"/>
    </xf>
    <xf numFmtId="0" fontId="56" fillId="0" borderId="1103" xfId="15" applyFont="1" applyFill="1" applyBorder="1" applyAlignment="1">
      <alignment horizontal="center" vertical="center" wrapText="1"/>
    </xf>
    <xf numFmtId="0" fontId="56" fillId="0" borderId="1101" xfId="15" applyFont="1" applyFill="1" applyBorder="1" applyAlignment="1">
      <alignment horizontal="center" vertical="center" wrapText="1"/>
    </xf>
    <xf numFmtId="0" fontId="56" fillId="0" borderId="1079" xfId="15" applyFont="1" applyFill="1" applyBorder="1" applyAlignment="1">
      <alignment horizontal="center" vertical="center" wrapText="1"/>
    </xf>
    <xf numFmtId="0" fontId="56" fillId="0" borderId="1072" xfId="15" applyFont="1" applyFill="1" applyBorder="1" applyAlignment="1">
      <alignment horizontal="center" vertical="center" wrapText="1"/>
    </xf>
    <xf numFmtId="0" fontId="56" fillId="0" borderId="982" xfId="15" applyFont="1" applyFill="1" applyBorder="1" applyAlignment="1">
      <alignment horizontal="center" vertical="center" wrapText="1"/>
    </xf>
    <xf numFmtId="0" fontId="50" fillId="0" borderId="1104" xfId="15" applyFont="1" applyFill="1" applyBorder="1" applyAlignment="1">
      <alignment horizontal="center" vertical="center" wrapText="1"/>
    </xf>
    <xf numFmtId="0" fontId="50" fillId="0" borderId="1105" xfId="15" applyFont="1" applyFill="1" applyBorder="1" applyAlignment="1">
      <alignment horizontal="center" vertical="center" wrapText="1"/>
    </xf>
    <xf numFmtId="0" fontId="56" fillId="0" borderId="1102" xfId="15" applyFont="1" applyFill="1" applyBorder="1" applyAlignment="1">
      <alignment horizontal="center" vertical="center" wrapText="1"/>
    </xf>
    <xf numFmtId="0" fontId="50" fillId="0" borderId="1103" xfId="15" applyFont="1" applyFill="1" applyBorder="1" applyAlignment="1">
      <alignment horizontal="center" vertical="center" wrapText="1"/>
    </xf>
    <xf numFmtId="0" fontId="50" fillId="0" borderId="1101" xfId="15" applyFont="1" applyFill="1" applyBorder="1" applyAlignment="1">
      <alignment horizontal="center" vertical="center" wrapText="1"/>
    </xf>
    <xf numFmtId="0" fontId="50" fillId="0" borderId="1102" xfId="15" applyFont="1" applyFill="1" applyBorder="1" applyAlignment="1">
      <alignment horizontal="center" vertical="center" wrapText="1"/>
    </xf>
    <xf numFmtId="0" fontId="56" fillId="0" borderId="1104" xfId="15" applyFont="1" applyFill="1" applyBorder="1" applyAlignment="1">
      <alignment horizontal="center" vertical="center" wrapText="1"/>
    </xf>
    <xf numFmtId="0" fontId="56" fillId="0" borderId="1105" xfId="15" applyFont="1" applyFill="1" applyBorder="1" applyAlignment="1">
      <alignment horizontal="center" vertical="center" wrapText="1"/>
    </xf>
    <xf numFmtId="0" fontId="56" fillId="0" borderId="1106" xfId="15" applyFont="1" applyFill="1" applyBorder="1" applyAlignment="1">
      <alignment horizontal="center" vertical="center" wrapText="1"/>
    </xf>
    <xf numFmtId="0" fontId="56" fillId="0" borderId="1073" xfId="15" applyFont="1" applyFill="1" applyBorder="1" applyAlignment="1">
      <alignment horizontal="center" vertical="center" wrapText="1"/>
    </xf>
    <xf numFmtId="0" fontId="189" fillId="0" borderId="1104" xfId="15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36" fillId="4" borderId="1104" xfId="11" quotePrefix="1" applyFont="1" applyFill="1" applyBorder="1" applyAlignment="1">
      <alignment horizontal="center" vertical="center" wrapText="1"/>
    </xf>
    <xf numFmtId="0" fontId="37" fillId="4" borderId="1104" xfId="11" quotePrefix="1" applyFont="1" applyFill="1" applyBorder="1" applyAlignment="1">
      <alignment horizontal="center" vertical="center" wrapText="1"/>
    </xf>
    <xf numFmtId="0" fontId="38" fillId="4" borderId="1093" xfId="11" quotePrefix="1" applyFont="1" applyFill="1" applyBorder="1" applyAlignment="1">
      <alignment horizontal="center" vertical="center" wrapText="1"/>
    </xf>
    <xf numFmtId="0" fontId="39" fillId="4" borderId="1145" xfId="15" quotePrefix="1" applyFont="1" applyFill="1" applyBorder="1" applyAlignment="1">
      <alignment vertical="center" wrapText="1"/>
    </xf>
    <xf numFmtId="0" fontId="11" fillId="4" borderId="175" xfId="15" quotePrefix="1" applyFont="1" applyFill="1" applyBorder="1" applyAlignment="1">
      <alignment vertical="center" wrapText="1"/>
    </xf>
    <xf numFmtId="0" fontId="107" fillId="4" borderId="1146" xfId="15" applyFont="1" applyFill="1" applyBorder="1" applyAlignment="1">
      <alignment vertical="center" wrapText="1"/>
    </xf>
    <xf numFmtId="0" fontId="11" fillId="0" borderId="1147" xfId="15" quotePrefix="1" applyFont="1" applyFill="1" applyBorder="1" applyAlignment="1">
      <alignment horizontal="center" vertical="center" wrapText="1"/>
    </xf>
    <xf numFmtId="0" fontId="11" fillId="0" borderId="1148" xfId="15" quotePrefix="1" applyFont="1" applyFill="1" applyBorder="1" applyAlignment="1">
      <alignment horizontal="center" vertical="center" wrapText="1"/>
    </xf>
    <xf numFmtId="0" fontId="11" fillId="0" borderId="175" xfId="13" quotePrefix="1" applyFont="1" applyFill="1" applyBorder="1" applyAlignment="1">
      <alignment horizontal="center" vertical="center" wrapText="1"/>
    </xf>
    <xf numFmtId="0" fontId="11" fillId="0" borderId="0" xfId="13" quotePrefix="1" applyFont="1" applyFill="1" applyBorder="1" applyAlignment="1">
      <alignment horizontal="center" vertical="center" wrapText="1"/>
    </xf>
    <xf numFmtId="0" fontId="11" fillId="0" borderId="1145" xfId="13" quotePrefix="1" applyFont="1" applyFill="1" applyBorder="1" applyAlignment="1">
      <alignment horizontal="center" vertical="center" wrapText="1"/>
    </xf>
    <xf numFmtId="0" fontId="11" fillId="0" borderId="221" xfId="13" quotePrefix="1" applyFont="1" applyFill="1" applyBorder="1" applyAlignment="1">
      <alignment horizontal="center" vertical="center" wrapText="1"/>
    </xf>
    <xf numFmtId="0" fontId="120" fillId="0" borderId="1147" xfId="0" applyFont="1" applyFill="1" applyBorder="1" applyAlignment="1">
      <alignment horizontal="center" vertical="center" wrapText="1"/>
    </xf>
    <xf numFmtId="0" fontId="120" fillId="0" borderId="1148" xfId="0" applyFont="1" applyFill="1" applyBorder="1" applyAlignment="1">
      <alignment horizontal="center" vertical="center" wrapText="1"/>
    </xf>
    <xf numFmtId="0" fontId="40" fillId="4" borderId="802" xfId="15" applyFont="1" applyFill="1" applyBorder="1" applyAlignment="1">
      <alignment vertical="center" wrapText="1"/>
    </xf>
    <xf numFmtId="0" fontId="120" fillId="0" borderId="806" xfId="0" applyFont="1" applyFill="1" applyBorder="1" applyAlignment="1">
      <alignment horizontal="center" vertical="center" wrapText="1"/>
    </xf>
    <xf numFmtId="0" fontId="120" fillId="0" borderId="903" xfId="0" applyFont="1" applyFill="1" applyBorder="1" applyAlignment="1">
      <alignment horizontal="center" vertical="center" wrapText="1"/>
    </xf>
    <xf numFmtId="0" fontId="120" fillId="0" borderId="980" xfId="0" applyFont="1" applyFill="1" applyBorder="1" applyAlignment="1">
      <alignment horizontal="center" vertical="center" wrapText="1"/>
    </xf>
    <xf numFmtId="0" fontId="10" fillId="4" borderId="1095" xfId="0" applyFont="1" applyFill="1" applyBorder="1" applyAlignment="1">
      <alignment horizontal="left" vertical="center" wrapText="1"/>
    </xf>
    <xf numFmtId="0" fontId="11" fillId="0" borderId="1093" xfId="13" quotePrefix="1" applyFont="1" applyFill="1" applyBorder="1" applyAlignment="1">
      <alignment horizontal="center" vertical="center" wrapText="1"/>
    </xf>
    <xf numFmtId="0" fontId="150" fillId="4" borderId="1095" xfId="0" applyFont="1" applyFill="1" applyBorder="1" applyAlignment="1">
      <alignment horizontal="left" vertical="center" wrapText="1"/>
    </xf>
    <xf numFmtId="0" fontId="150" fillId="0" borderId="1104" xfId="0" applyFont="1" applyFill="1" applyBorder="1" applyAlignment="1">
      <alignment horizontal="center" vertical="center"/>
    </xf>
    <xf numFmtId="0" fontId="150" fillId="0" borderId="1095" xfId="0" applyFont="1" applyFill="1" applyBorder="1" applyAlignment="1">
      <alignment horizontal="center" vertical="center"/>
    </xf>
    <xf numFmtId="0" fontId="150" fillId="0" borderId="1093" xfId="0" applyFont="1" applyFill="1" applyBorder="1" applyAlignment="1">
      <alignment horizontal="center" vertical="center"/>
    </xf>
    <xf numFmtId="0" fontId="14" fillId="0" borderId="1131" xfId="0" applyFont="1" applyFill="1" applyBorder="1" applyAlignment="1">
      <alignment horizontal="center" vertical="center" wrapText="1"/>
    </xf>
    <xf numFmtId="0" fontId="14" fillId="0" borderId="1159" xfId="0" applyFont="1" applyFill="1" applyBorder="1" applyAlignment="1">
      <alignment horizontal="center" vertical="center" wrapText="1"/>
    </xf>
    <xf numFmtId="0" fontId="14" fillId="0" borderId="1158" xfId="0" applyFont="1" applyFill="1" applyBorder="1" applyAlignment="1">
      <alignment horizontal="center" vertical="center" wrapText="1"/>
    </xf>
    <xf numFmtId="0" fontId="14" fillId="0" borderId="1157" xfId="0" applyFont="1" applyFill="1" applyBorder="1" applyAlignment="1">
      <alignment horizontal="center" vertical="center" wrapText="1"/>
    </xf>
    <xf numFmtId="0" fontId="14" fillId="0" borderId="1160" xfId="0" applyFont="1" applyFill="1" applyBorder="1" applyAlignment="1">
      <alignment horizontal="center" vertical="center" wrapText="1"/>
    </xf>
    <xf numFmtId="0" fontId="42" fillId="0" borderId="1152" xfId="0" applyFont="1" applyFill="1" applyBorder="1" applyAlignment="1">
      <alignment vertical="center" wrapText="1"/>
    </xf>
    <xf numFmtId="0" fontId="14" fillId="0" borderId="1151" xfId="0" applyFont="1" applyFill="1" applyBorder="1" applyAlignment="1">
      <alignment vertical="center" wrapText="1"/>
    </xf>
    <xf numFmtId="0" fontId="42" fillId="0" borderId="1153" xfId="0" applyFont="1" applyFill="1" applyBorder="1" applyAlignment="1">
      <alignment vertical="center" wrapText="1"/>
    </xf>
    <xf numFmtId="0" fontId="14" fillId="0" borderId="1166" xfId="0" applyFont="1" applyFill="1" applyBorder="1" applyAlignment="1">
      <alignment horizontal="center" vertical="center" wrapText="1"/>
    </xf>
    <xf numFmtId="0" fontId="14" fillId="0" borderId="1128" xfId="0" applyFont="1" applyFill="1" applyBorder="1" applyAlignment="1">
      <alignment horizontal="center" vertical="center" wrapText="1"/>
    </xf>
    <xf numFmtId="0" fontId="14" fillId="0" borderId="1130" xfId="0" applyFont="1" applyFill="1" applyBorder="1" applyAlignment="1">
      <alignment horizontal="center" vertical="center" wrapText="1"/>
    </xf>
    <xf numFmtId="0" fontId="14" fillId="0" borderId="108" xfId="0" applyFont="1" applyFill="1" applyBorder="1" applyAlignment="1">
      <alignment horizontal="center" vertical="center" wrapText="1"/>
    </xf>
    <xf numFmtId="0" fontId="14" fillId="0" borderId="1121" xfId="0" applyFont="1" applyFill="1" applyBorder="1" applyAlignment="1">
      <alignment horizontal="center" vertical="center" wrapText="1"/>
    </xf>
    <xf numFmtId="0" fontId="14" fillId="0" borderId="1162" xfId="0" applyFont="1" applyFill="1" applyBorder="1" applyAlignment="1">
      <alignment horizontal="center" vertical="center" wrapText="1"/>
    </xf>
    <xf numFmtId="0" fontId="14" fillId="0" borderId="1168" xfId="0" applyFont="1" applyFill="1" applyBorder="1" applyAlignment="1">
      <alignment horizontal="center" vertical="center" wrapText="1"/>
    </xf>
    <xf numFmtId="0" fontId="14" fillId="0" borderId="1164" xfId="0" applyFont="1" applyFill="1" applyBorder="1" applyAlignment="1">
      <alignment horizontal="center" vertical="center" wrapText="1"/>
    </xf>
    <xf numFmtId="0" fontId="14" fillId="0" borderId="1169" xfId="0" applyFont="1" applyFill="1" applyBorder="1" applyAlignment="1">
      <alignment horizontal="center" vertical="center" wrapText="1"/>
    </xf>
    <xf numFmtId="0" fontId="9" fillId="0" borderId="1157" xfId="0" applyFont="1" applyFill="1" applyBorder="1" applyAlignment="1">
      <alignment horizontal="center" vertical="center" wrapText="1"/>
    </xf>
    <xf numFmtId="0" fontId="163" fillId="0" borderId="1129" xfId="34" applyNumberFormat="1" applyFont="1" applyFill="1" applyBorder="1" applyAlignment="1">
      <alignment horizontal="center" vertical="top" wrapText="1" readingOrder="1"/>
    </xf>
    <xf numFmtId="0" fontId="164" fillId="0" borderId="108" xfId="34" applyNumberFormat="1" applyFont="1" applyFill="1" applyBorder="1" applyAlignment="1">
      <alignment horizontal="center" vertical="top" wrapText="1" readingOrder="1"/>
    </xf>
    <xf numFmtId="0" fontId="163" fillId="0" borderId="1128" xfId="34" applyNumberFormat="1" applyFont="1" applyFill="1" applyBorder="1" applyAlignment="1">
      <alignment horizontal="center" vertical="top" wrapText="1" readingOrder="1"/>
    </xf>
    <xf numFmtId="0" fontId="42" fillId="0" borderId="1158" xfId="0" applyFont="1" applyFill="1" applyBorder="1" applyAlignment="1">
      <alignment vertical="center" wrapText="1"/>
    </xf>
    <xf numFmtId="0" fontId="42" fillId="0" borderId="1170" xfId="0" applyFont="1" applyFill="1" applyBorder="1" applyAlignment="1">
      <alignment vertical="center" wrapText="1"/>
    </xf>
    <xf numFmtId="0" fontId="14" fillId="0" borderId="1157" xfId="0" applyFont="1" applyFill="1" applyBorder="1" applyAlignment="1">
      <alignment vertical="center" wrapText="1"/>
    </xf>
    <xf numFmtId="0" fontId="14" fillId="0" borderId="1170" xfId="0" applyFont="1" applyFill="1" applyBorder="1" applyAlignment="1">
      <alignment horizontal="center" vertical="center" wrapText="1"/>
    </xf>
    <xf numFmtId="0" fontId="122" fillId="2" borderId="1149" xfId="13" applyNumberFormat="1" applyFont="1" applyFill="1" applyBorder="1" applyAlignment="1" applyProtection="1">
      <alignment horizontal="center" vertical="center" wrapText="1"/>
    </xf>
    <xf numFmtId="0" fontId="33" fillId="15" borderId="902" xfId="0" applyFont="1" applyFill="1" applyBorder="1" applyAlignment="1">
      <alignment horizontal="center" vertical="center" wrapText="1"/>
    </xf>
    <xf numFmtId="0" fontId="35" fillId="2" borderId="512" xfId="22" applyNumberFormat="1" applyFont="1" applyFill="1" applyBorder="1" applyAlignment="1" applyProtection="1">
      <alignment horizontal="center" vertical="center" wrapText="1"/>
    </xf>
    <xf numFmtId="0" fontId="35" fillId="2" borderId="0" xfId="0" applyFont="1" applyFill="1" applyBorder="1" applyAlignment="1">
      <alignment wrapText="1"/>
    </xf>
    <xf numFmtId="0" fontId="35" fillId="2" borderId="0" xfId="0" applyFont="1" applyFill="1" applyBorder="1" applyAlignment="1">
      <alignment horizontal="center" vertical="center" wrapText="1"/>
    </xf>
    <xf numFmtId="0" fontId="60" fillId="2" borderId="10" xfId="11" quotePrefix="1" applyFont="1" applyFill="1" applyBorder="1" applyAlignment="1">
      <alignment horizontal="center" vertical="center" wrapText="1"/>
    </xf>
    <xf numFmtId="0" fontId="60" fillId="2" borderId="35" xfId="11" quotePrefix="1" applyFont="1" applyFill="1" applyBorder="1" applyAlignment="1">
      <alignment horizontal="center" vertical="center" wrapText="1"/>
    </xf>
    <xf numFmtId="0" fontId="60" fillId="2" borderId="1095" xfId="11" quotePrefix="1" applyFont="1" applyFill="1" applyBorder="1" applyAlignment="1">
      <alignment horizontal="center" vertical="center" wrapText="1"/>
    </xf>
    <xf numFmtId="0" fontId="60" fillId="2" borderId="1104" xfId="11" quotePrefix="1" applyFont="1" applyFill="1" applyBorder="1" applyAlignment="1">
      <alignment horizontal="center" vertical="center" wrapText="1"/>
    </xf>
    <xf numFmtId="0" fontId="38" fillId="2" borderId="69" xfId="11" quotePrefix="1" applyFont="1" applyFill="1" applyBorder="1" applyAlignment="1">
      <alignment horizontal="center" vertical="center" wrapText="1"/>
    </xf>
    <xf numFmtId="0" fontId="39" fillId="2" borderId="35" xfId="15" quotePrefix="1" applyFont="1" applyFill="1" applyBorder="1" applyAlignment="1">
      <alignment vertical="center" wrapText="1"/>
    </xf>
    <xf numFmtId="0" fontId="11" fillId="2" borderId="35" xfId="15" applyFont="1" applyFill="1" applyBorder="1" applyAlignment="1">
      <alignment vertical="center" wrapText="1"/>
    </xf>
    <xf numFmtId="0" fontId="11" fillId="2" borderId="69" xfId="15" applyFont="1" applyFill="1" applyBorder="1" applyAlignment="1">
      <alignment vertical="center" wrapText="1"/>
    </xf>
    <xf numFmtId="0" fontId="11" fillId="2" borderId="59" xfId="15" applyFont="1" applyFill="1" applyBorder="1" applyAlignment="1">
      <alignment vertical="center" wrapText="1"/>
    </xf>
    <xf numFmtId="0" fontId="11" fillId="2" borderId="1095" xfId="15" applyFont="1" applyFill="1" applyBorder="1" applyAlignment="1">
      <alignment vertical="center" wrapText="1"/>
    </xf>
    <xf numFmtId="0" fontId="11" fillId="2" borderId="439" xfId="13" applyFont="1" applyFill="1" applyBorder="1" applyAlignment="1">
      <alignment horizontal="center" vertical="center" wrapText="1"/>
    </xf>
    <xf numFmtId="0" fontId="11" fillId="2" borderId="430" xfId="13" quotePrefix="1" applyFont="1" applyFill="1" applyBorder="1" applyAlignment="1">
      <alignment horizontal="center" vertical="center" wrapText="1"/>
    </xf>
    <xf numFmtId="0" fontId="11" fillId="2" borderId="426" xfId="13" quotePrefix="1" applyFont="1" applyFill="1" applyBorder="1" applyAlignment="1">
      <alignment horizontal="center" vertical="center" wrapText="1"/>
    </xf>
    <xf numFmtId="0" fontId="11" fillId="2" borderId="136" xfId="13" quotePrefix="1" applyFont="1" applyFill="1" applyBorder="1" applyAlignment="1">
      <alignment horizontal="center" vertical="center" wrapText="1"/>
    </xf>
    <xf numFmtId="0" fontId="11" fillId="2" borderId="396" xfId="13" applyFont="1" applyFill="1" applyBorder="1" applyAlignment="1">
      <alignment horizontal="center" vertical="center" wrapText="1"/>
    </xf>
    <xf numFmtId="0" fontId="11" fillId="2" borderId="92" xfId="13" applyFont="1" applyFill="1" applyBorder="1" applyAlignment="1">
      <alignment horizontal="center" vertical="center" wrapText="1"/>
    </xf>
    <xf numFmtId="0" fontId="40" fillId="2" borderId="0" xfId="13" applyFont="1" applyFill="1" applyBorder="1" applyAlignment="1">
      <alignment vertical="center" wrapText="1"/>
    </xf>
    <xf numFmtId="0" fontId="11" fillId="2" borderId="439" xfId="13" quotePrefix="1" applyFont="1" applyFill="1" applyBorder="1" applyAlignment="1">
      <alignment horizontal="center" vertical="center" wrapText="1"/>
    </xf>
    <xf numFmtId="0" fontId="11" fillId="2" borderId="437" xfId="13" quotePrefix="1" applyFont="1" applyFill="1" applyBorder="1" applyAlignment="1">
      <alignment horizontal="center" vertical="center" wrapText="1"/>
    </xf>
    <xf numFmtId="0" fontId="11" fillId="2" borderId="142" xfId="13" quotePrefix="1" applyFont="1" applyFill="1" applyBorder="1" applyAlignment="1">
      <alignment horizontal="center" vertical="center" wrapText="1"/>
    </xf>
    <xf numFmtId="0" fontId="11" fillId="2" borderId="432" xfId="13" applyFont="1" applyFill="1" applyBorder="1" applyAlignment="1">
      <alignment horizontal="center" vertical="center" wrapText="1"/>
    </xf>
    <xf numFmtId="0" fontId="11" fillId="2" borderId="425" xfId="13" applyFont="1" applyFill="1" applyBorder="1" applyAlignment="1">
      <alignment horizontal="center" vertical="center" wrapText="1"/>
    </xf>
    <xf numFmtId="0" fontId="11" fillId="2" borderId="43" xfId="13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vertical="center" wrapText="1"/>
    </xf>
    <xf numFmtId="0" fontId="11" fillId="2" borderId="433" xfId="13" applyFont="1" applyFill="1" applyBorder="1" applyAlignment="1">
      <alignment horizontal="center" vertical="center" wrapText="1"/>
    </xf>
    <xf numFmtId="0" fontId="11" fillId="2" borderId="423" xfId="13" applyFont="1" applyFill="1" applyBorder="1" applyAlignment="1">
      <alignment horizontal="center" vertical="center" wrapText="1"/>
    </xf>
    <xf numFmtId="0" fontId="11" fillId="2" borderId="161" xfId="13" applyFont="1" applyFill="1" applyBorder="1" applyAlignment="1">
      <alignment horizontal="center" vertical="center" wrapText="1"/>
    </xf>
    <xf numFmtId="0" fontId="11" fillId="2" borderId="1064" xfId="15" quotePrefix="1" applyFont="1" applyFill="1" applyBorder="1" applyAlignment="1">
      <alignment horizontal="center" vertical="center" wrapText="1"/>
    </xf>
    <xf numFmtId="0" fontId="11" fillId="2" borderId="151" xfId="15" quotePrefix="1" applyFont="1" applyFill="1" applyBorder="1" applyAlignment="1">
      <alignment horizontal="center" vertical="center" wrapText="1"/>
    </xf>
    <xf numFmtId="0" fontId="11" fillId="2" borderId="136" xfId="15" quotePrefix="1" applyFont="1" applyFill="1" applyBorder="1" applyAlignment="1">
      <alignment horizontal="center" vertical="center" wrapText="1"/>
    </xf>
    <xf numFmtId="0" fontId="109" fillId="2" borderId="135" xfId="13" quotePrefix="1" applyFont="1" applyFill="1" applyBorder="1" applyAlignment="1">
      <alignment horizontal="center" vertical="center" wrapText="1"/>
    </xf>
    <xf numFmtId="0" fontId="109" fillId="2" borderId="136" xfId="13" quotePrefix="1" applyFont="1" applyFill="1" applyBorder="1" applyAlignment="1">
      <alignment horizontal="center" vertical="center" wrapText="1"/>
    </xf>
    <xf numFmtId="0" fontId="150" fillId="2" borderId="826" xfId="0" applyFont="1" applyFill="1" applyBorder="1" applyAlignment="1">
      <alignment horizontal="center" vertical="center"/>
    </xf>
    <xf numFmtId="0" fontId="150" fillId="2" borderId="819" xfId="0" applyFont="1" applyFill="1" applyBorder="1" applyAlignment="1">
      <alignment horizontal="center" vertical="center"/>
    </xf>
    <xf numFmtId="0" fontId="150" fillId="2" borderId="816" xfId="0" applyFont="1" applyFill="1" applyBorder="1" applyAlignment="1">
      <alignment horizontal="center" vertical="center"/>
    </xf>
    <xf numFmtId="0" fontId="150" fillId="2" borderId="135" xfId="0" applyFont="1" applyFill="1" applyBorder="1" applyAlignment="1">
      <alignment horizontal="center" vertical="center"/>
    </xf>
    <xf numFmtId="0" fontId="150" fillId="2" borderId="136" xfId="0" applyFont="1" applyFill="1" applyBorder="1" applyAlignment="1">
      <alignment horizontal="center" vertical="center"/>
    </xf>
    <xf numFmtId="0" fontId="39" fillId="2" borderId="692" xfId="15" quotePrefix="1" applyFont="1" applyFill="1" applyBorder="1" applyAlignment="1">
      <alignment vertical="center" wrapText="1"/>
    </xf>
    <xf numFmtId="0" fontId="55" fillId="2" borderId="692" xfId="0" applyFont="1" applyFill="1" applyBorder="1" applyAlignment="1">
      <alignment horizontal="center" vertical="center"/>
    </xf>
    <xf numFmtId="0" fontId="55" fillId="2" borderId="703" xfId="0" applyFont="1" applyFill="1" applyBorder="1" applyAlignment="1">
      <alignment horizontal="center" vertical="center"/>
    </xf>
    <xf numFmtId="0" fontId="40" fillId="2" borderId="694" xfId="15" quotePrefix="1" applyFont="1" applyFill="1" applyBorder="1" applyAlignment="1">
      <alignment horizontal="center" vertical="center" wrapText="1"/>
    </xf>
    <xf numFmtId="0" fontId="40" fillId="2" borderId="693" xfId="15" quotePrefix="1" applyFont="1" applyFill="1" applyBorder="1" applyAlignment="1">
      <alignment horizontal="center" vertical="center" wrapText="1"/>
    </xf>
    <xf numFmtId="0" fontId="55" fillId="2" borderId="702" xfId="0" applyFont="1" applyFill="1" applyBorder="1" applyAlignment="1">
      <alignment horizontal="center" vertical="center"/>
    </xf>
    <xf numFmtId="0" fontId="34" fillId="2" borderId="702" xfId="0" applyFont="1" applyFill="1" applyBorder="1" applyAlignment="1">
      <alignment horizontal="center" vertical="center"/>
    </xf>
    <xf numFmtId="0" fontId="34" fillId="2" borderId="703" xfId="0" applyFont="1" applyFill="1" applyBorder="1" applyAlignment="1">
      <alignment horizontal="center" vertical="center"/>
    </xf>
    <xf numFmtId="0" fontId="11" fillId="2" borderId="703" xfId="13" applyFont="1" applyFill="1" applyBorder="1" applyAlignment="1">
      <alignment horizontal="center" vertical="center" wrapText="1"/>
    </xf>
    <xf numFmtId="0" fontId="11" fillId="2" borderId="694" xfId="13" applyFont="1" applyFill="1" applyBorder="1" applyAlignment="1">
      <alignment horizontal="center" vertical="center" wrapText="1"/>
    </xf>
    <xf numFmtId="0" fontId="40" fillId="2" borderId="692" xfId="15" applyFont="1" applyFill="1" applyBorder="1" applyAlignment="1">
      <alignment vertical="center" wrapText="1"/>
    </xf>
    <xf numFmtId="0" fontId="40" fillId="12" borderId="741" xfId="0" applyFont="1" applyFill="1" applyBorder="1" applyAlignment="1">
      <alignment horizontal="center" vertical="center" wrapText="1"/>
    </xf>
    <xf numFmtId="0" fontId="11" fillId="12" borderId="741" xfId="0" applyFont="1" applyFill="1" applyBorder="1" applyAlignment="1">
      <alignment horizontal="center" vertical="center" wrapText="1"/>
    </xf>
    <xf numFmtId="0" fontId="11" fillId="12" borderId="742" xfId="0" applyFont="1" applyFill="1" applyBorder="1" applyAlignment="1">
      <alignment horizontal="center" vertical="center" wrapText="1"/>
    </xf>
    <xf numFmtId="0" fontId="40" fillId="12" borderId="648" xfId="0" applyFont="1" applyFill="1" applyBorder="1" applyAlignment="1">
      <alignment horizontal="center" vertical="center" wrapText="1"/>
    </xf>
    <xf numFmtId="0" fontId="11" fillId="12" borderId="648" xfId="0" applyFont="1" applyFill="1" applyBorder="1" applyAlignment="1">
      <alignment horizontal="center" vertical="center" wrapText="1"/>
    </xf>
    <xf numFmtId="0" fontId="11" fillId="12" borderId="735" xfId="0" applyFont="1" applyFill="1" applyBorder="1" applyAlignment="1">
      <alignment horizontal="center" vertical="center" wrapText="1"/>
    </xf>
    <xf numFmtId="0" fontId="40" fillId="12" borderId="713" xfId="0" applyFont="1" applyFill="1" applyBorder="1" applyAlignment="1">
      <alignment horizontal="center" vertical="center" wrapText="1"/>
    </xf>
    <xf numFmtId="0" fontId="11" fillId="12" borderId="713" xfId="0" applyFont="1" applyFill="1" applyBorder="1" applyAlignment="1">
      <alignment horizontal="center" vertical="center" wrapText="1"/>
    </xf>
    <xf numFmtId="0" fontId="11" fillId="12" borderId="736" xfId="0" applyFont="1" applyFill="1" applyBorder="1" applyAlignment="1">
      <alignment horizontal="center" vertical="center" wrapText="1"/>
    </xf>
    <xf numFmtId="0" fontId="40" fillId="2" borderId="731" xfId="15" quotePrefix="1" applyFont="1" applyFill="1" applyBorder="1" applyAlignment="1">
      <alignment vertical="center" wrapText="1"/>
    </xf>
    <xf numFmtId="0" fontId="40" fillId="12" borderId="688" xfId="0" applyFont="1" applyFill="1" applyBorder="1" applyAlignment="1">
      <alignment horizontal="center" vertical="center" wrapText="1"/>
    </xf>
    <xf numFmtId="0" fontId="40" fillId="12" borderId="714" xfId="0" applyFont="1" applyFill="1" applyBorder="1" applyAlignment="1">
      <alignment horizontal="center" vertical="center" wrapText="1"/>
    </xf>
    <xf numFmtId="0" fontId="40" fillId="12" borderId="519" xfId="0" applyFont="1" applyFill="1" applyBorder="1" applyAlignment="1">
      <alignment horizontal="center" vertical="center" wrapText="1"/>
    </xf>
    <xf numFmtId="0" fontId="11" fillId="12" borderId="116" xfId="0" applyFont="1" applyFill="1" applyBorder="1" applyAlignment="1">
      <alignment horizontal="center" vertical="center" wrapText="1"/>
    </xf>
    <xf numFmtId="0" fontId="11" fillId="12" borderId="130" xfId="0" applyFont="1" applyFill="1" applyBorder="1" applyAlignment="1">
      <alignment horizontal="center" vertical="center" wrapText="1"/>
    </xf>
    <xf numFmtId="0" fontId="11" fillId="12" borderId="477" xfId="0" applyFont="1" applyFill="1" applyBorder="1" applyAlignment="1">
      <alignment horizontal="center" vertical="center" wrapText="1"/>
    </xf>
    <xf numFmtId="0" fontId="11" fillId="12" borderId="1159" xfId="0" applyFont="1" applyFill="1" applyBorder="1" applyAlignment="1">
      <alignment horizontal="center" vertical="center" wrapText="1"/>
    </xf>
    <xf numFmtId="0" fontId="11" fillId="12" borderId="1171" xfId="0" applyFont="1" applyFill="1" applyBorder="1" applyAlignment="1">
      <alignment horizontal="center" vertical="center" wrapText="1"/>
    </xf>
    <xf numFmtId="0" fontId="11" fillId="12" borderId="1166" xfId="0" applyFont="1" applyFill="1" applyBorder="1" applyAlignment="1">
      <alignment horizontal="center" vertical="center" wrapText="1"/>
    </xf>
    <xf numFmtId="0" fontId="11" fillId="12" borderId="715" xfId="0" applyFont="1" applyFill="1" applyBorder="1" applyAlignment="1">
      <alignment horizontal="center" vertical="center" wrapText="1"/>
    </xf>
    <xf numFmtId="0" fontId="11" fillId="12" borderId="716" xfId="0" applyFont="1" applyFill="1" applyBorder="1" applyAlignment="1">
      <alignment horizontal="center" vertical="center" wrapText="1"/>
    </xf>
    <xf numFmtId="0" fontId="11" fillId="12" borderId="717" xfId="0" applyFont="1" applyFill="1" applyBorder="1" applyAlignment="1">
      <alignment horizontal="center" vertical="center" wrapText="1"/>
    </xf>
    <xf numFmtId="0" fontId="11" fillId="12" borderId="718" xfId="0" applyFont="1" applyFill="1" applyBorder="1" applyAlignment="1">
      <alignment horizontal="center" vertical="center" wrapText="1"/>
    </xf>
    <xf numFmtId="0" fontId="11" fillId="12" borderId="743" xfId="0" applyFont="1" applyFill="1" applyBorder="1" applyAlignment="1">
      <alignment horizontal="center" vertical="center" wrapText="1"/>
    </xf>
    <xf numFmtId="0" fontId="120" fillId="2" borderId="692" xfId="0" applyFont="1" applyFill="1" applyBorder="1" applyAlignment="1">
      <alignment horizontal="left" vertical="center" wrapText="1"/>
    </xf>
    <xf numFmtId="0" fontId="11" fillId="12" borderId="1127" xfId="0" applyFont="1" applyFill="1" applyBorder="1" applyAlignment="1">
      <alignment horizontal="center" vertical="center" wrapText="1"/>
    </xf>
    <xf numFmtId="0" fontId="11" fillId="12" borderId="1125" xfId="0" applyFont="1" applyFill="1" applyBorder="1" applyAlignment="1">
      <alignment horizontal="center" vertical="center" wrapText="1"/>
    </xf>
    <xf numFmtId="0" fontId="11" fillId="12" borderId="1126" xfId="0" applyFont="1" applyFill="1" applyBorder="1" applyAlignment="1">
      <alignment horizontal="center" vertical="center" wrapText="1"/>
    </xf>
    <xf numFmtId="0" fontId="11" fillId="12" borderId="722" xfId="0" applyFont="1" applyFill="1" applyBorder="1" applyAlignment="1">
      <alignment horizontal="center" vertical="center" wrapText="1"/>
    </xf>
    <xf numFmtId="0" fontId="11" fillId="12" borderId="720" xfId="0" applyFont="1" applyFill="1" applyBorder="1" applyAlignment="1">
      <alignment horizontal="center" vertical="center" wrapText="1"/>
    </xf>
    <xf numFmtId="0" fontId="11" fillId="12" borderId="721" xfId="0" applyFont="1" applyFill="1" applyBorder="1" applyAlignment="1">
      <alignment horizontal="center" vertical="center" wrapText="1"/>
    </xf>
    <xf numFmtId="0" fontId="11" fillId="12" borderId="719" xfId="0" applyFont="1" applyFill="1" applyBorder="1" applyAlignment="1">
      <alignment horizontal="center" vertical="center" wrapText="1"/>
    </xf>
    <xf numFmtId="0" fontId="11" fillId="12" borderId="744" xfId="0" applyFont="1" applyFill="1" applyBorder="1" applyAlignment="1">
      <alignment horizontal="center" vertical="center" wrapText="1"/>
    </xf>
    <xf numFmtId="0" fontId="40" fillId="12" borderId="715" xfId="0" applyFont="1" applyFill="1" applyBorder="1" applyAlignment="1">
      <alignment horizontal="center" vertical="center" wrapText="1"/>
    </xf>
    <xf numFmtId="0" fontId="40" fillId="12" borderId="716" xfId="0" applyFont="1" applyFill="1" applyBorder="1" applyAlignment="1">
      <alignment horizontal="center" vertical="center" wrapText="1"/>
    </xf>
    <xf numFmtId="0" fontId="11" fillId="12" borderId="690" xfId="0" applyFont="1" applyFill="1" applyBorder="1" applyAlignment="1">
      <alignment horizontal="center" vertical="center" wrapText="1"/>
    </xf>
    <xf numFmtId="0" fontId="11" fillId="12" borderId="745" xfId="0" applyFont="1" applyFill="1" applyBorder="1" applyAlignment="1">
      <alignment horizontal="center" vertical="center" wrapText="1"/>
    </xf>
    <xf numFmtId="0" fontId="40" fillId="12" borderId="1128" xfId="0" applyFont="1" applyFill="1" applyBorder="1" applyAlignment="1">
      <alignment horizontal="center" vertical="center"/>
    </xf>
    <xf numFmtId="0" fontId="40" fillId="12" borderId="1129" xfId="0" applyFont="1" applyFill="1" applyBorder="1" applyAlignment="1">
      <alignment horizontal="center" vertical="center"/>
    </xf>
    <xf numFmtId="0" fontId="40" fillId="12" borderId="1130" xfId="0" applyFont="1" applyFill="1" applyBorder="1" applyAlignment="1">
      <alignment horizontal="center" vertical="center" wrapText="1"/>
    </xf>
    <xf numFmtId="0" fontId="40" fillId="12" borderId="317" xfId="0" applyFont="1" applyFill="1" applyBorder="1" applyAlignment="1">
      <alignment horizontal="center" vertical="center"/>
    </xf>
    <xf numFmtId="0" fontId="40" fillId="12" borderId="578" xfId="0" applyFont="1" applyFill="1" applyBorder="1" applyAlignment="1">
      <alignment horizontal="center" vertical="center"/>
    </xf>
    <xf numFmtId="0" fontId="40" fillId="12" borderId="520" xfId="0" applyFont="1" applyFill="1" applyBorder="1" applyAlignment="1">
      <alignment horizontal="center" vertical="center" wrapText="1"/>
    </xf>
    <xf numFmtId="0" fontId="11" fillId="12" borderId="723" xfId="0" applyFont="1" applyFill="1" applyBorder="1" applyAlignment="1">
      <alignment horizontal="center" vertical="center" wrapText="1"/>
    </xf>
    <xf numFmtId="0" fontId="40" fillId="12" borderId="1131" xfId="0" applyFont="1" applyFill="1" applyBorder="1" applyAlignment="1">
      <alignment horizontal="center" vertical="center"/>
    </xf>
    <xf numFmtId="0" fontId="40" fillId="12" borderId="130" xfId="0" applyFont="1" applyFill="1" applyBorder="1" applyAlignment="1">
      <alignment horizontal="center" vertical="center"/>
    </xf>
    <xf numFmtId="0" fontId="40" fillId="12" borderId="117" xfId="0" applyFont="1" applyFill="1" applyBorder="1" applyAlignment="1">
      <alignment horizontal="center" vertical="center" wrapText="1"/>
    </xf>
    <xf numFmtId="0" fontId="40" fillId="12" borderId="723" xfId="0" applyFont="1" applyFill="1" applyBorder="1" applyAlignment="1">
      <alignment horizontal="center" vertical="center"/>
    </xf>
    <xf numFmtId="0" fontId="11" fillId="12" borderId="724" xfId="0" applyFont="1" applyFill="1" applyBorder="1" applyAlignment="1">
      <alignment horizontal="center" vertical="center" wrapText="1"/>
    </xf>
    <xf numFmtId="0" fontId="11" fillId="12" borderId="725" xfId="0" applyFont="1" applyFill="1" applyBorder="1" applyAlignment="1">
      <alignment horizontal="center" vertical="center" wrapText="1"/>
    </xf>
    <xf numFmtId="0" fontId="11" fillId="12" borderId="746" xfId="0" applyFont="1" applyFill="1" applyBorder="1" applyAlignment="1">
      <alignment horizontal="center" vertical="center" wrapText="1"/>
    </xf>
    <xf numFmtId="0" fontId="40" fillId="12" borderId="1134" xfId="0" applyFont="1" applyFill="1" applyBorder="1" applyAlignment="1">
      <alignment horizontal="center" vertical="center" wrapText="1"/>
    </xf>
    <xf numFmtId="0" fontId="40" fillId="12" borderId="724" xfId="0" applyFont="1" applyFill="1" applyBorder="1" applyAlignment="1">
      <alignment horizontal="center" vertical="center"/>
    </xf>
    <xf numFmtId="0" fontId="40" fillId="12" borderId="725" xfId="0" applyFont="1" applyFill="1" applyBorder="1" applyAlignment="1">
      <alignment horizontal="center" vertical="center"/>
    </xf>
    <xf numFmtId="0" fontId="40" fillId="12" borderId="726" xfId="0" applyFont="1" applyFill="1" applyBorder="1" applyAlignment="1">
      <alignment horizontal="center" vertical="center" wrapText="1"/>
    </xf>
    <xf numFmtId="0" fontId="43" fillId="2" borderId="691" xfId="0" applyFont="1" applyFill="1" applyBorder="1" applyAlignment="1">
      <alignment horizontal="left" vertical="center" wrapText="1"/>
    </xf>
    <xf numFmtId="0" fontId="40" fillId="12" borderId="1135" xfId="0" applyFont="1" applyFill="1" applyBorder="1" applyAlignment="1">
      <alignment horizontal="center" vertical="center" wrapText="1"/>
    </xf>
    <xf numFmtId="0" fontId="40" fillId="12" borderId="729" xfId="0" applyFont="1" applyFill="1" applyBorder="1" applyAlignment="1">
      <alignment horizontal="center" vertical="center" wrapText="1"/>
    </xf>
    <xf numFmtId="0" fontId="40" fillId="12" borderId="727" xfId="0" applyFont="1" applyFill="1" applyBorder="1" applyAlignment="1">
      <alignment horizontal="center" vertical="center" wrapText="1"/>
    </xf>
    <xf numFmtId="0" fontId="40" fillId="12" borderId="728" xfId="0" applyFont="1" applyFill="1" applyBorder="1" applyAlignment="1">
      <alignment horizontal="center" vertical="center" wrapText="1"/>
    </xf>
    <xf numFmtId="0" fontId="40" fillId="12" borderId="747" xfId="0" applyFont="1" applyFill="1" applyBorder="1" applyAlignment="1">
      <alignment horizontal="center" vertical="center" wrapText="1"/>
    </xf>
    <xf numFmtId="0" fontId="11" fillId="12" borderId="317" xfId="0" applyFont="1" applyFill="1" applyBorder="1" applyAlignment="1">
      <alignment horizontal="center" vertical="center" wrapText="1"/>
    </xf>
    <xf numFmtId="0" fontId="11" fillId="12" borderId="578" xfId="0" applyFont="1" applyFill="1" applyBorder="1" applyAlignment="1">
      <alignment horizontal="center" vertical="center" wrapText="1"/>
    </xf>
    <xf numFmtId="0" fontId="11" fillId="12" borderId="748" xfId="0" applyFont="1" applyFill="1" applyBorder="1" applyAlignment="1">
      <alignment horizontal="center" vertical="center" wrapText="1"/>
    </xf>
    <xf numFmtId="0" fontId="11" fillId="12" borderId="1123" xfId="0" applyFont="1" applyFill="1" applyBorder="1" applyAlignment="1">
      <alignment horizontal="center" vertical="center" wrapText="1"/>
    </xf>
    <xf numFmtId="0" fontId="11" fillId="12" borderId="687" xfId="0" applyFont="1" applyFill="1" applyBorder="1" applyAlignment="1">
      <alignment horizontal="center" vertical="center" wrapText="1"/>
    </xf>
    <xf numFmtId="0" fontId="10" fillId="2" borderId="732" xfId="0" applyFont="1" applyFill="1" applyBorder="1" applyAlignment="1">
      <alignment horizontal="left" vertical="center" wrapText="1"/>
    </xf>
    <xf numFmtId="0" fontId="120" fillId="2" borderId="732" xfId="0" applyFont="1" applyFill="1" applyBorder="1" applyAlignment="1">
      <alignment horizontal="left" vertical="center" wrapText="1"/>
    </xf>
    <xf numFmtId="0" fontId="184" fillId="12" borderId="738" xfId="0" applyFont="1" applyFill="1" applyBorder="1" applyAlignment="1">
      <alignment horizontal="center" vertical="center"/>
    </xf>
    <xf numFmtId="0" fontId="184" fillId="12" borderId="714" xfId="0" applyFont="1" applyFill="1" applyBorder="1" applyAlignment="1">
      <alignment horizontal="center" vertical="center"/>
    </xf>
    <xf numFmtId="0" fontId="184" fillId="12" borderId="739" xfId="0" applyFont="1" applyFill="1" applyBorder="1" applyAlignment="1">
      <alignment horizontal="center" vertical="center"/>
    </xf>
    <xf numFmtId="0" fontId="184" fillId="12" borderId="740" xfId="0" applyFont="1" applyFill="1" applyBorder="1" applyAlignment="1">
      <alignment horizontal="center" vertical="center"/>
    </xf>
    <xf numFmtId="0" fontId="175" fillId="12" borderId="1131" xfId="0" applyFont="1" applyFill="1" applyBorder="1" applyAlignment="1">
      <alignment horizontal="center" vertical="center" wrapText="1"/>
    </xf>
    <xf numFmtId="0" fontId="175" fillId="12" borderId="130" xfId="0" applyFont="1" applyFill="1" applyBorder="1" applyAlignment="1">
      <alignment horizontal="center" vertical="center" wrapText="1"/>
    </xf>
    <xf numFmtId="0" fontId="175" fillId="12" borderId="1048" xfId="0" applyFont="1" applyFill="1" applyBorder="1" applyAlignment="1">
      <alignment horizontal="center" vertical="center" wrapText="1"/>
    </xf>
    <xf numFmtId="0" fontId="175" fillId="12" borderId="116" xfId="0" applyFont="1" applyFill="1" applyBorder="1" applyAlignment="1">
      <alignment horizontal="center" vertical="center" wrapText="1"/>
    </xf>
    <xf numFmtId="0" fontId="175" fillId="12" borderId="1190" xfId="0" applyFont="1" applyFill="1" applyBorder="1" applyAlignment="1">
      <alignment horizontal="center" vertical="center" wrapText="1"/>
    </xf>
    <xf numFmtId="0" fontId="175" fillId="12" borderId="1191" xfId="0" applyFont="1" applyFill="1" applyBorder="1" applyAlignment="1">
      <alignment horizontal="center" vertical="center" wrapText="1"/>
    </xf>
    <xf numFmtId="0" fontId="175" fillId="12" borderId="1192" xfId="0" applyFont="1" applyFill="1" applyBorder="1" applyAlignment="1">
      <alignment horizontal="center" vertical="center" wrapText="1"/>
    </xf>
    <xf numFmtId="0" fontId="175" fillId="12" borderId="1193" xfId="0" applyFont="1" applyFill="1" applyBorder="1" applyAlignment="1">
      <alignment horizontal="center" vertical="center" wrapText="1"/>
    </xf>
    <xf numFmtId="0" fontId="175" fillId="12" borderId="1194" xfId="0" applyFont="1" applyFill="1" applyBorder="1" applyAlignment="1">
      <alignment horizontal="center" vertical="center" wrapText="1"/>
    </xf>
    <xf numFmtId="0" fontId="175" fillId="12" borderId="1195" xfId="0" applyFont="1" applyFill="1" applyBorder="1" applyAlignment="1">
      <alignment horizontal="center" vertical="center" wrapText="1"/>
    </xf>
    <xf numFmtId="0" fontId="60" fillId="2" borderId="698" xfId="11" quotePrefix="1" applyFont="1" applyFill="1" applyBorder="1" applyAlignment="1">
      <alignment horizontal="center" vertical="center" wrapText="1"/>
    </xf>
    <xf numFmtId="0" fontId="60" fillId="2" borderId="699" xfId="11" quotePrefix="1" applyFont="1" applyFill="1" applyBorder="1" applyAlignment="1">
      <alignment horizontal="center" vertical="center" wrapText="1"/>
    </xf>
    <xf numFmtId="0" fontId="60" fillId="2" borderId="700" xfId="11" quotePrefix="1" applyFont="1" applyFill="1" applyBorder="1" applyAlignment="1">
      <alignment horizontal="center" vertical="center" wrapText="1"/>
    </xf>
    <xf numFmtId="0" fontId="11" fillId="12" borderId="1122" xfId="0" applyFont="1" applyFill="1" applyBorder="1" applyAlignment="1">
      <alignment horizontal="center" vertical="center" wrapText="1"/>
    </xf>
    <xf numFmtId="0" fontId="11" fillId="12" borderId="1124" xfId="0" applyFont="1" applyFill="1" applyBorder="1" applyAlignment="1">
      <alignment horizontal="center" vertical="center" wrapText="1"/>
    </xf>
    <xf numFmtId="0" fontId="40" fillId="2" borderId="1129" xfId="0" applyFont="1" applyFill="1" applyBorder="1" applyAlignment="1">
      <alignment horizontal="center" vertical="center"/>
    </xf>
    <xf numFmtId="0" fontId="40" fillId="12" borderId="1132" xfId="0" applyFont="1" applyFill="1" applyBorder="1" applyAlignment="1">
      <alignment horizontal="center" vertical="center"/>
    </xf>
    <xf numFmtId="0" fontId="40" fillId="12" borderId="1133" xfId="0" applyFont="1" applyFill="1" applyBorder="1" applyAlignment="1">
      <alignment horizontal="center" vertical="center"/>
    </xf>
    <xf numFmtId="0" fontId="40" fillId="12" borderId="1136" xfId="0" applyFont="1" applyFill="1" applyBorder="1" applyAlignment="1">
      <alignment horizontal="center" vertical="center" wrapText="1"/>
    </xf>
    <xf numFmtId="0" fontId="40" fillId="12" borderId="1048" xfId="0" applyFont="1" applyFill="1" applyBorder="1" applyAlignment="1">
      <alignment horizontal="center" vertical="center" wrapText="1"/>
    </xf>
    <xf numFmtId="0" fontId="40" fillId="12" borderId="1137" xfId="0" applyFont="1" applyFill="1" applyBorder="1" applyAlignment="1">
      <alignment horizontal="center" vertical="center" wrapText="1"/>
    </xf>
    <xf numFmtId="0" fontId="40" fillId="12" borderId="116" xfId="0" applyFont="1" applyFill="1" applyBorder="1" applyAlignment="1">
      <alignment horizontal="center" vertical="center"/>
    </xf>
    <xf numFmtId="0" fontId="127" fillId="12" borderId="116" xfId="0" applyFont="1" applyFill="1" applyBorder="1" applyAlignment="1">
      <alignment horizontal="center" vertical="center"/>
    </xf>
    <xf numFmtId="0" fontId="127" fillId="12" borderId="130" xfId="0" applyFont="1" applyFill="1" applyBorder="1" applyAlignment="1">
      <alignment horizontal="center" vertical="center"/>
    </xf>
    <xf numFmtId="0" fontId="40" fillId="12" borderId="1138" xfId="0" applyFont="1" applyFill="1" applyBorder="1" applyAlignment="1">
      <alignment horizontal="center" vertical="center"/>
    </xf>
    <xf numFmtId="0" fontId="127" fillId="12" borderId="1138" xfId="0" applyFont="1" applyFill="1" applyBorder="1" applyAlignment="1">
      <alignment horizontal="center" vertical="center"/>
    </xf>
    <xf numFmtId="0" fontId="127" fillId="12" borderId="1133" xfId="0" applyFont="1" applyFill="1" applyBorder="1" applyAlignment="1">
      <alignment horizontal="center" vertical="center"/>
    </xf>
    <xf numFmtId="0" fontId="11" fillId="12" borderId="1139" xfId="0" applyFont="1" applyFill="1" applyBorder="1" applyAlignment="1">
      <alignment horizontal="center" vertical="center" wrapText="1"/>
    </xf>
    <xf numFmtId="0" fontId="85" fillId="2" borderId="1144" xfId="9" applyFont="1" applyFill="1" applyBorder="1" applyAlignment="1">
      <alignment wrapText="1"/>
    </xf>
    <xf numFmtId="0" fontId="86" fillId="2" borderId="1212" xfId="9" applyFont="1" applyFill="1" applyBorder="1" applyAlignment="1">
      <alignment vertical="center"/>
    </xf>
    <xf numFmtId="0" fontId="86" fillId="2" borderId="129" xfId="9" applyFont="1" applyFill="1" applyBorder="1" applyAlignment="1">
      <alignment vertical="center"/>
    </xf>
    <xf numFmtId="0" fontId="86" fillId="2" borderId="0" xfId="9" applyFont="1" applyFill="1" applyBorder="1" applyAlignment="1">
      <alignment vertical="center"/>
    </xf>
    <xf numFmtId="0" fontId="86" fillId="2" borderId="221" xfId="9" applyFont="1" applyFill="1" applyBorder="1" applyAlignment="1">
      <alignment vertical="center"/>
    </xf>
    <xf numFmtId="0" fontId="86" fillId="2" borderId="999" xfId="9" applyFont="1" applyFill="1" applyBorder="1" applyAlignment="1">
      <alignment vertical="center"/>
    </xf>
    <xf numFmtId="0" fontId="89" fillId="2" borderId="1212" xfId="9" applyFont="1" applyFill="1" applyBorder="1" applyAlignment="1">
      <alignment vertical="center"/>
    </xf>
    <xf numFmtId="0" fontId="89" fillId="2" borderId="999" xfId="9" applyFont="1" applyFill="1" applyBorder="1" applyAlignment="1">
      <alignment vertical="center"/>
    </xf>
    <xf numFmtId="0" fontId="89" fillId="2" borderId="221" xfId="9" applyFont="1" applyFill="1" applyBorder="1" applyAlignment="1">
      <alignment vertical="center"/>
    </xf>
    <xf numFmtId="0" fontId="118" fillId="2" borderId="0" xfId="0" applyFont="1" applyFill="1" applyAlignment="1">
      <alignment wrapText="1"/>
    </xf>
    <xf numFmtId="0" fontId="118" fillId="2" borderId="0" xfId="0" applyFont="1" applyFill="1" applyAlignment="1">
      <alignment horizontal="center" vertical="center" wrapText="1"/>
    </xf>
    <xf numFmtId="0" fontId="40" fillId="2" borderId="0" xfId="11" quotePrefix="1" applyFont="1" applyFill="1" applyAlignment="1">
      <alignment horizontal="center" vertical="center" wrapText="1"/>
    </xf>
    <xf numFmtId="0" fontId="11" fillId="2" borderId="701" xfId="15" quotePrefix="1" applyFont="1" applyFill="1" applyBorder="1" applyAlignment="1">
      <alignment vertical="center" wrapText="1"/>
    </xf>
    <xf numFmtId="0" fontId="39" fillId="2" borderId="677" xfId="15" quotePrefix="1" applyFont="1" applyFill="1" applyBorder="1" applyAlignment="1">
      <alignment vertical="center" wrapText="1"/>
    </xf>
    <xf numFmtId="0" fontId="40" fillId="2" borderId="760" xfId="15" quotePrefix="1" applyFont="1" applyFill="1" applyBorder="1" applyAlignment="1">
      <alignment vertical="center" wrapText="1"/>
    </xf>
    <xf numFmtId="0" fontId="11" fillId="2" borderId="761" xfId="13" applyFont="1" applyFill="1" applyBorder="1" applyAlignment="1">
      <alignment horizontal="center" vertical="center" wrapText="1"/>
    </xf>
    <xf numFmtId="0" fontId="11" fillId="2" borderId="759" xfId="13" applyFont="1" applyFill="1" applyBorder="1" applyAlignment="1">
      <alignment horizontal="center" vertical="center" wrapText="1"/>
    </xf>
    <xf numFmtId="0" fontId="11" fillId="2" borderId="760" xfId="13" applyFont="1" applyFill="1" applyBorder="1" applyAlignment="1">
      <alignment horizontal="center" vertical="center" wrapText="1"/>
    </xf>
    <xf numFmtId="0" fontId="11" fillId="2" borderId="766" xfId="13" applyFont="1" applyFill="1" applyBorder="1" applyAlignment="1">
      <alignment horizontal="center" vertical="center" wrapText="1"/>
    </xf>
    <xf numFmtId="0" fontId="120" fillId="2" borderId="677" xfId="0" applyFont="1" applyFill="1" applyBorder="1" applyAlignment="1">
      <alignment horizontal="left" vertical="center" wrapText="1"/>
    </xf>
    <xf numFmtId="0" fontId="11" fillId="2" borderId="677" xfId="13" applyFont="1" applyFill="1" applyBorder="1" applyAlignment="1">
      <alignment horizontal="center" vertical="center" wrapText="1"/>
    </xf>
    <xf numFmtId="0" fontId="11" fillId="2" borderId="680" xfId="13" applyFont="1" applyFill="1" applyBorder="1" applyAlignment="1">
      <alignment horizontal="center" vertical="center" wrapText="1"/>
    </xf>
    <xf numFmtId="0" fontId="11" fillId="2" borderId="668" xfId="13" applyFont="1" applyFill="1" applyBorder="1" applyAlignment="1">
      <alignment horizontal="center" vertical="center" wrapText="1"/>
    </xf>
    <xf numFmtId="0" fontId="11" fillId="2" borderId="682" xfId="13" applyFont="1" applyFill="1" applyBorder="1" applyAlignment="1">
      <alignment horizontal="center" vertical="center" wrapText="1"/>
    </xf>
    <xf numFmtId="0" fontId="40" fillId="2" borderId="0" xfId="13" quotePrefix="1" applyFont="1" applyFill="1" applyAlignment="1">
      <alignment vertical="center" wrapText="1"/>
    </xf>
    <xf numFmtId="0" fontId="120" fillId="2" borderId="0" xfId="0" applyFont="1" applyFill="1" applyAlignment="1">
      <alignment horizontal="left" vertical="center" wrapText="1"/>
    </xf>
    <xf numFmtId="0" fontId="11" fillId="2" borderId="886" xfId="13" applyFont="1" applyFill="1" applyBorder="1" applyAlignment="1">
      <alignment horizontal="center" vertical="center" wrapText="1"/>
    </xf>
    <xf numFmtId="0" fontId="11" fillId="2" borderId="890" xfId="13" applyFont="1" applyFill="1" applyBorder="1" applyAlignment="1">
      <alignment horizontal="center" vertical="center" wrapText="1"/>
    </xf>
    <xf numFmtId="0" fontId="41" fillId="2" borderId="0" xfId="0" applyFont="1" applyFill="1"/>
    <xf numFmtId="0" fontId="43" fillId="2" borderId="680" xfId="0" applyFont="1" applyFill="1" applyBorder="1" applyAlignment="1">
      <alignment horizontal="left" vertical="center" wrapText="1"/>
    </xf>
    <xf numFmtId="0" fontId="39" fillId="2" borderId="674" xfId="15" applyFont="1" applyFill="1" applyBorder="1" applyAlignment="1">
      <alignment vertical="center" wrapText="1"/>
    </xf>
    <xf numFmtId="0" fontId="33" fillId="15" borderId="917" xfId="0" applyFont="1" applyFill="1" applyBorder="1" applyAlignment="1">
      <alignment horizontal="center" vertical="center" wrapText="1"/>
    </xf>
    <xf numFmtId="0" fontId="33" fillId="15" borderId="922" xfId="0" applyFont="1" applyFill="1" applyBorder="1" applyAlignment="1">
      <alignment horizontal="center" vertical="center" wrapText="1"/>
    </xf>
    <xf numFmtId="0" fontId="33" fillId="15" borderId="923" xfId="0" applyFont="1" applyFill="1" applyBorder="1" applyAlignment="1">
      <alignment horizontal="center" vertical="center" wrapText="1"/>
    </xf>
    <xf numFmtId="0" fontId="33" fillId="15" borderId="921" xfId="0" applyFont="1" applyFill="1" applyBorder="1" applyAlignment="1">
      <alignment horizontal="center" vertical="center" wrapText="1"/>
    </xf>
    <xf numFmtId="0" fontId="33" fillId="15" borderId="925" xfId="0" applyFont="1" applyFill="1" applyBorder="1" applyAlignment="1">
      <alignment horizontal="center" vertical="center" wrapText="1"/>
    </xf>
    <xf numFmtId="0" fontId="27" fillId="2" borderId="896" xfId="13" applyFont="1" applyFill="1" applyBorder="1" applyAlignment="1" applyProtection="1">
      <alignment horizontal="center" vertical="center" wrapText="1"/>
      <protection locked="0"/>
    </xf>
    <xf numFmtId="0" fontId="27" fillId="2" borderId="88" xfId="13" applyFont="1" applyFill="1" applyBorder="1" applyAlignment="1" applyProtection="1">
      <alignment horizontal="center" vertical="center" wrapText="1"/>
      <protection locked="0"/>
    </xf>
    <xf numFmtId="0" fontId="25" fillId="2" borderId="44" xfId="13" applyFont="1" applyFill="1" applyBorder="1" applyAlignment="1" applyProtection="1">
      <alignment horizontal="center" vertical="center" wrapText="1"/>
      <protection locked="0"/>
    </xf>
    <xf numFmtId="0" fontId="27" fillId="2" borderId="1178" xfId="13" applyFont="1" applyFill="1" applyBorder="1" applyAlignment="1" applyProtection="1">
      <alignment horizontal="center" vertical="center" wrapText="1"/>
      <protection locked="0"/>
    </xf>
    <xf numFmtId="0" fontId="27" fillId="2" borderId="1181" xfId="13" applyFont="1" applyFill="1" applyBorder="1" applyAlignment="1" applyProtection="1">
      <alignment horizontal="center" vertical="center" wrapText="1"/>
      <protection locked="0"/>
    </xf>
    <xf numFmtId="0" fontId="27" fillId="2" borderId="1182" xfId="13" applyFont="1" applyFill="1" applyBorder="1" applyAlignment="1" applyProtection="1">
      <alignment horizontal="center" vertical="center" wrapText="1"/>
      <protection locked="0"/>
    </xf>
    <xf numFmtId="0" fontId="27" fillId="2" borderId="1238" xfId="0" applyFont="1" applyFill="1" applyBorder="1" applyAlignment="1" applyProtection="1">
      <alignment horizontal="center" vertical="center"/>
      <protection locked="0"/>
    </xf>
    <xf numFmtId="0" fontId="27" fillId="2" borderId="1239" xfId="0" applyFont="1" applyFill="1" applyBorder="1" applyAlignment="1" applyProtection="1">
      <alignment horizontal="center" vertical="center"/>
      <protection locked="0"/>
    </xf>
    <xf numFmtId="0" fontId="27" fillId="2" borderId="1240" xfId="15" applyFont="1" applyFill="1" applyBorder="1" applyAlignment="1" applyProtection="1">
      <alignment horizontal="center" vertical="center" wrapText="1"/>
      <protection locked="0"/>
    </xf>
    <xf numFmtId="0" fontId="27" fillId="2" borderId="1241" xfId="13" applyFont="1" applyFill="1" applyBorder="1" applyAlignment="1" applyProtection="1">
      <alignment horizontal="center" vertical="center" wrapText="1"/>
      <protection locked="0"/>
    </xf>
    <xf numFmtId="0" fontId="27" fillId="2" borderId="1242" xfId="13" applyFont="1" applyFill="1" applyBorder="1" applyAlignment="1" applyProtection="1">
      <alignment horizontal="center" vertical="center" wrapText="1"/>
      <protection locked="0"/>
    </xf>
    <xf numFmtId="0" fontId="27" fillId="2" borderId="1243" xfId="13" applyFont="1" applyFill="1" applyBorder="1" applyAlignment="1" applyProtection="1">
      <alignment horizontal="center" vertical="center" wrapText="1"/>
      <protection locked="0"/>
    </xf>
    <xf numFmtId="0" fontId="27" fillId="2" borderId="1244" xfId="13" applyFont="1" applyFill="1" applyBorder="1" applyAlignment="1" applyProtection="1">
      <alignment horizontal="center" vertical="center" wrapText="1"/>
      <protection locked="0"/>
    </xf>
    <xf numFmtId="0" fontId="27" fillId="2" borderId="1260" xfId="13" applyFont="1" applyFill="1" applyBorder="1" applyAlignment="1" applyProtection="1">
      <alignment horizontal="center" vertical="center" wrapText="1"/>
      <protection locked="0"/>
    </xf>
    <xf numFmtId="0" fontId="27" fillId="2" borderId="1238" xfId="13" applyFont="1" applyFill="1" applyBorder="1" applyAlignment="1" applyProtection="1">
      <alignment horizontal="center" vertical="center" wrapText="1"/>
      <protection locked="0"/>
    </xf>
    <xf numFmtId="0" fontId="27" fillId="2" borderId="1239" xfId="13" applyFont="1" applyFill="1" applyBorder="1" applyAlignment="1" applyProtection="1">
      <alignment horizontal="center" vertical="center" wrapText="1"/>
      <protection locked="0"/>
    </xf>
    <xf numFmtId="0" fontId="27" fillId="2" borderId="1240" xfId="13" applyFont="1" applyFill="1" applyBorder="1" applyAlignment="1" applyProtection="1">
      <alignment horizontal="center" vertical="center" wrapText="1"/>
      <protection locked="0"/>
    </xf>
    <xf numFmtId="0" fontId="27" fillId="2" borderId="1261" xfId="13" applyFont="1" applyFill="1" applyBorder="1" applyAlignment="1" applyProtection="1">
      <alignment horizontal="center" vertical="center" wrapText="1"/>
      <protection locked="0"/>
    </xf>
    <xf numFmtId="0" fontId="27" fillId="2" borderId="1262" xfId="13" applyFont="1" applyFill="1" applyBorder="1" applyAlignment="1" applyProtection="1">
      <alignment horizontal="center" vertical="center" wrapText="1"/>
      <protection locked="0"/>
    </xf>
    <xf numFmtId="0" fontId="33" fillId="15" borderId="946" xfId="0" applyFont="1" applyFill="1" applyBorder="1" applyAlignment="1">
      <alignment horizontal="center" vertical="center" wrapText="1"/>
    </xf>
    <xf numFmtId="0" fontId="33" fillId="15" borderId="947" xfId="0" applyFont="1" applyFill="1" applyBorder="1" applyAlignment="1">
      <alignment horizontal="center" vertical="center" wrapText="1"/>
    </xf>
    <xf numFmtId="0" fontId="25" fillId="2" borderId="1177" xfId="13" applyFont="1" applyFill="1" applyBorder="1" applyAlignment="1" applyProtection="1">
      <alignment horizontal="center" vertical="center" wrapText="1"/>
    </xf>
    <xf numFmtId="0" fontId="25" fillId="2" borderId="1177" xfId="13" applyFont="1" applyFill="1" applyBorder="1" applyAlignment="1" applyProtection="1">
      <alignment horizontal="center" vertical="center" wrapText="1"/>
      <protection locked="0"/>
    </xf>
    <xf numFmtId="0" fontId="25" fillId="2" borderId="1252" xfId="13" applyFont="1" applyFill="1" applyBorder="1" applyAlignment="1" applyProtection="1">
      <alignment horizontal="center" vertical="center" wrapText="1"/>
      <protection locked="0"/>
    </xf>
    <xf numFmtId="0" fontId="25" fillId="2" borderId="1253" xfId="13" applyFont="1" applyFill="1" applyBorder="1" applyAlignment="1" applyProtection="1">
      <alignment horizontal="center" vertical="center" wrapText="1"/>
      <protection locked="0"/>
    </xf>
    <xf numFmtId="0" fontId="27" fillId="2" borderId="1263" xfId="22" applyFont="1" applyFill="1" applyBorder="1" applyAlignment="1" applyProtection="1">
      <alignment horizontal="center" vertical="center" wrapText="1"/>
      <protection locked="0"/>
    </xf>
    <xf numFmtId="0" fontId="25" fillId="2" borderId="1178" xfId="5" applyFont="1" applyFill="1" applyBorder="1" applyAlignment="1" applyProtection="1">
      <alignment horizontal="center" vertical="center" wrapText="1"/>
      <protection locked="0"/>
    </xf>
    <xf numFmtId="0" fontId="25" fillId="2" borderId="1264" xfId="5" applyFont="1" applyFill="1" applyBorder="1" applyAlignment="1" applyProtection="1">
      <alignment horizontal="center" vertical="center" wrapText="1"/>
      <protection locked="0"/>
    </xf>
    <xf numFmtId="0" fontId="25" fillId="2" borderId="1177" xfId="5" applyFont="1" applyFill="1" applyBorder="1" applyAlignment="1" applyProtection="1">
      <alignment horizontal="center" vertical="center" wrapText="1"/>
      <protection locked="0"/>
    </xf>
    <xf numFmtId="0" fontId="27" fillId="2" borderId="1177" xfId="5" applyFont="1" applyFill="1" applyBorder="1" applyAlignment="1" applyProtection="1">
      <alignment horizontal="center" vertical="center" wrapText="1"/>
      <protection locked="0"/>
    </xf>
    <xf numFmtId="0" fontId="27" fillId="2" borderId="1252" xfId="5" applyFont="1" applyFill="1" applyBorder="1" applyAlignment="1" applyProtection="1">
      <alignment horizontal="center" vertical="center" wrapText="1"/>
      <protection locked="0"/>
    </xf>
    <xf numFmtId="0" fontId="25" fillId="2" borderId="56" xfId="5" applyFont="1" applyFill="1" applyBorder="1" applyAlignment="1" applyProtection="1">
      <alignment horizontal="center" vertical="center" wrapText="1"/>
      <protection locked="0"/>
    </xf>
    <xf numFmtId="0" fontId="129" fillId="2" borderId="702" xfId="21" quotePrefix="1" applyFont="1" applyFill="1" applyBorder="1" applyAlignment="1" applyProtection="1">
      <alignment horizontal="left" textRotation="90" wrapText="1"/>
      <protection locked="0"/>
    </xf>
    <xf numFmtId="0" fontId="129" fillId="2" borderId="691" xfId="21" quotePrefix="1" applyFont="1" applyFill="1" applyBorder="1" applyAlignment="1" applyProtection="1">
      <alignment horizontal="left" textRotation="90" wrapText="1"/>
      <protection locked="0"/>
    </xf>
    <xf numFmtId="0" fontId="27" fillId="2" borderId="1250" xfId="15" quotePrefix="1" applyFont="1" applyFill="1" applyBorder="1" applyAlignment="1">
      <alignment horizontal="left" vertical="center" wrapText="1"/>
    </xf>
    <xf numFmtId="0" fontId="27" fillId="2" borderId="1247" xfId="15" quotePrefix="1" applyFont="1" applyFill="1" applyBorder="1" applyAlignment="1">
      <alignment horizontal="left" vertical="center" wrapText="1"/>
    </xf>
    <xf numFmtId="0" fontId="25" fillId="2" borderId="118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77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185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185" xfId="15" quotePrefix="1" applyFont="1" applyFill="1" applyBorder="1" applyAlignment="1">
      <alignment horizontal="left" vertical="center" wrapText="1"/>
    </xf>
    <xf numFmtId="0" fontId="25" fillId="2" borderId="1185" xfId="15" quotePrefix="1" applyNumberFormat="1" applyFont="1" applyFill="1" applyBorder="1" applyAlignment="1" applyProtection="1">
      <alignment vertical="center" wrapText="1"/>
      <protection locked="0"/>
    </xf>
    <xf numFmtId="0" fontId="28" fillId="2" borderId="1185" xfId="15" applyNumberFormat="1" applyFont="1" applyFill="1" applyBorder="1" applyAlignment="1" applyProtection="1">
      <alignment vertical="center" wrapText="1"/>
      <protection locked="0"/>
    </xf>
    <xf numFmtId="0" fontId="103" fillId="0" borderId="0" xfId="9" applyFont="1" applyFill="1"/>
    <xf numFmtId="0" fontId="103" fillId="0" borderId="1278" xfId="9" applyFont="1" applyFill="1" applyBorder="1" applyAlignment="1">
      <alignment horizontal="center"/>
    </xf>
    <xf numFmtId="0" fontId="103" fillId="0" borderId="1180" xfId="9" applyFont="1" applyFill="1" applyBorder="1" applyAlignment="1">
      <alignment horizontal="center"/>
    </xf>
    <xf numFmtId="49" fontId="103" fillId="0" borderId="0" xfId="9" applyNumberFormat="1" applyFont="1" applyFill="1"/>
    <xf numFmtId="49" fontId="6" fillId="0" borderId="1263" xfId="0" applyNumberFormat="1" applyFont="1" applyFill="1" applyBorder="1" applyAlignment="1">
      <alignment horizontal="left"/>
    </xf>
    <xf numFmtId="0" fontId="6" fillId="0" borderId="1185" xfId="9" applyFont="1" applyFill="1" applyBorder="1" applyAlignment="1">
      <alignment horizontal="left" vertical="center" wrapText="1"/>
    </xf>
    <xf numFmtId="49" fontId="6" fillId="0" borderId="856" xfId="0" applyNumberFormat="1" applyFont="1" applyFill="1" applyBorder="1" applyAlignment="1">
      <alignment horizontal="left"/>
    </xf>
    <xf numFmtId="0" fontId="103" fillId="0" borderId="0" xfId="9" applyFont="1" applyFill="1" applyAlignment="1">
      <alignment horizontal="left"/>
    </xf>
    <xf numFmtId="0" fontId="103" fillId="0" borderId="0" xfId="9" applyFont="1" applyFill="1" applyAlignment="1"/>
    <xf numFmtId="0" fontId="200" fillId="0" borderId="0" xfId="9" applyFont="1" applyFill="1" applyBorder="1" applyAlignment="1"/>
    <xf numFmtId="0" fontId="200" fillId="0" borderId="0" xfId="9" applyFont="1" applyFill="1"/>
    <xf numFmtId="0" fontId="200" fillId="0" borderId="0" xfId="9" applyFont="1" applyFill="1" applyAlignment="1">
      <alignment horizontal="center"/>
    </xf>
    <xf numFmtId="0" fontId="103" fillId="0" borderId="1229" xfId="9" applyFont="1" applyFill="1" applyBorder="1" applyAlignment="1">
      <alignment horizontal="center" vertical="center"/>
    </xf>
    <xf numFmtId="0" fontId="103" fillId="0" borderId="1247" xfId="0" applyFont="1" applyFill="1" applyBorder="1" applyAlignment="1">
      <alignment horizontal="left"/>
    </xf>
    <xf numFmtId="0" fontId="103" fillId="0" borderId="1263" xfId="0" applyFont="1" applyFill="1" applyBorder="1" applyAlignment="1">
      <alignment horizontal="left"/>
    </xf>
    <xf numFmtId="49" fontId="103" fillId="0" borderId="1247" xfId="0" applyNumberFormat="1" applyFont="1" applyFill="1" applyBorder="1" applyAlignment="1">
      <alignment horizontal="left"/>
    </xf>
    <xf numFmtId="17" fontId="103" fillId="0" borderId="1247" xfId="0" applyNumberFormat="1" applyFont="1" applyFill="1" applyBorder="1" applyAlignment="1">
      <alignment horizontal="left"/>
    </xf>
    <xf numFmtId="49" fontId="103" fillId="0" borderId="992" xfId="0" applyNumberFormat="1" applyFont="1" applyFill="1" applyBorder="1" applyAlignment="1">
      <alignment horizontal="left"/>
    </xf>
    <xf numFmtId="49" fontId="103" fillId="0" borderId="998" xfId="0" applyNumberFormat="1" applyFont="1" applyFill="1" applyBorder="1" applyAlignment="1">
      <alignment horizontal="left"/>
    </xf>
    <xf numFmtId="0" fontId="103" fillId="0" borderId="992" xfId="0" applyFont="1" applyFill="1" applyBorder="1" applyAlignment="1">
      <alignment horizontal="left"/>
    </xf>
    <xf numFmtId="49" fontId="6" fillId="0" borderId="1185" xfId="0" applyNumberFormat="1" applyFont="1" applyFill="1" applyBorder="1" applyAlignment="1">
      <alignment horizontal="left"/>
    </xf>
    <xf numFmtId="0" fontId="103" fillId="0" borderId="1279" xfId="0" applyFont="1" applyFill="1" applyBorder="1" applyAlignment="1">
      <alignment horizontal="left"/>
    </xf>
    <xf numFmtId="0" fontId="201" fillId="0" borderId="1185" xfId="9" applyFont="1" applyFill="1" applyBorder="1" applyAlignment="1">
      <alignment horizontal="left" vertical="center" wrapText="1"/>
    </xf>
    <xf numFmtId="0" fontId="3" fillId="0" borderId="1177" xfId="9" applyNumberFormat="1" applyFont="1" applyFill="1" applyBorder="1" applyAlignment="1">
      <alignment horizontal="center" vertical="center" wrapText="1"/>
    </xf>
    <xf numFmtId="0" fontId="3" fillId="0" borderId="1252" xfId="9" applyNumberFormat="1" applyFont="1" applyFill="1" applyBorder="1" applyAlignment="1">
      <alignment horizontal="center" vertical="center" wrapText="1"/>
    </xf>
    <xf numFmtId="0" fontId="3" fillId="0" borderId="1252" xfId="9" applyNumberFormat="1" applyFont="1" applyFill="1" applyBorder="1" applyAlignment="1">
      <alignment horizontal="center" vertical="center"/>
    </xf>
    <xf numFmtId="0" fontId="3" fillId="0" borderId="1253" xfId="9" applyNumberFormat="1" applyFont="1" applyFill="1" applyBorder="1" applyAlignment="1">
      <alignment horizontal="center" vertical="center"/>
    </xf>
    <xf numFmtId="0" fontId="17" fillId="0" borderId="1273" xfId="9" applyNumberFormat="1" applyFont="1" applyFill="1" applyBorder="1" applyAlignment="1">
      <alignment horizontal="center" vertical="center"/>
    </xf>
    <xf numFmtId="0" fontId="17" fillId="0" borderId="1269" xfId="9" applyNumberFormat="1" applyFont="1" applyFill="1" applyBorder="1" applyAlignment="1">
      <alignment horizontal="center" vertical="center"/>
    </xf>
    <xf numFmtId="0" fontId="17" fillId="0" borderId="1219" xfId="0" applyNumberFormat="1" applyFont="1" applyFill="1" applyBorder="1" applyAlignment="1">
      <alignment horizontal="center"/>
    </xf>
    <xf numFmtId="0" fontId="17" fillId="0" borderId="1266" xfId="0" applyNumberFormat="1" applyFont="1" applyFill="1" applyBorder="1" applyAlignment="1">
      <alignment horizontal="center"/>
    </xf>
    <xf numFmtId="0" fontId="19" fillId="0" borderId="1219" xfId="9" applyNumberFormat="1" applyFont="1" applyFill="1" applyBorder="1" applyAlignment="1">
      <alignment horizontal="center" vertical="center"/>
    </xf>
    <xf numFmtId="0" fontId="19" fillId="0" borderId="1267" xfId="9" applyNumberFormat="1" applyFont="1" applyFill="1" applyBorder="1" applyAlignment="1">
      <alignment horizontal="center" vertical="center"/>
    </xf>
    <xf numFmtId="0" fontId="17" fillId="0" borderId="1212" xfId="0" applyNumberFormat="1" applyFont="1" applyFill="1" applyBorder="1" applyAlignment="1">
      <alignment horizontal="center"/>
    </xf>
    <xf numFmtId="49" fontId="17" fillId="0" borderId="1144" xfId="0" applyNumberFormat="1" applyFont="1" applyFill="1" applyBorder="1" applyAlignment="1">
      <alignment horizontal="left"/>
    </xf>
    <xf numFmtId="0" fontId="19" fillId="0" borderId="1281" xfId="0" applyFont="1" applyFill="1" applyBorder="1" applyAlignment="1">
      <alignment horizontal="left"/>
    </xf>
    <xf numFmtId="0" fontId="17" fillId="0" borderId="1144" xfId="9" applyFont="1" applyFill="1" applyBorder="1" applyAlignment="1">
      <alignment horizontal="center" vertical="center" wrapText="1"/>
    </xf>
    <xf numFmtId="0" fontId="114" fillId="2" borderId="698" xfId="11" quotePrefix="1" applyFont="1" applyFill="1" applyBorder="1" applyAlignment="1">
      <alignment horizontal="center" vertical="center" wrapText="1"/>
    </xf>
    <xf numFmtId="0" fontId="40" fillId="2" borderId="1248" xfId="15" quotePrefix="1" applyFont="1" applyFill="1" applyBorder="1" applyAlignment="1">
      <alignment horizontal="center" vertical="center" wrapText="1"/>
    </xf>
    <xf numFmtId="0" fontId="40" fillId="2" borderId="1252" xfId="15" quotePrefix="1" applyFont="1" applyFill="1" applyBorder="1" applyAlignment="1">
      <alignment horizontal="center" vertical="center" wrapText="1"/>
    </xf>
    <xf numFmtId="0" fontId="40" fillId="2" borderId="1247" xfId="15" applyFont="1" applyFill="1" applyBorder="1" applyAlignment="1">
      <alignment vertical="center" wrapText="1"/>
    </xf>
    <xf numFmtId="0" fontId="40" fillId="2" borderId="1247" xfId="3" applyFont="1" applyFill="1" applyBorder="1" applyAlignment="1">
      <alignment vertical="center"/>
    </xf>
    <xf numFmtId="0" fontId="40" fillId="2" borderId="1247" xfId="3" applyFont="1" applyFill="1" applyBorder="1" applyAlignment="1">
      <alignment vertical="center" wrapText="1"/>
    </xf>
    <xf numFmtId="0" fontId="40" fillId="2" borderId="998" xfId="3" applyFont="1" applyFill="1" applyBorder="1" applyAlignment="1">
      <alignment vertical="center" wrapText="1"/>
    </xf>
    <xf numFmtId="0" fontId="40" fillId="2" borderId="1250" xfId="15" applyFont="1" applyFill="1" applyBorder="1" applyAlignment="1">
      <alignment vertical="center" wrapText="1"/>
    </xf>
    <xf numFmtId="0" fontId="36" fillId="2" borderId="1178" xfId="11" quotePrefix="1" applyFont="1" applyFill="1" applyBorder="1" applyAlignment="1">
      <alignment horizontal="center" vertical="center" wrapText="1"/>
    </xf>
    <xf numFmtId="0" fontId="37" fillId="2" borderId="1178" xfId="11" quotePrefix="1" applyFont="1" applyFill="1" applyBorder="1" applyAlignment="1">
      <alignment horizontal="center" vertical="center" wrapText="1"/>
    </xf>
    <xf numFmtId="0" fontId="38" fillId="2" borderId="1259" xfId="11" quotePrefix="1" applyFont="1" applyFill="1" applyBorder="1" applyAlignment="1">
      <alignment horizontal="center" vertical="center" wrapText="1"/>
    </xf>
    <xf numFmtId="0" fontId="11" fillId="2" borderId="1280" xfId="15" quotePrefix="1" applyFont="1" applyFill="1" applyBorder="1" applyAlignment="1">
      <alignment vertical="center" wrapText="1"/>
    </xf>
    <xf numFmtId="0" fontId="58" fillId="2" borderId="1179" xfId="0" applyFont="1" applyFill="1" applyBorder="1" applyAlignment="1">
      <alignment horizontal="left" vertical="center" wrapText="1"/>
    </xf>
    <xf numFmtId="0" fontId="58" fillId="2" borderId="1181" xfId="0" applyFont="1" applyFill="1" applyBorder="1" applyAlignment="1">
      <alignment horizontal="left" vertical="center" wrapText="1"/>
    </xf>
    <xf numFmtId="0" fontId="58" fillId="2" borderId="1182" xfId="0" applyFont="1" applyFill="1" applyBorder="1" applyAlignment="1">
      <alignment horizontal="left" vertical="center" wrapText="1"/>
    </xf>
    <xf numFmtId="0" fontId="58" fillId="2" borderId="1244" xfId="0" applyFont="1" applyFill="1" applyBorder="1" applyAlignment="1">
      <alignment horizontal="center" vertical="center" wrapText="1"/>
    </xf>
    <xf numFmtId="0" fontId="58" fillId="2" borderId="1276" xfId="0" applyFont="1" applyFill="1" applyBorder="1" applyAlignment="1">
      <alignment horizontal="center" vertical="center" wrapText="1"/>
    </xf>
    <xf numFmtId="0" fontId="58" fillId="2" borderId="1277" xfId="0" applyFont="1" applyFill="1" applyBorder="1" applyAlignment="1">
      <alignment horizontal="center" vertical="center" wrapText="1"/>
    </xf>
    <xf numFmtId="0" fontId="58" fillId="2" borderId="1246" xfId="0" applyFont="1" applyFill="1" applyBorder="1" applyAlignment="1">
      <alignment horizontal="center" vertical="center" wrapText="1"/>
    </xf>
    <xf numFmtId="0" fontId="58" fillId="2" borderId="1236" xfId="0" applyFont="1" applyFill="1" applyBorder="1" applyAlignment="1">
      <alignment horizontal="center" vertical="center" wrapText="1"/>
    </xf>
    <xf numFmtId="0" fontId="58" fillId="2" borderId="1237" xfId="0" applyFont="1" applyFill="1" applyBorder="1" applyAlignment="1">
      <alignment horizontal="center" vertical="center" wrapText="1"/>
    </xf>
    <xf numFmtId="0" fontId="58" fillId="2" borderId="900" xfId="0" applyFont="1" applyFill="1" applyBorder="1" applyAlignment="1">
      <alignment horizontal="center" vertical="center" wrapText="1"/>
    </xf>
    <xf numFmtId="0" fontId="58" fillId="2" borderId="1257" xfId="0" applyFont="1" applyFill="1" applyBorder="1" applyAlignment="1">
      <alignment horizontal="center" vertical="center" wrapText="1"/>
    </xf>
    <xf numFmtId="0" fontId="58" fillId="2" borderId="1258" xfId="0" applyFont="1" applyFill="1" applyBorder="1" applyAlignment="1">
      <alignment horizontal="center" vertical="center" wrapText="1"/>
    </xf>
    <xf numFmtId="0" fontId="58" fillId="2" borderId="1280" xfId="0" applyFont="1" applyFill="1" applyBorder="1" applyAlignment="1">
      <alignment horizontal="left" vertical="center" wrapText="1"/>
    </xf>
    <xf numFmtId="0" fontId="58" fillId="2" borderId="1250" xfId="0" applyFont="1" applyFill="1" applyBorder="1" applyAlignment="1">
      <alignment horizontal="left" vertical="center" wrapText="1"/>
    </xf>
    <xf numFmtId="0" fontId="11" fillId="2" borderId="1244" xfId="13" quotePrefix="1" applyFont="1" applyFill="1" applyBorder="1" applyAlignment="1">
      <alignment vertical="center" wrapText="1"/>
    </xf>
    <xf numFmtId="0" fontId="11" fillId="2" borderId="1276" xfId="13" quotePrefix="1" applyFont="1" applyFill="1" applyBorder="1" applyAlignment="1">
      <alignment vertical="center" wrapText="1"/>
    </xf>
    <xf numFmtId="0" fontId="11" fillId="2" borderId="1277" xfId="13" quotePrefix="1" applyFont="1" applyFill="1" applyBorder="1" applyAlignment="1">
      <alignment vertical="center" wrapText="1"/>
    </xf>
    <xf numFmtId="0" fontId="58" fillId="2" borderId="998" xfId="0" applyFont="1" applyFill="1" applyBorder="1" applyAlignment="1">
      <alignment horizontal="left" vertical="center" wrapText="1"/>
    </xf>
    <xf numFmtId="0" fontId="11" fillId="2" borderId="900" xfId="13" quotePrefix="1" applyFont="1" applyFill="1" applyBorder="1" applyAlignment="1">
      <alignment vertical="center" wrapText="1"/>
    </xf>
    <xf numFmtId="0" fontId="11" fillId="2" borderId="1257" xfId="13" quotePrefix="1" applyFont="1" applyFill="1" applyBorder="1" applyAlignment="1">
      <alignment vertical="center" wrapText="1"/>
    </xf>
    <xf numFmtId="0" fontId="11" fillId="2" borderId="1258" xfId="13" quotePrefix="1" applyFont="1" applyFill="1" applyBorder="1" applyAlignment="1">
      <alignment vertical="center" wrapText="1"/>
    </xf>
    <xf numFmtId="0" fontId="11" fillId="2" borderId="6" xfId="15" applyFont="1" applyFill="1" applyBorder="1" applyAlignment="1">
      <alignment vertical="center" wrapText="1"/>
    </xf>
    <xf numFmtId="0" fontId="11" fillId="2" borderId="41" xfId="13" quotePrefix="1" applyFont="1" applyFill="1" applyBorder="1" applyAlignment="1">
      <alignment vertical="center" wrapText="1"/>
    </xf>
    <xf numFmtId="0" fontId="11" fillId="2" borderId="57" xfId="13" quotePrefix="1" applyFont="1" applyFill="1" applyBorder="1" applyAlignment="1">
      <alignment vertical="center" wrapText="1"/>
    </xf>
    <xf numFmtId="0" fontId="40" fillId="2" borderId="1263" xfId="15" applyFont="1" applyFill="1" applyBorder="1" applyAlignment="1">
      <alignment vertical="center" wrapText="1"/>
    </xf>
    <xf numFmtId="0" fontId="58" fillId="2" borderId="1234" xfId="0" applyFont="1" applyFill="1" applyBorder="1" applyAlignment="1">
      <alignment horizontal="center" vertical="center" wrapText="1"/>
    </xf>
    <xf numFmtId="0" fontId="58" fillId="2" borderId="1249" xfId="0" applyFont="1" applyFill="1" applyBorder="1" applyAlignment="1">
      <alignment horizontal="center" vertical="center" wrapText="1"/>
    </xf>
    <xf numFmtId="0" fontId="58" fillId="2" borderId="1256" xfId="0" applyFont="1" applyFill="1" applyBorder="1" applyAlignment="1">
      <alignment horizontal="center" vertical="center" wrapText="1"/>
    </xf>
    <xf numFmtId="0" fontId="58" fillId="2" borderId="6" xfId="0" applyFont="1" applyFill="1" applyBorder="1" applyAlignment="1">
      <alignment horizontal="left" vertical="center" wrapText="1"/>
    </xf>
    <xf numFmtId="0" fontId="132" fillId="2" borderId="55" xfId="0" applyFont="1" applyFill="1" applyBorder="1" applyAlignment="1">
      <alignment horizontal="center" vertical="center"/>
    </xf>
    <xf numFmtId="0" fontId="132" fillId="2" borderId="41" xfId="0" applyFont="1" applyFill="1" applyBorder="1" applyAlignment="1">
      <alignment horizontal="center" vertical="center"/>
    </xf>
    <xf numFmtId="0" fontId="132" fillId="2" borderId="57" xfId="0" applyFont="1" applyFill="1" applyBorder="1" applyAlignment="1">
      <alignment horizontal="center" vertical="center"/>
    </xf>
    <xf numFmtId="0" fontId="132" fillId="2" borderId="58" xfId="0" applyFont="1" applyFill="1" applyBorder="1" applyAlignment="1">
      <alignment horizontal="center" vertical="center"/>
    </xf>
    <xf numFmtId="0" fontId="11" fillId="2" borderId="6" xfId="15" quotePrefix="1" applyFont="1" applyFill="1" applyBorder="1" applyAlignment="1">
      <alignment horizontal="left" vertical="center" wrapText="1"/>
    </xf>
    <xf numFmtId="0" fontId="11" fillId="2" borderId="55" xfId="13" quotePrefix="1" applyFont="1" applyFill="1" applyBorder="1" applyAlignment="1">
      <alignment horizontal="center" vertical="center" wrapText="1"/>
    </xf>
    <xf numFmtId="0" fontId="11" fillId="2" borderId="41" xfId="13" quotePrefix="1" applyFont="1" applyFill="1" applyBorder="1" applyAlignment="1">
      <alignment horizontal="center" vertical="center" wrapText="1"/>
    </xf>
    <xf numFmtId="0" fontId="11" fillId="2" borderId="57" xfId="13" quotePrefix="1" applyFont="1" applyFill="1" applyBorder="1" applyAlignment="1">
      <alignment horizontal="center" vertical="center" wrapText="1"/>
    </xf>
    <xf numFmtId="0" fontId="11" fillId="2" borderId="58" xfId="13" quotePrefix="1" applyFont="1" applyFill="1" applyBorder="1" applyAlignment="1">
      <alignment horizontal="center" vertical="center" wrapText="1"/>
    </xf>
    <xf numFmtId="0" fontId="11" fillId="2" borderId="1286" xfId="15" applyFont="1" applyFill="1" applyBorder="1" applyAlignment="1">
      <alignment vertical="center" wrapText="1"/>
    </xf>
    <xf numFmtId="0" fontId="40" fillId="2" borderId="1253" xfId="15" quotePrefix="1" applyFont="1" applyFill="1" applyBorder="1" applyAlignment="1">
      <alignment horizontal="center" vertical="center" wrapText="1"/>
    </xf>
    <xf numFmtId="0" fontId="58" fillId="2" borderId="1235" xfId="0" applyFont="1" applyFill="1" applyBorder="1" applyAlignment="1">
      <alignment horizontal="center" vertical="center" wrapText="1"/>
    </xf>
    <xf numFmtId="0" fontId="11" fillId="2" borderId="1238" xfId="15" quotePrefix="1" applyFont="1" applyFill="1" applyBorder="1" applyAlignment="1">
      <alignment horizontal="center" vertical="center" wrapText="1"/>
    </xf>
    <xf numFmtId="0" fontId="11" fillId="2" borderId="1239" xfId="15" quotePrefix="1" applyFont="1" applyFill="1" applyBorder="1" applyAlignment="1">
      <alignment horizontal="center" vertical="center" wrapText="1"/>
    </xf>
    <xf numFmtId="0" fontId="11" fillId="2" borderId="1240" xfId="15" quotePrefix="1" applyFont="1" applyFill="1" applyBorder="1" applyAlignment="1">
      <alignment horizontal="center" vertical="center" wrapText="1"/>
    </xf>
    <xf numFmtId="0" fontId="34" fillId="2" borderId="1283" xfId="0" applyFont="1" applyFill="1" applyBorder="1"/>
    <xf numFmtId="0" fontId="11" fillId="2" borderId="1287" xfId="15" quotePrefix="1" applyFont="1" applyFill="1" applyBorder="1" applyAlignment="1">
      <alignment vertical="center" wrapText="1"/>
    </xf>
    <xf numFmtId="0" fontId="82" fillId="2" borderId="1288" xfId="9" applyFont="1" applyFill="1" applyBorder="1" applyAlignment="1">
      <alignment horizontal="center" vertical="center" wrapText="1"/>
    </xf>
    <xf numFmtId="0" fontId="83" fillId="2" borderId="1094" xfId="9" applyFont="1" applyFill="1" applyBorder="1" applyAlignment="1">
      <alignment horizontal="center" wrapText="1"/>
    </xf>
    <xf numFmtId="0" fontId="84" fillId="2" borderId="1278" xfId="9" applyFont="1" applyFill="1" applyBorder="1" applyAlignment="1">
      <alignment horizontal="center" vertical="center"/>
    </xf>
    <xf numFmtId="0" fontId="84" fillId="2" borderId="1274" xfId="9" applyFont="1" applyFill="1" applyBorder="1" applyAlignment="1">
      <alignment horizontal="center" vertical="center"/>
    </xf>
    <xf numFmtId="0" fontId="84" fillId="2" borderId="1180" xfId="9" applyFont="1" applyFill="1" applyBorder="1" applyAlignment="1">
      <alignment horizontal="center" vertical="center"/>
    </xf>
    <xf numFmtId="0" fontId="82" fillId="2" borderId="1289" xfId="9" applyFont="1" applyFill="1" applyBorder="1" applyAlignment="1">
      <alignment horizontal="center" vertical="center" wrapText="1"/>
    </xf>
    <xf numFmtId="0" fontId="78" fillId="2" borderId="1263" xfId="0" applyFont="1" applyFill="1" applyBorder="1" applyAlignment="1">
      <alignment horizontal="left"/>
    </xf>
    <xf numFmtId="0" fontId="88" fillId="2" borderId="1290" xfId="0" applyNumberFormat="1" applyFont="1" applyFill="1" applyBorder="1" applyAlignment="1">
      <alignment horizontal="center" vertical="center" wrapText="1"/>
    </xf>
    <xf numFmtId="0" fontId="94" fillId="2" borderId="1283" xfId="9" applyFont="1" applyFill="1" applyBorder="1" applyAlignment="1">
      <alignment horizontal="center" vertical="center" wrapText="1"/>
    </xf>
    <xf numFmtId="0" fontId="95" fillId="2" borderId="1286" xfId="9" applyFont="1" applyFill="1" applyBorder="1" applyAlignment="1">
      <alignment horizontal="center" vertical="center" wrapText="1"/>
    </xf>
    <xf numFmtId="0" fontId="95" fillId="2" borderId="1228" xfId="9" applyFont="1" applyFill="1" applyBorder="1" applyAlignment="1">
      <alignment horizontal="center" vertical="center" wrapText="1"/>
    </xf>
    <xf numFmtId="0" fontId="96" fillId="2" borderId="1215" xfId="0" applyFont="1" applyFill="1" applyBorder="1"/>
    <xf numFmtId="0" fontId="96" fillId="2" borderId="1221" xfId="0" applyFont="1" applyFill="1" applyBorder="1"/>
    <xf numFmtId="0" fontId="96" fillId="2" borderId="1228" xfId="0" applyFont="1" applyFill="1" applyBorder="1"/>
    <xf numFmtId="0" fontId="96" fillId="2" borderId="1216" xfId="0" applyFont="1" applyFill="1" applyBorder="1"/>
    <xf numFmtId="0" fontId="96" fillId="2" borderId="1282" xfId="0" applyFont="1" applyFill="1" applyBorder="1"/>
    <xf numFmtId="0" fontId="96" fillId="2" borderId="1252" xfId="0" applyFont="1" applyFill="1" applyBorder="1"/>
    <xf numFmtId="0" fontId="96" fillId="2" borderId="1253" xfId="0" applyFont="1" applyFill="1" applyBorder="1"/>
    <xf numFmtId="0" fontId="104" fillId="2" borderId="1215" xfId="0" applyFont="1" applyFill="1" applyBorder="1" applyAlignment="1">
      <alignment horizontal="center" vertical="center" textRotation="90" wrapText="1"/>
    </xf>
    <xf numFmtId="0" fontId="104" fillId="2" borderId="1216" xfId="0" applyFont="1" applyFill="1" applyBorder="1"/>
    <xf numFmtId="0" fontId="104" fillId="2" borderId="1223" xfId="0" applyFont="1" applyFill="1" applyBorder="1"/>
    <xf numFmtId="0" fontId="11" fillId="2" borderId="1145" xfId="15" applyFont="1" applyFill="1" applyBorder="1" applyAlignment="1">
      <alignment vertical="center" wrapText="1"/>
    </xf>
    <xf numFmtId="0" fontId="11" fillId="2" borderId="1237" xfId="13" applyFont="1" applyFill="1" applyBorder="1" applyAlignment="1">
      <alignment horizontal="center" vertical="center" wrapText="1"/>
    </xf>
    <xf numFmtId="0" fontId="11" fillId="2" borderId="1275" xfId="13" quotePrefix="1" applyFont="1" applyFill="1" applyBorder="1" applyAlignment="1">
      <alignment horizontal="center" vertical="center" wrapText="1"/>
    </xf>
    <xf numFmtId="0" fontId="11" fillId="2" borderId="1276" xfId="13" quotePrefix="1" applyFont="1" applyFill="1" applyBorder="1" applyAlignment="1">
      <alignment horizontal="center" vertical="center" wrapText="1"/>
    </xf>
    <xf numFmtId="0" fontId="11" fillId="2" borderId="1277" xfId="13" quotePrefix="1" applyFont="1" applyFill="1" applyBorder="1" applyAlignment="1">
      <alignment horizontal="center" vertical="center" wrapText="1"/>
    </xf>
    <xf numFmtId="0" fontId="43" fillId="2" borderId="1280" xfId="0" applyFont="1" applyFill="1" applyBorder="1" applyAlignment="1">
      <alignment horizontal="left" vertical="center" wrapText="1"/>
    </xf>
    <xf numFmtId="0" fontId="11" fillId="2" borderId="1180" xfId="13" quotePrefix="1" applyFont="1" applyFill="1" applyBorder="1" applyAlignment="1">
      <alignment horizontal="center" vertical="center" wrapText="1"/>
    </xf>
    <xf numFmtId="0" fontId="40" fillId="2" borderId="1145" xfId="15" quotePrefix="1" applyFont="1" applyFill="1" applyBorder="1" applyAlignment="1">
      <alignment vertical="center" wrapText="1"/>
    </xf>
    <xf numFmtId="0" fontId="11" fillId="2" borderId="1232" xfId="13" applyFont="1" applyFill="1" applyBorder="1" applyAlignment="1">
      <alignment horizontal="center" vertical="center" wrapText="1"/>
    </xf>
    <xf numFmtId="0" fontId="40" fillId="2" borderId="1280" xfId="15" quotePrefix="1" applyFont="1" applyFill="1" applyBorder="1" applyAlignment="1">
      <alignment vertical="center" wrapText="1"/>
    </xf>
    <xf numFmtId="0" fontId="11" fillId="2" borderId="1245" xfId="13" applyFont="1" applyFill="1" applyBorder="1" applyAlignment="1">
      <alignment horizontal="center" vertical="center" wrapText="1"/>
    </xf>
    <xf numFmtId="0" fontId="40" fillId="2" borderId="998" xfId="15" quotePrefix="1" applyFont="1" applyFill="1" applyBorder="1" applyAlignment="1">
      <alignment vertical="center" wrapText="1"/>
    </xf>
    <xf numFmtId="0" fontId="11" fillId="2" borderId="1229" xfId="13" applyFont="1" applyFill="1" applyBorder="1" applyAlignment="1">
      <alignment horizontal="center" vertical="center" wrapText="1"/>
    </xf>
    <xf numFmtId="0" fontId="39" fillId="2" borderId="1283" xfId="15" quotePrefix="1" applyFont="1" applyFill="1" applyBorder="1" applyAlignment="1">
      <alignment vertical="center" wrapText="1"/>
    </xf>
    <xf numFmtId="0" fontId="11" fillId="2" borderId="1283" xfId="15" quotePrefix="1" applyFont="1" applyFill="1" applyBorder="1" applyAlignment="1">
      <alignment horizontal="center" vertical="center" wrapText="1"/>
    </xf>
    <xf numFmtId="0" fontId="39" fillId="2" borderId="1292" xfId="15" applyFont="1" applyFill="1" applyBorder="1" applyAlignment="1">
      <alignment vertical="center" wrapText="1"/>
    </xf>
    <xf numFmtId="0" fontId="11" fillId="2" borderId="1070" xfId="13" applyFont="1" applyFill="1" applyBorder="1" applyAlignment="1">
      <alignment horizontal="center" vertical="center" wrapText="1"/>
    </xf>
    <xf numFmtId="0" fontId="27" fillId="2" borderId="1178" xfId="5" applyFont="1" applyFill="1" applyBorder="1" applyAlignment="1" applyProtection="1">
      <alignment horizontal="center" vertical="center" wrapText="1"/>
      <protection locked="0"/>
    </xf>
    <xf numFmtId="0" fontId="27" fillId="2" borderId="1179" xfId="5" applyFont="1" applyFill="1" applyBorder="1" applyAlignment="1" applyProtection="1">
      <alignment horizontal="center" vertical="center" wrapText="1"/>
      <protection locked="0"/>
    </xf>
    <xf numFmtId="0" fontId="27" fillId="2" borderId="1278" xfId="5" applyFont="1" applyFill="1" applyBorder="1" applyAlignment="1" applyProtection="1">
      <alignment horizontal="center" vertical="center" wrapText="1"/>
      <protection locked="0"/>
    </xf>
    <xf numFmtId="0" fontId="27" fillId="2" borderId="1250" xfId="22" applyFont="1" applyFill="1" applyBorder="1" applyAlignment="1" applyProtection="1">
      <alignment horizontal="center" vertical="center" wrapText="1"/>
      <protection locked="0"/>
    </xf>
    <xf numFmtId="0" fontId="25" fillId="2" borderId="1281" xfId="22" applyFont="1" applyFill="1" applyBorder="1" applyAlignment="1" applyProtection="1">
      <alignment horizontal="center" vertical="center" wrapText="1"/>
      <protection locked="0"/>
    </xf>
    <xf numFmtId="0" fontId="122" fillId="2" borderId="1283" xfId="5" applyFont="1" applyFill="1" applyBorder="1" applyAlignment="1" applyProtection="1">
      <alignment horizontal="center" vertical="center" wrapText="1"/>
      <protection locked="0"/>
    </xf>
    <xf numFmtId="0" fontId="122" fillId="2" borderId="1253" xfId="5" applyFont="1" applyFill="1" applyBorder="1" applyAlignment="1" applyProtection="1">
      <alignment horizontal="center" vertical="center" wrapText="1"/>
      <protection locked="0"/>
    </xf>
    <xf numFmtId="0" fontId="28" fillId="2" borderId="1286" xfId="15" quotePrefix="1" applyFont="1" applyFill="1" applyBorder="1" applyAlignment="1" applyProtection="1">
      <alignment vertical="center" wrapText="1"/>
      <protection locked="0"/>
    </xf>
    <xf numFmtId="0" fontId="28" fillId="2" borderId="1286" xfId="0" applyFont="1" applyFill="1" applyBorder="1" applyAlignment="1" applyProtection="1">
      <alignment horizontal="left" vertical="center" wrapText="1"/>
      <protection locked="0"/>
    </xf>
    <xf numFmtId="0" fontId="25" fillId="2" borderId="1286" xfId="15" quotePrefix="1" applyFont="1" applyFill="1" applyBorder="1" applyAlignment="1">
      <alignment horizontal="left" vertical="center" wrapText="1"/>
    </xf>
    <xf numFmtId="0" fontId="28" fillId="2" borderId="1286" xfId="15" applyFont="1" applyFill="1" applyBorder="1" applyAlignment="1" applyProtection="1">
      <alignment vertical="center" wrapText="1"/>
      <protection locked="0"/>
    </xf>
    <xf numFmtId="0" fontId="149" fillId="2" borderId="1286" xfId="15" quotePrefix="1" applyFont="1" applyFill="1" applyBorder="1" applyAlignment="1" applyProtection="1">
      <alignment vertical="center" wrapText="1"/>
      <protection locked="0"/>
    </xf>
    <xf numFmtId="0" fontId="130" fillId="2" borderId="1286" xfId="0" applyNumberFormat="1" applyFont="1" applyFill="1" applyBorder="1" applyAlignment="1" applyProtection="1">
      <alignment horizontal="left" vertical="center" wrapText="1"/>
      <protection locked="0"/>
    </xf>
    <xf numFmtId="0" fontId="31" fillId="2" borderId="1284" xfId="13" applyFont="1" applyFill="1" applyBorder="1" applyAlignment="1" applyProtection="1">
      <alignment horizontal="center" vertical="center" wrapText="1"/>
      <protection locked="0"/>
    </xf>
    <xf numFmtId="0" fontId="31" fillId="2" borderId="1282" xfId="13" applyFont="1" applyFill="1" applyBorder="1" applyAlignment="1" applyProtection="1">
      <alignment horizontal="center" vertical="center" wrapText="1"/>
      <protection locked="0"/>
    </xf>
    <xf numFmtId="0" fontId="31" fillId="2" borderId="1252" xfId="13" applyFont="1" applyFill="1" applyBorder="1" applyAlignment="1" applyProtection="1">
      <alignment horizontal="center" vertical="center" wrapText="1"/>
      <protection locked="0"/>
    </xf>
    <xf numFmtId="0" fontId="31" fillId="2" borderId="1253" xfId="13" applyFont="1" applyFill="1" applyBorder="1" applyAlignment="1" applyProtection="1">
      <alignment horizontal="center" vertical="center" wrapText="1"/>
      <protection locked="0"/>
    </xf>
    <xf numFmtId="0" fontId="32" fillId="2" borderId="1282" xfId="13" applyFont="1" applyFill="1" applyBorder="1" applyAlignment="1" applyProtection="1">
      <alignment horizontal="center" vertical="center" wrapText="1"/>
      <protection locked="0"/>
    </xf>
    <xf numFmtId="0" fontId="32" fillId="2" borderId="1252" xfId="13" applyFont="1" applyFill="1" applyBorder="1" applyAlignment="1" applyProtection="1">
      <alignment horizontal="center" vertical="center" wrapText="1"/>
      <protection locked="0"/>
    </xf>
    <xf numFmtId="0" fontId="31" fillId="2" borderId="1282" xfId="0" applyFont="1" applyFill="1" applyBorder="1" applyAlignment="1" applyProtection="1">
      <alignment horizontal="center" vertical="center"/>
      <protection locked="0"/>
    </xf>
    <xf numFmtId="0" fontId="31" fillId="2" borderId="1252" xfId="0" applyFont="1" applyFill="1" applyBorder="1" applyAlignment="1" applyProtection="1">
      <alignment horizontal="center" vertical="center"/>
      <protection locked="0"/>
    </xf>
    <xf numFmtId="0" fontId="31" fillId="2" borderId="1254" xfId="13" applyFont="1" applyFill="1" applyBorder="1" applyAlignment="1" applyProtection="1">
      <alignment horizontal="center" vertical="center" wrapText="1"/>
      <protection locked="0"/>
    </xf>
    <xf numFmtId="0" fontId="32" fillId="2" borderId="1254" xfId="13" applyFont="1" applyFill="1" applyBorder="1" applyAlignment="1" applyProtection="1">
      <alignment horizontal="center" vertical="center" wrapText="1"/>
      <protection locked="0"/>
    </xf>
    <xf numFmtId="0" fontId="31" fillId="2" borderId="1254" xfId="0" applyFont="1" applyFill="1" applyBorder="1" applyAlignment="1" applyProtection="1">
      <alignment horizontal="center" vertical="center"/>
      <protection locked="0"/>
    </xf>
    <xf numFmtId="0" fontId="31" fillId="2" borderId="1284" xfId="13" quotePrefix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39" fillId="4" borderId="1286" xfId="15" quotePrefix="1" applyFont="1" applyFill="1" applyBorder="1" applyAlignment="1">
      <alignment vertical="center" wrapText="1"/>
    </xf>
    <xf numFmtId="0" fontId="120" fillId="4" borderId="1280" xfId="0" applyFont="1" applyFill="1" applyBorder="1" applyAlignment="1">
      <alignment horizontal="left" vertical="center" wrapText="1"/>
    </xf>
    <xf numFmtId="0" fontId="43" fillId="4" borderId="1280" xfId="0" applyFont="1" applyFill="1" applyBorder="1" applyAlignment="1">
      <alignment horizontal="left" vertical="center" wrapText="1"/>
    </xf>
    <xf numFmtId="0" fontId="11" fillId="2" borderId="1256" xfId="13" applyFont="1" applyFill="1" applyBorder="1" applyAlignment="1">
      <alignment horizontal="center" vertical="center" wrapText="1"/>
    </xf>
    <xf numFmtId="0" fontId="41" fillId="2" borderId="1149" xfId="0" applyFont="1" applyFill="1" applyBorder="1" applyAlignment="1">
      <alignment horizontal="center" vertical="center" wrapText="1"/>
    </xf>
    <xf numFmtId="0" fontId="120" fillId="2" borderId="1149" xfId="0" applyFont="1" applyFill="1" applyBorder="1" applyAlignment="1">
      <alignment horizontal="left" vertical="center" wrapText="1"/>
    </xf>
    <xf numFmtId="0" fontId="11" fillId="0" borderId="1282" xfId="13" quotePrefix="1" applyFont="1" applyFill="1" applyBorder="1" applyAlignment="1">
      <alignment horizontal="center" vertical="center" wrapText="1"/>
    </xf>
    <xf numFmtId="0" fontId="11" fillId="0" borderId="1283" xfId="15" quotePrefix="1" applyFont="1" applyFill="1" applyBorder="1" applyAlignment="1">
      <alignment horizontal="center" vertical="center" wrapText="1"/>
    </xf>
    <xf numFmtId="0" fontId="132" fillId="2" borderId="1177" xfId="0" applyFont="1" applyFill="1" applyBorder="1" applyAlignment="1">
      <alignment horizontal="center" vertical="center"/>
    </xf>
    <xf numFmtId="0" fontId="132" fillId="2" borderId="1183" xfId="0" applyFont="1" applyFill="1" applyBorder="1" applyAlignment="1">
      <alignment horizontal="center" vertical="center"/>
    </xf>
    <xf numFmtId="0" fontId="132" fillId="2" borderId="1184" xfId="0" applyFont="1" applyFill="1" applyBorder="1" applyAlignment="1">
      <alignment horizontal="center" vertical="center"/>
    </xf>
    <xf numFmtId="0" fontId="11" fillId="4" borderId="1178" xfId="15" quotePrefix="1" applyFont="1" applyFill="1" applyBorder="1" applyAlignment="1">
      <alignment vertical="center" wrapText="1"/>
    </xf>
    <xf numFmtId="0" fontId="11" fillId="4" borderId="1181" xfId="15" quotePrefix="1" applyFont="1" applyFill="1" applyBorder="1" applyAlignment="1">
      <alignment vertical="center" wrapText="1"/>
    </xf>
    <xf numFmtId="0" fontId="40" fillId="4" borderId="1182" xfId="15" quotePrefix="1" applyFont="1" applyFill="1" applyBorder="1" applyAlignment="1">
      <alignment vertical="center" wrapText="1"/>
    </xf>
    <xf numFmtId="0" fontId="120" fillId="4" borderId="1178" xfId="0" applyFont="1" applyFill="1" applyBorder="1" applyAlignment="1">
      <alignment horizontal="left" vertical="center" wrapText="1"/>
    </xf>
    <xf numFmtId="0" fontId="120" fillId="4" borderId="1181" xfId="0" applyFont="1" applyFill="1" applyBorder="1" applyAlignment="1">
      <alignment horizontal="left" vertical="center" wrapText="1"/>
    </xf>
    <xf numFmtId="0" fontId="120" fillId="4" borderId="1182" xfId="0" applyFont="1" applyFill="1" applyBorder="1" applyAlignment="1">
      <alignment horizontal="left" vertical="center" wrapText="1"/>
    </xf>
    <xf numFmtId="0" fontId="11" fillId="0" borderId="1172" xfId="15" quotePrefix="1" applyFont="1" applyFill="1" applyBorder="1" applyAlignment="1">
      <alignment horizontal="center" vertical="center" wrapText="1"/>
    </xf>
    <xf numFmtId="0" fontId="11" fillId="0" borderId="1173" xfId="15" quotePrefix="1" applyFont="1" applyFill="1" applyBorder="1" applyAlignment="1">
      <alignment horizontal="center" vertical="center" wrapText="1"/>
    </xf>
    <xf numFmtId="0" fontId="11" fillId="0" borderId="1174" xfId="15" quotePrefix="1" applyFont="1" applyFill="1" applyBorder="1" applyAlignment="1">
      <alignment horizontal="center" vertical="center" wrapText="1"/>
    </xf>
    <xf numFmtId="0" fontId="11" fillId="0" borderId="1175" xfId="15" quotePrefix="1" applyFont="1" applyFill="1" applyBorder="1" applyAlignment="1">
      <alignment horizontal="center" vertical="center" wrapText="1"/>
    </xf>
    <xf numFmtId="0" fontId="11" fillId="0" borderId="1252" xfId="13" quotePrefix="1" applyFont="1" applyFill="1" applyBorder="1" applyAlignment="1">
      <alignment horizontal="center" vertical="center" wrapText="1"/>
    </xf>
    <xf numFmtId="0" fontId="11" fillId="0" borderId="1253" xfId="13" quotePrefix="1" applyFont="1" applyFill="1" applyBorder="1" applyAlignment="1">
      <alignment horizontal="center" vertical="center" wrapText="1"/>
    </xf>
    <xf numFmtId="0" fontId="11" fillId="0" borderId="1280" xfId="13" quotePrefix="1" applyFont="1" applyFill="1" applyBorder="1" applyAlignment="1">
      <alignment horizontal="center" vertical="center" wrapText="1"/>
    </xf>
    <xf numFmtId="0" fontId="40" fillId="0" borderId="1181" xfId="13" quotePrefix="1" applyFont="1" applyFill="1" applyBorder="1" applyAlignment="1">
      <alignment horizontal="center" vertical="center" wrapText="1"/>
    </xf>
    <xf numFmtId="0" fontId="40" fillId="0" borderId="1180" xfId="13" quotePrefix="1" applyFont="1" applyFill="1" applyBorder="1" applyAlignment="1">
      <alignment horizontal="center" vertical="center" wrapText="1"/>
    </xf>
    <xf numFmtId="0" fontId="120" fillId="0" borderId="1275" xfId="0" applyFont="1" applyFill="1" applyBorder="1" applyAlignment="1">
      <alignment horizontal="center" vertical="center" wrapText="1"/>
    </xf>
    <xf numFmtId="0" fontId="120" fillId="0" borderId="1277" xfId="0" applyFont="1" applyFill="1" applyBorder="1" applyAlignment="1">
      <alignment horizontal="center" vertical="center" wrapText="1"/>
    </xf>
    <xf numFmtId="0" fontId="11" fillId="0" borderId="1282" xfId="15" quotePrefix="1" applyFont="1" applyFill="1" applyBorder="1" applyAlignment="1">
      <alignment horizontal="center" vertical="center" wrapText="1"/>
    </xf>
    <xf numFmtId="0" fontId="120" fillId="0" borderId="1178" xfId="0" applyFont="1" applyFill="1" applyBorder="1" applyAlignment="1">
      <alignment horizontal="center" vertical="center" wrapText="1"/>
    </xf>
    <xf numFmtId="0" fontId="120" fillId="0" borderId="1181" xfId="0" applyFont="1" applyFill="1" applyBorder="1" applyAlignment="1">
      <alignment horizontal="center" vertical="center" wrapText="1"/>
    </xf>
    <xf numFmtId="0" fontId="120" fillId="0" borderId="1182" xfId="0" applyFont="1" applyFill="1" applyBorder="1" applyAlignment="1">
      <alignment horizontal="center" vertical="center" wrapText="1"/>
    </xf>
    <xf numFmtId="0" fontId="40" fillId="0" borderId="1263" xfId="15" quotePrefix="1" applyFont="1" applyFill="1" applyBorder="1" applyAlignment="1">
      <alignment horizontal="center" vertical="center" wrapText="1"/>
    </xf>
    <xf numFmtId="0" fontId="55" fillId="0" borderId="1248" xfId="15" quotePrefix="1" applyFont="1" applyFill="1" applyBorder="1" applyAlignment="1">
      <alignment horizontal="center" vertical="center" wrapText="1"/>
    </xf>
    <xf numFmtId="0" fontId="120" fillId="0" borderId="1276" xfId="0" applyFont="1" applyFill="1" applyBorder="1" applyAlignment="1">
      <alignment horizontal="center" vertical="center" wrapText="1"/>
    </xf>
    <xf numFmtId="0" fontId="120" fillId="0" borderId="1172" xfId="0" applyFont="1" applyFill="1" applyBorder="1" applyAlignment="1">
      <alignment horizontal="center" vertical="center" wrapText="1"/>
    </xf>
    <xf numFmtId="0" fontId="120" fillId="0" borderId="1173" xfId="0" applyFont="1" applyFill="1" applyBorder="1" applyAlignment="1">
      <alignment horizontal="center" vertical="center" wrapText="1"/>
    </xf>
    <xf numFmtId="0" fontId="120" fillId="0" borderId="1174" xfId="0" applyFont="1" applyFill="1" applyBorder="1" applyAlignment="1">
      <alignment horizontal="center" vertical="center" wrapText="1"/>
    </xf>
    <xf numFmtId="0" fontId="11" fillId="0" borderId="1286" xfId="15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1" fillId="12" borderId="1294" xfId="0" applyFont="1" applyFill="1" applyBorder="1" applyAlignment="1">
      <alignment horizontal="center" vertical="center" wrapText="1"/>
    </xf>
    <xf numFmtId="0" fontId="14" fillId="0" borderId="1295" xfId="21" applyFont="1" applyFill="1" applyBorder="1" applyAlignment="1">
      <alignment horizontal="center" vertical="center" wrapText="1"/>
    </xf>
    <xf numFmtId="0" fontId="163" fillId="0" borderId="1299" xfId="34" applyFont="1" applyFill="1" applyBorder="1" applyAlignment="1">
      <alignment horizontal="left" vertical="top" wrapText="1" readingOrder="1"/>
    </xf>
    <xf numFmtId="0" fontId="163" fillId="9" borderId="1300" xfId="34" applyFont="1" applyFill="1" applyBorder="1" applyAlignment="1">
      <alignment horizontal="left" vertical="top" wrapText="1" readingOrder="1"/>
    </xf>
    <xf numFmtId="0" fontId="14" fillId="0" borderId="1306" xfId="0" applyFont="1" applyFill="1" applyBorder="1" applyAlignment="1">
      <alignment horizontal="center" vertical="center" wrapText="1"/>
    </xf>
    <xf numFmtId="0" fontId="14" fillId="0" borderId="1302" xfId="0" applyFont="1" applyFill="1" applyBorder="1" applyAlignment="1">
      <alignment horizontal="center" vertical="center" wrapText="1"/>
    </xf>
    <xf numFmtId="0" fontId="14" fillId="0" borderId="1310" xfId="0" applyFont="1" applyFill="1" applyBorder="1" applyAlignment="1">
      <alignment horizontal="center" vertical="center"/>
    </xf>
    <xf numFmtId="0" fontId="59" fillId="0" borderId="1307" xfId="21" applyFont="1" applyFill="1" applyBorder="1" applyAlignment="1">
      <alignment horizontal="center" vertical="center" wrapText="1"/>
    </xf>
    <xf numFmtId="0" fontId="59" fillId="0" borderId="1298" xfId="21" applyFont="1" applyFill="1" applyBorder="1" applyAlignment="1">
      <alignment horizontal="center" vertical="center" wrapText="1"/>
    </xf>
    <xf numFmtId="0" fontId="59" fillId="0" borderId="1295" xfId="21" applyFont="1" applyFill="1" applyBorder="1" applyAlignment="1">
      <alignment horizontal="center" vertical="center" wrapText="1"/>
    </xf>
    <xf numFmtId="0" fontId="59" fillId="0" borderId="1297" xfId="21" applyFont="1" applyFill="1" applyBorder="1" applyAlignment="1">
      <alignment horizontal="center" vertical="center" wrapText="1"/>
    </xf>
    <xf numFmtId="0" fontId="157" fillId="2" borderId="0" xfId="0" applyFont="1" applyFill="1" applyBorder="1" applyAlignment="1">
      <alignment horizontal="center" wrapText="1"/>
    </xf>
    <xf numFmtId="0" fontId="14" fillId="4" borderId="1311" xfId="4" quotePrefix="1" applyFont="1" applyFill="1" applyBorder="1" applyAlignment="1">
      <alignment horizontal="center" vertical="center" wrapText="1"/>
    </xf>
    <xf numFmtId="0" fontId="14" fillId="4" borderId="1315" xfId="4" quotePrefix="1" applyFont="1" applyFill="1" applyBorder="1" applyAlignment="1">
      <alignment horizontal="center" vertical="center" wrapText="1"/>
    </xf>
    <xf numFmtId="0" fontId="14" fillId="4" borderId="1318" xfId="11" quotePrefix="1" applyFont="1" applyFill="1" applyBorder="1" applyAlignment="1">
      <alignment horizontal="center" vertical="center" wrapText="1"/>
    </xf>
    <xf numFmtId="0" fontId="14" fillId="4" borderId="1321" xfId="11" quotePrefix="1" applyFont="1" applyFill="1" applyBorder="1" applyAlignment="1">
      <alignment horizontal="center" vertical="center" wrapText="1"/>
    </xf>
    <xf numFmtId="0" fontId="64" fillId="4" borderId="1324" xfId="0" applyFont="1" applyFill="1" applyBorder="1" applyAlignment="1">
      <alignment horizontal="center" vertical="center" wrapText="1"/>
    </xf>
    <xf numFmtId="0" fontId="64" fillId="4" borderId="1325" xfId="0" applyFont="1" applyFill="1" applyBorder="1" applyAlignment="1">
      <alignment horizontal="center" vertical="center" wrapText="1"/>
    </xf>
    <xf numFmtId="0" fontId="9" fillId="4" borderId="1331" xfId="0" applyFont="1" applyFill="1" applyBorder="1" applyAlignment="1">
      <alignment horizontal="left" vertical="center" wrapText="1"/>
    </xf>
    <xf numFmtId="0" fontId="60" fillId="4" borderId="1316" xfId="11" quotePrefix="1" applyFont="1" applyFill="1" applyBorder="1" applyAlignment="1">
      <alignment horizontal="center" vertical="center" wrapText="1"/>
    </xf>
    <xf numFmtId="0" fontId="60" fillId="4" borderId="1317" xfId="11" quotePrefix="1" applyFont="1" applyFill="1" applyBorder="1" applyAlignment="1">
      <alignment horizontal="center" vertical="center" wrapText="1"/>
    </xf>
    <xf numFmtId="0" fontId="60" fillId="4" borderId="1318" xfId="11" quotePrefix="1" applyFont="1" applyFill="1" applyBorder="1" applyAlignment="1">
      <alignment horizontal="center" vertical="center" wrapText="1"/>
    </xf>
    <xf numFmtId="0" fontId="60" fillId="4" borderId="1319" xfId="11" quotePrefix="1" applyFont="1" applyFill="1" applyBorder="1" applyAlignment="1">
      <alignment horizontal="center" vertical="center" wrapText="1"/>
    </xf>
    <xf numFmtId="0" fontId="60" fillId="4" borderId="1320" xfId="11" quotePrefix="1" applyFont="1" applyFill="1" applyBorder="1" applyAlignment="1">
      <alignment horizontal="center" vertical="center" wrapText="1"/>
    </xf>
    <xf numFmtId="0" fontId="60" fillId="4" borderId="1321" xfId="11" quotePrefix="1" applyFont="1" applyFill="1" applyBorder="1" applyAlignment="1">
      <alignment horizontal="center" vertical="center" wrapText="1"/>
    </xf>
    <xf numFmtId="0" fontId="60" fillId="4" borderId="1322" xfId="11" quotePrefix="1" applyFont="1" applyFill="1" applyBorder="1" applyAlignment="1">
      <alignment horizontal="center" vertical="center" wrapText="1"/>
    </xf>
    <xf numFmtId="0" fontId="61" fillId="6" borderId="1311" xfId="0" applyFont="1" applyFill="1" applyBorder="1" applyAlignment="1">
      <alignment horizontal="centerContinuous" vertical="center" wrapText="1"/>
    </xf>
    <xf numFmtId="0" fontId="61" fillId="6" borderId="1315" xfId="0" applyFont="1" applyFill="1" applyBorder="1" applyAlignment="1">
      <alignment horizontal="centerContinuous" vertical="center" wrapText="1"/>
    </xf>
    <xf numFmtId="0" fontId="61" fillId="6" borderId="1318" xfId="0" applyFont="1" applyFill="1" applyBorder="1" applyAlignment="1">
      <alignment horizontal="center" vertical="center" wrapText="1"/>
    </xf>
    <xf numFmtId="0" fontId="62" fillId="6" borderId="1311" xfId="0" applyFont="1" applyFill="1" applyBorder="1" applyAlignment="1">
      <alignment vertical="center" wrapText="1"/>
    </xf>
    <xf numFmtId="0" fontId="63" fillId="6" borderId="1323" xfId="0" applyFont="1" applyFill="1" applyBorder="1" applyAlignment="1">
      <alignment horizontal="center" vertical="center" wrapText="1"/>
    </xf>
    <xf numFmtId="0" fontId="63" fillId="6" borderId="1324" xfId="0" applyFont="1" applyFill="1" applyBorder="1" applyAlignment="1">
      <alignment horizontal="center" vertical="center" wrapText="1"/>
    </xf>
    <xf numFmtId="0" fontId="62" fillId="6" borderId="1325" xfId="0" applyFont="1" applyFill="1" applyBorder="1" applyAlignment="1">
      <alignment horizontal="center" vertical="center" wrapText="1"/>
    </xf>
    <xf numFmtId="0" fontId="64" fillId="6" borderId="1323" xfId="0" applyFont="1" applyFill="1" applyBorder="1" applyAlignment="1">
      <alignment horizontal="center" vertical="center" wrapText="1"/>
    </xf>
    <xf numFmtId="0" fontId="64" fillId="6" borderId="1324" xfId="0" applyFont="1" applyFill="1" applyBorder="1" applyAlignment="1">
      <alignment horizontal="center" vertical="center" wrapText="1"/>
    </xf>
    <xf numFmtId="0" fontId="64" fillId="6" borderId="1325" xfId="0" applyFont="1" applyFill="1" applyBorder="1" applyAlignment="1">
      <alignment horizontal="center" vertical="center" wrapText="1"/>
    </xf>
    <xf numFmtId="0" fontId="63" fillId="6" borderId="1326" xfId="0" applyFont="1" applyFill="1" applyBorder="1" applyAlignment="1">
      <alignment vertical="center" wrapText="1"/>
    </xf>
    <xf numFmtId="0" fontId="63" fillId="6" borderId="1330" xfId="0" applyFont="1" applyFill="1" applyBorder="1" applyAlignment="1">
      <alignment vertical="center" wrapText="1"/>
    </xf>
    <xf numFmtId="0" fontId="64" fillId="6" borderId="1331" xfId="0" applyFont="1" applyFill="1" applyBorder="1" applyAlignment="1">
      <alignment horizontal="left" vertical="center" wrapText="1"/>
    </xf>
    <xf numFmtId="0" fontId="64" fillId="6" borderId="1011" xfId="0" applyFont="1" applyFill="1" applyBorder="1" applyAlignment="1">
      <alignment horizontal="left" vertical="center" wrapText="1"/>
    </xf>
    <xf numFmtId="0" fontId="64" fillId="6" borderId="1326" xfId="0" applyFont="1" applyFill="1" applyBorder="1" applyAlignment="1">
      <alignment horizontal="left" vertical="center" wrapText="1"/>
    </xf>
    <xf numFmtId="0" fontId="62" fillId="6" borderId="1331" xfId="0" applyFont="1" applyFill="1" applyBorder="1" applyAlignment="1">
      <alignment vertical="center" wrapText="1"/>
    </xf>
    <xf numFmtId="0" fontId="62" fillId="6" borderId="1312" xfId="0" applyFont="1" applyFill="1" applyBorder="1" applyAlignment="1">
      <alignment vertical="center" wrapText="1"/>
    </xf>
    <xf numFmtId="0" fontId="63" fillId="6" borderId="1336" xfId="0" applyFont="1" applyFill="1" applyBorder="1" applyAlignment="1">
      <alignment vertical="center" wrapText="1"/>
    </xf>
    <xf numFmtId="0" fontId="63" fillId="6" borderId="1339" xfId="0" applyFont="1" applyFill="1" applyBorder="1" applyAlignment="1">
      <alignment vertical="center" wrapText="1"/>
    </xf>
    <xf numFmtId="0" fontId="9" fillId="6" borderId="1331" xfId="0" applyFont="1" applyFill="1" applyBorder="1" applyAlignment="1">
      <alignment horizontal="left" vertical="center" wrapText="1"/>
    </xf>
    <xf numFmtId="0" fontId="125" fillId="6" borderId="1331" xfId="0" applyFont="1" applyFill="1" applyBorder="1" applyAlignment="1">
      <alignment horizontal="left" vertical="center" wrapText="1"/>
    </xf>
    <xf numFmtId="0" fontId="125" fillId="6" borderId="1331" xfId="0" applyFont="1" applyFill="1" applyBorder="1" applyAlignment="1">
      <alignment horizontal="center" vertical="center"/>
    </xf>
    <xf numFmtId="0" fontId="202" fillId="6" borderId="1316" xfId="0" applyFont="1" applyFill="1" applyBorder="1" applyAlignment="1">
      <alignment horizontal="center" vertical="center" wrapText="1"/>
    </xf>
    <xf numFmtId="0" fontId="202" fillId="6" borderId="1317" xfId="0" applyFont="1" applyFill="1" applyBorder="1" applyAlignment="1">
      <alignment horizontal="center" vertical="center" wrapText="1"/>
    </xf>
    <xf numFmtId="0" fontId="202" fillId="6" borderId="1318" xfId="0" applyFont="1" applyFill="1" applyBorder="1" applyAlignment="1">
      <alignment horizontal="center" vertical="center" wrapText="1"/>
    </xf>
    <xf numFmtId="0" fontId="202" fillId="6" borderId="1319" xfId="0" applyFont="1" applyFill="1" applyBorder="1" applyAlignment="1">
      <alignment horizontal="center" vertical="center" wrapText="1"/>
    </xf>
    <xf numFmtId="0" fontId="202" fillId="6" borderId="1320" xfId="0" applyFont="1" applyFill="1" applyBorder="1" applyAlignment="1">
      <alignment horizontal="center" vertical="center" wrapText="1"/>
    </xf>
    <xf numFmtId="0" fontId="202" fillId="6" borderId="1321" xfId="0" applyFont="1" applyFill="1" applyBorder="1" applyAlignment="1">
      <alignment horizontal="center" vertical="center" wrapText="1"/>
    </xf>
    <xf numFmtId="0" fontId="202" fillId="6" borderId="1322" xfId="0" applyFont="1" applyFill="1" applyBorder="1" applyAlignment="1">
      <alignment horizontal="center" vertical="center" wrapText="1"/>
    </xf>
    <xf numFmtId="0" fontId="58" fillId="4" borderId="1331" xfId="0" applyFont="1" applyFill="1" applyBorder="1" applyAlignment="1">
      <alignment horizontal="left" vertical="center" wrapText="1"/>
    </xf>
    <xf numFmtId="0" fontId="14" fillId="4" borderId="1311" xfId="4" quotePrefix="1" applyFont="1" applyFill="1" applyBorder="1" applyAlignment="1">
      <alignment horizontal="centerContinuous" vertical="center" wrapText="1"/>
    </xf>
    <xf numFmtId="0" fontId="14" fillId="4" borderId="1315" xfId="4" quotePrefix="1" applyFont="1" applyFill="1" applyBorder="1" applyAlignment="1">
      <alignment horizontal="centerContinuous" vertical="center" wrapText="1"/>
    </xf>
    <xf numFmtId="0" fontId="60" fillId="4" borderId="1344" xfId="11" quotePrefix="1" applyFont="1" applyFill="1" applyBorder="1" applyAlignment="1">
      <alignment horizontal="center" vertical="center" wrapText="1"/>
    </xf>
    <xf numFmtId="0" fontId="203" fillId="4" borderId="1293" xfId="0" applyFont="1" applyFill="1" applyBorder="1" applyAlignment="1">
      <alignment horizontal="left" vertical="center" wrapText="1"/>
    </xf>
    <xf numFmtId="0" fontId="125" fillId="4" borderId="1291" xfId="0" applyFont="1" applyFill="1" applyBorder="1" applyAlignment="1">
      <alignment horizontal="center" vertical="center"/>
    </xf>
    <xf numFmtId="0" fontId="125" fillId="4" borderId="1350" xfId="0" applyFont="1" applyFill="1" applyBorder="1" applyAlignment="1">
      <alignment horizontal="center" vertical="center"/>
    </xf>
    <xf numFmtId="0" fontId="125" fillId="4" borderId="1351" xfId="0" applyFont="1" applyFill="1" applyBorder="1" applyAlignment="1">
      <alignment horizontal="center" vertical="center"/>
    </xf>
    <xf numFmtId="0" fontId="125" fillId="4" borderId="1341" xfId="0" applyFont="1" applyFill="1" applyBorder="1" applyAlignment="1">
      <alignment horizontal="center" vertical="center"/>
    </xf>
    <xf numFmtId="0" fontId="122" fillId="2" borderId="1248" xfId="13" applyNumberFormat="1" applyFont="1" applyFill="1" applyBorder="1" applyAlignment="1" applyProtection="1">
      <alignment horizontal="center" vertical="center" wrapText="1"/>
    </xf>
    <xf numFmtId="0" fontId="122" fillId="2" borderId="1332" xfId="13" applyNumberFormat="1" applyFont="1" applyFill="1" applyBorder="1" applyAlignment="1" applyProtection="1">
      <alignment horizontal="center" vertical="center" wrapText="1"/>
    </xf>
    <xf numFmtId="0" fontId="122" fillId="2" borderId="1319" xfId="15" applyFont="1" applyFill="1" applyBorder="1" applyAlignment="1" applyProtection="1">
      <alignment horizontal="center" vertical="center" wrapText="1"/>
    </xf>
    <xf numFmtId="0" fontId="122" fillId="2" borderId="1320" xfId="15" applyFont="1" applyFill="1" applyBorder="1" applyAlignment="1" applyProtection="1">
      <alignment horizontal="center" vertical="center" wrapText="1"/>
    </xf>
    <xf numFmtId="0" fontId="122" fillId="2" borderId="1321" xfId="15" applyFont="1" applyFill="1" applyBorder="1" applyAlignment="1" applyProtection="1">
      <alignment horizontal="center" vertical="center" wrapText="1"/>
    </xf>
    <xf numFmtId="0" fontId="122" fillId="2" borderId="1249" xfId="13" applyNumberFormat="1" applyFont="1" applyFill="1" applyBorder="1" applyAlignment="1" applyProtection="1">
      <alignment horizontal="center" vertical="center" wrapText="1"/>
    </xf>
    <xf numFmtId="0" fontId="122" fillId="2" borderId="1256" xfId="13" applyNumberFormat="1" applyFont="1" applyFill="1" applyBorder="1" applyAlignment="1" applyProtection="1">
      <alignment horizontal="center" vertical="center" wrapText="1"/>
    </xf>
    <xf numFmtId="0" fontId="122" fillId="2" borderId="1323" xfId="13" applyNumberFormat="1" applyFont="1" applyFill="1" applyBorder="1" applyAlignment="1" applyProtection="1">
      <alignment horizontal="center" vertical="center" wrapText="1"/>
    </xf>
    <xf numFmtId="0" fontId="122" fillId="2" borderId="1324" xfId="13" applyNumberFormat="1" applyFont="1" applyFill="1" applyBorder="1" applyAlignment="1" applyProtection="1">
      <alignment horizontal="center" vertical="center" wrapText="1"/>
    </xf>
    <xf numFmtId="0" fontId="122" fillId="2" borderId="1325" xfId="13" applyNumberFormat="1" applyFont="1" applyFill="1" applyBorder="1" applyAlignment="1" applyProtection="1">
      <alignment horizontal="center" vertical="center" wrapText="1"/>
    </xf>
    <xf numFmtId="0" fontId="122" fillId="2" borderId="1327" xfId="13" applyNumberFormat="1" applyFont="1" applyFill="1" applyBorder="1" applyAlignment="1" applyProtection="1">
      <alignment horizontal="center" vertical="center" wrapText="1"/>
    </xf>
    <xf numFmtId="0" fontId="122" fillId="2" borderId="1328" xfId="13" applyNumberFormat="1" applyFont="1" applyFill="1" applyBorder="1" applyAlignment="1" applyProtection="1">
      <alignment horizontal="center" vertical="center" wrapText="1"/>
    </xf>
    <xf numFmtId="0" fontId="122" fillId="2" borderId="1329" xfId="13" applyNumberFormat="1" applyFont="1" applyFill="1" applyBorder="1" applyAlignment="1" applyProtection="1">
      <alignment horizontal="center" vertical="center" wrapText="1"/>
    </xf>
    <xf numFmtId="0" fontId="122" fillId="2" borderId="1316" xfId="13" applyNumberFormat="1" applyFont="1" applyFill="1" applyBorder="1" applyAlignment="1" applyProtection="1">
      <alignment horizontal="center" vertical="center" wrapText="1"/>
    </xf>
    <xf numFmtId="0" fontId="122" fillId="2" borderId="1317" xfId="13" applyNumberFormat="1" applyFont="1" applyFill="1" applyBorder="1" applyAlignment="1" applyProtection="1">
      <alignment horizontal="center" vertical="center" wrapText="1"/>
    </xf>
    <xf numFmtId="0" fontId="122" fillId="2" borderId="1318" xfId="13" applyNumberFormat="1" applyFont="1" applyFill="1" applyBorder="1" applyAlignment="1" applyProtection="1">
      <alignment horizontal="center" vertical="center" wrapText="1"/>
    </xf>
    <xf numFmtId="0" fontId="25" fillId="2" borderId="901" xfId="22" applyNumberFormat="1" applyFont="1" applyFill="1" applyBorder="1" applyAlignment="1" applyProtection="1">
      <alignment horizontal="center" vertical="center" wrapText="1"/>
    </xf>
    <xf numFmtId="0" fontId="25" fillId="2" borderId="1350" xfId="22" applyNumberFormat="1" applyFont="1" applyFill="1" applyBorder="1" applyAlignment="1" applyProtection="1">
      <alignment horizontal="center" vertical="center" wrapText="1"/>
    </xf>
    <xf numFmtId="0" fontId="25" fillId="2" borderId="1108" xfId="22" applyNumberFormat="1" applyFont="1" applyFill="1" applyBorder="1" applyAlignment="1" applyProtection="1">
      <alignment horizontal="center" vertical="center" wrapText="1"/>
    </xf>
    <xf numFmtId="0" fontId="122" fillId="2" borderId="1332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333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334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358" xfId="13" applyNumberFormat="1" applyFont="1" applyFill="1" applyBorder="1" applyAlignment="1" applyProtection="1">
      <alignment horizontal="center" vertical="center" wrapText="1"/>
    </xf>
    <xf numFmtId="0" fontId="122" fillId="2" borderId="1334" xfId="13" applyNumberFormat="1" applyFont="1" applyFill="1" applyBorder="1" applyAlignment="1" applyProtection="1">
      <alignment horizontal="center" vertical="center" wrapText="1"/>
    </xf>
    <xf numFmtId="0" fontId="122" fillId="2" borderId="1325" xfId="15" applyFont="1" applyFill="1" applyBorder="1" applyAlignment="1" applyProtection="1">
      <alignment horizontal="center" vertical="center" wrapText="1"/>
    </xf>
    <xf numFmtId="0" fontId="122" fillId="2" borderId="1329" xfId="15" applyFont="1" applyFill="1" applyBorder="1" applyAlignment="1" applyProtection="1">
      <alignment horizontal="center" vertical="center" wrapText="1"/>
    </xf>
    <xf numFmtId="0" fontId="122" fillId="2" borderId="1318" xfId="15" applyFont="1" applyFill="1" applyBorder="1" applyAlignment="1" applyProtection="1">
      <alignment horizontal="center" vertical="center" wrapText="1"/>
    </xf>
    <xf numFmtId="0" fontId="122" fillId="2" borderId="1248" xfId="15" applyFont="1" applyFill="1" applyBorder="1" applyAlignment="1" applyProtection="1">
      <alignment horizontal="center" vertical="center" wrapText="1"/>
    </xf>
    <xf numFmtId="0" fontId="121" fillId="2" borderId="1332" xfId="15" applyNumberFormat="1" applyFont="1" applyFill="1" applyBorder="1" applyAlignment="1" applyProtection="1">
      <alignment horizontal="center" vertical="center" wrapText="1"/>
    </xf>
    <xf numFmtId="0" fontId="33" fillId="15" borderId="1324" xfId="0" applyFont="1" applyFill="1" applyBorder="1" applyAlignment="1">
      <alignment horizontal="center" vertical="center" wrapText="1"/>
    </xf>
    <xf numFmtId="0" fontId="33" fillId="15" borderId="1328" xfId="0" applyFont="1" applyFill="1" applyBorder="1" applyAlignment="1">
      <alignment horizontal="center" vertical="center" wrapText="1"/>
    </xf>
    <xf numFmtId="0" fontId="33" fillId="15" borderId="1363" xfId="0" applyFont="1" applyFill="1" applyBorder="1" applyAlignment="1">
      <alignment horizontal="center" vertical="center" wrapText="1"/>
    </xf>
    <xf numFmtId="0" fontId="33" fillId="15" borderId="1112" xfId="0" applyFont="1" applyFill="1" applyBorder="1" applyAlignment="1">
      <alignment horizontal="center" vertical="center" wrapText="1"/>
    </xf>
    <xf numFmtId="0" fontId="33" fillId="15" borderId="1364" xfId="0" applyFont="1" applyFill="1" applyBorder="1" applyAlignment="1">
      <alignment horizontal="center" vertical="center" wrapText="1"/>
    </xf>
    <xf numFmtId="0" fontId="33" fillId="15" borderId="1365" xfId="0" applyFont="1" applyFill="1" applyBorder="1" applyAlignment="1">
      <alignment horizontal="center" vertical="center" wrapText="1"/>
    </xf>
    <xf numFmtId="0" fontId="49" fillId="15" borderId="1328" xfId="0" applyFont="1" applyFill="1" applyBorder="1" applyAlignment="1">
      <alignment horizontal="center" vertical="center" wrapText="1"/>
    </xf>
    <xf numFmtId="0" fontId="33" fillId="15" borderId="1317" xfId="0" applyFont="1" applyFill="1" applyBorder="1" applyAlignment="1">
      <alignment horizontal="center" vertical="center" wrapText="1"/>
    </xf>
    <xf numFmtId="0" fontId="33" fillId="15" borderId="1352" xfId="0" applyFont="1" applyFill="1" applyBorder="1" applyAlignment="1">
      <alignment horizontal="center" vertical="center" wrapText="1"/>
    </xf>
    <xf numFmtId="0" fontId="3" fillId="2" borderId="910" xfId="0" applyFont="1" applyFill="1" applyBorder="1" applyAlignment="1">
      <alignment horizontal="center" vertical="center" textRotation="255" wrapText="1"/>
    </xf>
    <xf numFmtId="0" fontId="33" fillId="2" borderId="911" xfId="0" applyFont="1" applyFill="1" applyBorder="1" applyAlignment="1">
      <alignment vertical="center" wrapText="1"/>
    </xf>
    <xf numFmtId="0" fontId="3" fillId="2" borderId="915" xfId="0" applyFont="1" applyFill="1" applyBorder="1" applyAlignment="1">
      <alignment vertical="center" wrapText="1"/>
    </xf>
    <xf numFmtId="0" fontId="33" fillId="2" borderId="919" xfId="0" applyFont="1" applyFill="1" applyBorder="1" applyAlignment="1">
      <alignment horizontal="center" vertical="center" wrapText="1"/>
    </xf>
    <xf numFmtId="0" fontId="33" fillId="2" borderId="920" xfId="0" applyFont="1" applyFill="1" applyBorder="1" applyAlignment="1">
      <alignment horizontal="center" vertical="center" wrapText="1"/>
    </xf>
    <xf numFmtId="0" fontId="33" fillId="2" borderId="921" xfId="0" applyFont="1" applyFill="1" applyBorder="1" applyAlignment="1">
      <alignment horizontal="center" vertical="center" wrapText="1"/>
    </xf>
    <xf numFmtId="0" fontId="33" fillId="2" borderId="988" xfId="0" applyFont="1" applyFill="1" applyBorder="1" applyAlignment="1">
      <alignment horizontal="center" vertical="center" wrapText="1"/>
    </xf>
    <xf numFmtId="0" fontId="33" fillId="2" borderId="989" xfId="0" applyFont="1" applyFill="1" applyBorder="1" applyAlignment="1">
      <alignment horizontal="center" vertical="center" wrapText="1"/>
    </xf>
    <xf numFmtId="0" fontId="33" fillId="2" borderId="978" xfId="0" applyFont="1" applyFill="1" applyBorder="1" applyAlignment="1">
      <alignment horizontal="center" vertical="center" wrapText="1"/>
    </xf>
    <xf numFmtId="0" fontId="33" fillId="2" borderId="1353" xfId="0" applyFont="1" applyFill="1" applyBorder="1" applyAlignment="1">
      <alignment horizontal="center" vertical="center" wrapText="1"/>
    </xf>
    <xf numFmtId="0" fontId="33" fillId="2" borderId="1354" xfId="0" applyFont="1" applyFill="1" applyBorder="1" applyAlignment="1">
      <alignment horizontal="center" vertical="center" wrapText="1"/>
    </xf>
    <xf numFmtId="0" fontId="49" fillId="2" borderId="947" xfId="0" applyFont="1" applyFill="1" applyBorder="1" applyAlignment="1">
      <alignment horizontal="center" vertical="center" wrapText="1"/>
    </xf>
    <xf numFmtId="0" fontId="49" fillId="2" borderId="921" xfId="0" applyFont="1" applyFill="1" applyBorder="1" applyAlignment="1">
      <alignment horizontal="center" vertical="center" wrapText="1"/>
    </xf>
    <xf numFmtId="0" fontId="49" fillId="2" borderId="976" xfId="0" applyFont="1" applyFill="1" applyBorder="1" applyAlignment="1">
      <alignment horizontal="center" vertical="center" wrapText="1"/>
    </xf>
    <xf numFmtId="0" fontId="49" fillId="2" borderId="977" xfId="0" applyFont="1" applyFill="1" applyBorder="1" applyAlignment="1">
      <alignment horizontal="center" vertical="center" wrapText="1"/>
    </xf>
    <xf numFmtId="0" fontId="49" fillId="2" borderId="978" xfId="0" applyFont="1" applyFill="1" applyBorder="1" applyAlignment="1">
      <alignment horizontal="center" vertical="center" wrapText="1"/>
    </xf>
    <xf numFmtId="0" fontId="33" fillId="2" borderId="1359" xfId="0" applyFont="1" applyFill="1" applyBorder="1" applyAlignment="1">
      <alignment horizontal="center" vertical="center" wrapText="1"/>
    </xf>
    <xf numFmtId="0" fontId="33" fillId="2" borderId="1360" xfId="0" applyFont="1" applyFill="1" applyBorder="1" applyAlignment="1">
      <alignment horizontal="center" vertical="center" wrapText="1"/>
    </xf>
    <xf numFmtId="0" fontId="49" fillId="2" borderId="1361" xfId="0" applyFont="1" applyFill="1" applyBorder="1" applyAlignment="1">
      <alignment horizontal="center" vertical="center" wrapText="1"/>
    </xf>
    <xf numFmtId="0" fontId="27" fillId="2" borderId="76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6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6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2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2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22" xfId="13" applyNumberFormat="1" applyFont="1" applyFill="1" applyBorder="1" applyAlignment="1" applyProtection="1">
      <alignment horizontal="center" vertical="center" wrapText="1"/>
      <protection locked="0"/>
    </xf>
    <xf numFmtId="0" fontId="173" fillId="10" borderId="544" xfId="0" applyFont="1" applyFill="1" applyBorder="1" applyAlignment="1">
      <alignment horizontal="center" vertical="center" wrapText="1"/>
    </xf>
    <xf numFmtId="0" fontId="150" fillId="2" borderId="220" xfId="0" applyNumberFormat="1" applyFont="1" applyFill="1" applyBorder="1" applyAlignment="1" applyProtection="1">
      <alignment horizontal="center" vertical="center"/>
    </xf>
    <xf numFmtId="0" fontId="189" fillId="10" borderId="652" xfId="0" applyFont="1" applyFill="1" applyBorder="1" applyAlignment="1">
      <alignment horizontal="center" vertical="center"/>
    </xf>
    <xf numFmtId="0" fontId="3" fillId="13" borderId="1348" xfId="0" applyFont="1" applyFill="1" applyBorder="1" applyAlignment="1">
      <alignment horizontal="center" vertical="center" wrapText="1"/>
    </xf>
    <xf numFmtId="0" fontId="33" fillId="15" borderId="1366" xfId="0" applyFont="1" applyFill="1" applyBorder="1" applyAlignment="1">
      <alignment horizontal="center" vertical="center" wrapText="1"/>
    </xf>
    <xf numFmtId="0" fontId="3" fillId="15" borderId="1362" xfId="0" applyFont="1" applyFill="1" applyBorder="1" applyAlignment="1">
      <alignment horizontal="center" vertical="center" wrapText="1"/>
    </xf>
    <xf numFmtId="0" fontId="3" fillId="13" borderId="979" xfId="0" applyFont="1" applyFill="1" applyBorder="1" applyAlignment="1">
      <alignment horizontal="center" vertical="center" wrapText="1"/>
    </xf>
    <xf numFmtId="0" fontId="3" fillId="15" borderId="1367" xfId="0" applyFont="1" applyFill="1" applyBorder="1" applyAlignment="1">
      <alignment horizontal="center" vertical="center" wrapText="1"/>
    </xf>
    <xf numFmtId="0" fontId="3" fillId="15" borderId="1176" xfId="0" applyFont="1" applyFill="1" applyBorder="1" applyAlignment="1">
      <alignment horizontal="center" vertical="center" wrapText="1"/>
    </xf>
    <xf numFmtId="0" fontId="185" fillId="13" borderId="966" xfId="0" applyFont="1" applyFill="1" applyBorder="1" applyAlignment="1">
      <alignment vertical="center" wrapText="1"/>
    </xf>
    <xf numFmtId="0" fontId="185" fillId="13" borderId="1368" xfId="0" applyFont="1" applyFill="1" applyBorder="1" applyAlignment="1">
      <alignment horizontal="left" vertical="center" wrapText="1"/>
    </xf>
    <xf numFmtId="0" fontId="185" fillId="13" borderId="1369" xfId="0" applyFont="1" applyFill="1" applyBorder="1" applyAlignment="1">
      <alignment horizontal="left" vertical="center" wrapText="1"/>
    </xf>
    <xf numFmtId="0" fontId="185" fillId="13" borderId="1370" xfId="0" applyFont="1" applyFill="1" applyBorder="1" applyAlignment="1">
      <alignment horizontal="left" vertical="center" wrapText="1"/>
    </xf>
    <xf numFmtId="0" fontId="185" fillId="13" borderId="931" xfId="0" applyFont="1" applyFill="1" applyBorder="1" applyAlignment="1">
      <alignment vertical="center" wrapText="1"/>
    </xf>
    <xf numFmtId="0" fontId="33" fillId="15" borderId="1371" xfId="0" applyFont="1" applyFill="1" applyBorder="1" applyAlignment="1">
      <alignment horizontal="center" vertical="center" wrapText="1"/>
    </xf>
    <xf numFmtId="0" fontId="33" fillId="15" borderId="1372" xfId="0" applyFont="1" applyFill="1" applyBorder="1" applyAlignment="1">
      <alignment horizontal="center" vertical="center" wrapText="1"/>
    </xf>
    <xf numFmtId="0" fontId="33" fillId="15" borderId="1373" xfId="0" applyFont="1" applyFill="1" applyBorder="1" applyAlignment="1">
      <alignment horizontal="center" vertical="center" wrapText="1"/>
    </xf>
    <xf numFmtId="0" fontId="33" fillId="15" borderId="1374" xfId="0" applyFont="1" applyFill="1" applyBorder="1" applyAlignment="1">
      <alignment horizontal="center" vertical="center" wrapText="1"/>
    </xf>
    <xf numFmtId="0" fontId="3" fillId="15" borderId="1311" xfId="0" applyFont="1" applyFill="1" applyBorder="1" applyAlignment="1">
      <alignment horizontal="center" vertical="center" wrapText="1"/>
    </xf>
    <xf numFmtId="0" fontId="3" fillId="15" borderId="1326" xfId="0" applyFont="1" applyFill="1" applyBorder="1" applyAlignment="1">
      <alignment horizontal="center" vertical="center" wrapText="1"/>
    </xf>
    <xf numFmtId="0" fontId="185" fillId="15" borderId="1326" xfId="0" applyFont="1" applyFill="1" applyBorder="1" applyAlignment="1">
      <alignment horizontal="center" vertical="center" wrapText="1"/>
    </xf>
    <xf numFmtId="0" fontId="3" fillId="15" borderId="1315" xfId="0" applyFont="1" applyFill="1" applyBorder="1" applyAlignment="1">
      <alignment horizontal="center" vertical="center" wrapText="1"/>
    </xf>
    <xf numFmtId="0" fontId="3" fillId="15" borderId="1331" xfId="0" applyFont="1" applyFill="1" applyBorder="1" applyAlignment="1">
      <alignment horizontal="center" vertical="center" wrapText="1"/>
    </xf>
    <xf numFmtId="0" fontId="3" fillId="15" borderId="1375" xfId="0" applyFont="1" applyFill="1" applyBorder="1" applyAlignment="1">
      <alignment horizontal="center" vertical="center" wrapText="1"/>
    </xf>
    <xf numFmtId="0" fontId="3" fillId="15" borderId="1376" xfId="0" applyFont="1" applyFill="1" applyBorder="1" applyAlignment="1">
      <alignment horizontal="center" vertical="center" wrapText="1"/>
    </xf>
    <xf numFmtId="0" fontId="185" fillId="15" borderId="1376" xfId="0" applyFont="1" applyFill="1" applyBorder="1" applyAlignment="1">
      <alignment horizontal="center" vertical="center" wrapText="1"/>
    </xf>
    <xf numFmtId="0" fontId="3" fillId="15" borderId="1377" xfId="0" applyFont="1" applyFill="1" applyBorder="1" applyAlignment="1">
      <alignment horizontal="center" vertical="center" wrapText="1"/>
    </xf>
    <xf numFmtId="0" fontId="190" fillId="15" borderId="1077" xfId="0" applyFont="1" applyFill="1" applyBorder="1" applyAlignment="1">
      <alignment horizontal="center" vertical="center" wrapText="1"/>
    </xf>
    <xf numFmtId="0" fontId="190" fillId="15" borderId="1078" xfId="0" applyFont="1" applyFill="1" applyBorder="1" applyAlignment="1">
      <alignment horizontal="center" vertical="center" wrapText="1"/>
    </xf>
    <xf numFmtId="0" fontId="116" fillId="2" borderId="0" xfId="9" applyFill="1" applyAlignment="1">
      <alignment horizontal="center"/>
    </xf>
    <xf numFmtId="0" fontId="40" fillId="4" borderId="1336" xfId="15" applyFont="1" applyFill="1" applyBorder="1" applyAlignment="1">
      <alignment horizontal="center" vertical="center" wrapText="1"/>
    </xf>
    <xf numFmtId="0" fontId="40" fillId="4" borderId="1329" xfId="15" applyFont="1" applyFill="1" applyBorder="1" applyAlignment="1">
      <alignment horizontal="center" vertical="center" wrapText="1"/>
    </xf>
    <xf numFmtId="0" fontId="11" fillId="4" borderId="1332" xfId="13" applyFont="1" applyFill="1" applyBorder="1" applyAlignment="1">
      <alignment horizontal="center" vertical="center" wrapText="1"/>
    </xf>
    <xf numFmtId="0" fontId="40" fillId="4" borderId="1378" xfId="13" applyFont="1" applyFill="1" applyBorder="1" applyAlignment="1">
      <alignment horizontal="center" vertical="center" wrapText="1"/>
    </xf>
    <xf numFmtId="0" fontId="40" fillId="4" borderId="1379" xfId="13" quotePrefix="1" applyFont="1" applyFill="1" applyBorder="1" applyAlignment="1">
      <alignment horizontal="center" vertical="center" wrapText="1"/>
    </xf>
    <xf numFmtId="0" fontId="11" fillId="4" borderId="1380" xfId="13" applyFont="1" applyFill="1" applyBorder="1" applyAlignment="1">
      <alignment horizontal="center" vertical="center" wrapText="1"/>
    </xf>
    <xf numFmtId="0" fontId="40" fillId="4" borderId="1328" xfId="15" applyFont="1" applyFill="1" applyBorder="1" applyAlignment="1">
      <alignment horizontal="center" vertical="center" wrapText="1"/>
    </xf>
    <xf numFmtId="0" fontId="11" fillId="4" borderId="1347" xfId="15" applyFont="1" applyFill="1" applyBorder="1" applyAlignment="1">
      <alignment horizontal="center" vertical="center" wrapText="1"/>
    </xf>
    <xf numFmtId="0" fontId="11" fillId="4" borderId="1331" xfId="15" applyFont="1" applyFill="1" applyBorder="1" applyAlignment="1">
      <alignment horizontal="center" vertical="center" wrapText="1"/>
    </xf>
    <xf numFmtId="0" fontId="120" fillId="4" borderId="1332" xfId="0" applyFont="1" applyFill="1" applyBorder="1" applyAlignment="1">
      <alignment horizontal="center" vertical="center"/>
    </xf>
    <xf numFmtId="0" fontId="157" fillId="2" borderId="0" xfId="0" applyFont="1" applyFill="1" applyBorder="1" applyAlignment="1">
      <alignment wrapText="1"/>
    </xf>
    <xf numFmtId="0" fontId="158" fillId="2" borderId="0" xfId="0" applyFont="1" applyFill="1"/>
    <xf numFmtId="0" fontId="157" fillId="2" borderId="0" xfId="0" applyFont="1" applyFill="1" applyBorder="1" applyAlignment="1">
      <alignment horizontal="center" vertical="center" wrapText="1"/>
    </xf>
    <xf numFmtId="0" fontId="11" fillId="2" borderId="700" xfId="15" applyFont="1" applyFill="1" applyBorder="1" applyAlignment="1">
      <alignment vertical="center" wrapText="1"/>
    </xf>
    <xf numFmtId="0" fontId="11" fillId="2" borderId="701" xfId="15" applyFont="1" applyFill="1" applyBorder="1" applyAlignment="1">
      <alignment vertical="center" wrapText="1"/>
    </xf>
    <xf numFmtId="0" fontId="11" fillId="2" borderId="876" xfId="13" applyFont="1" applyFill="1" applyBorder="1" applyAlignment="1">
      <alignment horizontal="center" vertical="center" wrapText="1"/>
    </xf>
    <xf numFmtId="0" fontId="11" fillId="2" borderId="875" xfId="13" applyFont="1" applyFill="1" applyBorder="1" applyAlignment="1">
      <alignment horizontal="center" vertical="center" wrapText="1"/>
    </xf>
    <xf numFmtId="0" fontId="11" fillId="2" borderId="856" xfId="13" applyFont="1" applyFill="1" applyBorder="1" applyAlignment="1">
      <alignment horizontal="center" vertical="center" wrapText="1"/>
    </xf>
    <xf numFmtId="0" fontId="11" fillId="2" borderId="867" xfId="13" applyFont="1" applyFill="1" applyBorder="1" applyAlignment="1">
      <alignment horizontal="center" vertical="center" wrapText="1"/>
    </xf>
    <xf numFmtId="0" fontId="11" fillId="2" borderId="877" xfId="13" applyFont="1" applyFill="1" applyBorder="1" applyAlignment="1">
      <alignment horizontal="center" vertical="center" wrapText="1"/>
    </xf>
    <xf numFmtId="0" fontId="11" fillId="2" borderId="862" xfId="13" applyFont="1" applyFill="1" applyBorder="1" applyAlignment="1">
      <alignment horizontal="center" vertical="center" wrapText="1"/>
    </xf>
    <xf numFmtId="0" fontId="11" fillId="2" borderId="878" xfId="13" applyFont="1" applyFill="1" applyBorder="1" applyAlignment="1">
      <alignment horizontal="center" vertical="center" wrapText="1"/>
    </xf>
    <xf numFmtId="0" fontId="11" fillId="2" borderId="699" xfId="15" applyFont="1" applyFill="1" applyBorder="1" applyAlignment="1">
      <alignment horizontal="center" vertical="center" wrapText="1"/>
    </xf>
    <xf numFmtId="0" fontId="11" fillId="2" borderId="700" xfId="15" applyFont="1" applyFill="1" applyBorder="1" applyAlignment="1">
      <alignment horizontal="center" vertical="center" wrapText="1"/>
    </xf>
    <xf numFmtId="0" fontId="120" fillId="2" borderId="0" xfId="0" applyFont="1" applyFill="1" applyBorder="1"/>
    <xf numFmtId="0" fontId="158" fillId="2" borderId="0" xfId="0" applyFont="1" applyFill="1" applyBorder="1"/>
    <xf numFmtId="0" fontId="165" fillId="2" borderId="698" xfId="0" applyFont="1" applyFill="1" applyBorder="1" applyAlignment="1">
      <alignment horizontal="center" vertical="center"/>
    </xf>
    <xf numFmtId="0" fontId="11" fillId="4" borderId="1349" xfId="13" applyFont="1" applyFill="1" applyBorder="1" applyAlignment="1">
      <alignment horizontal="center" vertical="center" wrapText="1"/>
    </xf>
    <xf numFmtId="0" fontId="165" fillId="4" borderId="826" xfId="0" applyFont="1" applyFill="1" applyBorder="1" applyAlignment="1">
      <alignment horizontal="center" vertical="center"/>
    </xf>
    <xf numFmtId="0" fontId="165" fillId="4" borderId="819" xfId="0" applyFont="1" applyFill="1" applyBorder="1" applyAlignment="1">
      <alignment horizontal="center" vertical="center"/>
    </xf>
    <xf numFmtId="0" fontId="165" fillId="4" borderId="1332" xfId="0" applyFont="1" applyFill="1" applyBorder="1" applyAlignment="1">
      <alignment horizontal="center" vertical="center"/>
    </xf>
    <xf numFmtId="0" fontId="165" fillId="4" borderId="1331" xfId="0" applyFont="1" applyFill="1" applyBorder="1" applyAlignment="1">
      <alignment horizontal="center" vertical="center"/>
    </xf>
    <xf numFmtId="0" fontId="165" fillId="4" borderId="1349" xfId="0" applyFont="1" applyFill="1" applyBorder="1" applyAlignment="1">
      <alignment horizontal="center" vertical="center"/>
    </xf>
    <xf numFmtId="0" fontId="165" fillId="2" borderId="1057" xfId="0" applyFont="1" applyFill="1" applyBorder="1" applyAlignment="1">
      <alignment horizontal="center" vertical="center"/>
    </xf>
    <xf numFmtId="0" fontId="165" fillId="2" borderId="1058" xfId="0" applyFont="1" applyFill="1" applyBorder="1" applyAlignment="1">
      <alignment horizontal="center" vertical="center"/>
    </xf>
    <xf numFmtId="0" fontId="11" fillId="4" borderId="1331" xfId="15" applyFont="1" applyFill="1" applyBorder="1" applyAlignment="1">
      <alignment vertical="center" wrapText="1"/>
    </xf>
    <xf numFmtId="0" fontId="11" fillId="4" borderId="1083" xfId="15" applyFont="1" applyFill="1" applyBorder="1" applyAlignment="1">
      <alignment vertical="center" wrapText="1"/>
    </xf>
    <xf numFmtId="0" fontId="11" fillId="4" borderId="1347" xfId="15" applyFont="1" applyFill="1" applyBorder="1" applyAlignment="1">
      <alignment vertical="center" wrapText="1"/>
    </xf>
    <xf numFmtId="0" fontId="11" fillId="4" borderId="1331" xfId="13" applyFont="1" applyFill="1" applyBorder="1" applyAlignment="1">
      <alignment horizontal="center" vertical="center" wrapText="1"/>
    </xf>
    <xf numFmtId="0" fontId="40" fillId="4" borderId="1232" xfId="13" applyFont="1" applyFill="1" applyBorder="1" applyAlignment="1">
      <alignment horizontal="center" vertical="center" wrapText="1"/>
    </xf>
    <xf numFmtId="0" fontId="36" fillId="4" borderId="1332" xfId="11" quotePrefix="1" applyFont="1" applyFill="1" applyBorder="1" applyAlignment="1">
      <alignment horizontal="center" vertical="center" wrapText="1"/>
    </xf>
    <xf numFmtId="0" fontId="37" fillId="4" borderId="1332" xfId="11" quotePrefix="1" applyFont="1" applyFill="1" applyBorder="1" applyAlignment="1">
      <alignment horizontal="center" vertical="center" wrapText="1"/>
    </xf>
    <xf numFmtId="0" fontId="38" fillId="4" borderId="1331" xfId="11" quotePrefix="1" applyFont="1" applyFill="1" applyBorder="1" applyAlignment="1">
      <alignment horizontal="center" vertical="center" wrapText="1"/>
    </xf>
    <xf numFmtId="0" fontId="11" fillId="4" borderId="1327" xfId="15" applyFont="1" applyFill="1" applyBorder="1" applyAlignment="1">
      <alignment horizontal="center" vertical="center" wrapText="1"/>
    </xf>
    <xf numFmtId="0" fontId="11" fillId="4" borderId="1328" xfId="15" applyFont="1" applyFill="1" applyBorder="1" applyAlignment="1">
      <alignment horizontal="center" vertical="center" wrapText="1"/>
    </xf>
    <xf numFmtId="0" fontId="40" fillId="4" borderId="1325" xfId="15" applyFont="1" applyFill="1" applyBorder="1" applyAlignment="1">
      <alignment horizontal="center" vertical="center" wrapText="1"/>
    </xf>
    <xf numFmtId="0" fontId="121" fillId="4" borderId="1339" xfId="15" quotePrefix="1" applyFont="1" applyFill="1" applyBorder="1" applyAlignment="1">
      <alignment horizontal="left" vertical="center" wrapText="1"/>
    </xf>
    <xf numFmtId="0" fontId="40" fillId="4" borderId="1327" xfId="15" applyFont="1" applyFill="1" applyBorder="1" applyAlignment="1">
      <alignment horizontal="center" vertical="center" wrapText="1"/>
    </xf>
    <xf numFmtId="0" fontId="120" fillId="4" borderId="1338" xfId="0" applyFont="1" applyFill="1" applyBorder="1" applyAlignment="1">
      <alignment horizontal="center" vertical="center" wrapText="1"/>
    </xf>
    <xf numFmtId="0" fontId="120" fillId="4" borderId="1328" xfId="0" applyFont="1" applyFill="1" applyBorder="1" applyAlignment="1">
      <alignment horizontal="center" vertical="center" wrapText="1"/>
    </xf>
    <xf numFmtId="0" fontId="120" fillId="4" borderId="1329" xfId="0" applyFont="1" applyFill="1" applyBorder="1" applyAlignment="1">
      <alignment horizontal="center" vertical="center" wrapText="1"/>
    </xf>
    <xf numFmtId="0" fontId="40" fillId="4" borderId="1319" xfId="15" applyFont="1" applyFill="1" applyBorder="1" applyAlignment="1">
      <alignment horizontal="center" vertical="center" wrapText="1"/>
    </xf>
    <xf numFmtId="0" fontId="40" fillId="4" borderId="1320" xfId="15" applyFont="1" applyFill="1" applyBorder="1" applyAlignment="1">
      <alignment horizontal="center" vertical="center" wrapText="1"/>
    </xf>
    <xf numFmtId="0" fontId="120" fillId="4" borderId="1321" xfId="0" applyFont="1" applyFill="1" applyBorder="1" applyAlignment="1">
      <alignment horizontal="center" vertical="center" wrapText="1"/>
    </xf>
    <xf numFmtId="0" fontId="120" fillId="4" borderId="1392" xfId="0" applyFont="1" applyFill="1" applyBorder="1" applyAlignment="1">
      <alignment horizontal="left" vertical="center" wrapText="1"/>
    </xf>
    <xf numFmtId="0" fontId="11" fillId="4" borderId="1381" xfId="13" applyFont="1" applyFill="1" applyBorder="1" applyAlignment="1">
      <alignment horizontal="center" vertical="center" wrapText="1"/>
    </xf>
    <xf numFmtId="0" fontId="11" fillId="2" borderId="1379" xfId="13" applyFont="1" applyFill="1" applyBorder="1" applyAlignment="1">
      <alignment horizontal="center" vertical="center" wrapText="1"/>
    </xf>
    <xf numFmtId="0" fontId="154" fillId="4" borderId="1328" xfId="0" applyFont="1" applyFill="1" applyBorder="1" applyAlignment="1">
      <alignment horizontal="center" vertical="center" wrapText="1"/>
    </xf>
    <xf numFmtId="0" fontId="154" fillId="4" borderId="1329" xfId="0" applyFont="1" applyFill="1" applyBorder="1" applyAlignment="1">
      <alignment horizontal="center" vertical="center" wrapText="1"/>
    </xf>
    <xf numFmtId="0" fontId="40" fillId="4" borderId="1317" xfId="13" applyFont="1" applyFill="1" applyBorder="1" applyAlignment="1">
      <alignment horizontal="center" vertical="center" wrapText="1"/>
    </xf>
    <xf numFmtId="0" fontId="39" fillId="4" borderId="1347" xfId="15" quotePrefix="1" applyFont="1" applyFill="1" applyBorder="1" applyAlignment="1">
      <alignment vertical="center" wrapText="1"/>
    </xf>
    <xf numFmtId="0" fontId="120" fillId="4" borderId="1316" xfId="0" applyFont="1" applyFill="1" applyBorder="1" applyAlignment="1">
      <alignment horizontal="center" vertical="center" wrapText="1"/>
    </xf>
    <xf numFmtId="0" fontId="120" fillId="4" borderId="1317" xfId="0" applyFont="1" applyFill="1" applyBorder="1" applyAlignment="1">
      <alignment horizontal="center" vertical="center" wrapText="1"/>
    </xf>
    <xf numFmtId="0" fontId="120" fillId="4" borderId="1318" xfId="0" applyFont="1" applyFill="1" applyBorder="1" applyAlignment="1">
      <alignment horizontal="center" vertical="center" wrapText="1"/>
    </xf>
    <xf numFmtId="0" fontId="39" fillId="4" borderId="1311" xfId="15" applyFont="1" applyFill="1" applyBorder="1" applyAlignment="1">
      <alignment vertical="center" wrapText="1"/>
    </xf>
    <xf numFmtId="0" fontId="40" fillId="4" borderId="1249" xfId="15" applyFont="1" applyFill="1" applyBorder="1" applyAlignment="1">
      <alignment horizontal="center" vertical="center" wrapText="1"/>
    </xf>
    <xf numFmtId="0" fontId="11" fillId="4" borderId="1385" xfId="13" applyFont="1" applyFill="1" applyBorder="1" applyAlignment="1">
      <alignment horizontal="center" vertical="center" wrapText="1"/>
    </xf>
    <xf numFmtId="0" fontId="159" fillId="4" borderId="1347" xfId="0" applyFont="1" applyFill="1" applyBorder="1" applyAlignment="1">
      <alignment horizontal="left" vertical="center" wrapText="1"/>
    </xf>
    <xf numFmtId="0" fontId="120" fillId="4" borderId="1347" xfId="0" applyFont="1" applyFill="1" applyBorder="1" applyAlignment="1">
      <alignment horizontal="left" vertical="center" wrapText="1"/>
    </xf>
    <xf numFmtId="0" fontId="40" fillId="4" borderId="1234" xfId="15" applyFont="1" applyFill="1" applyBorder="1" applyAlignment="1">
      <alignment horizontal="center" vertical="center" wrapText="1"/>
    </xf>
    <xf numFmtId="0" fontId="40" fillId="4" borderId="1256" xfId="15" applyFont="1" applyFill="1" applyBorder="1" applyAlignment="1">
      <alignment horizontal="center" vertical="center" wrapText="1"/>
    </xf>
    <xf numFmtId="0" fontId="40" fillId="4" borderId="1312" xfId="15" applyFont="1" applyFill="1" applyBorder="1" applyAlignment="1">
      <alignment horizontal="center" vertical="center" wrapText="1"/>
    </xf>
    <xf numFmtId="0" fontId="40" fillId="4" borderId="1324" xfId="15" applyFont="1" applyFill="1" applyBorder="1" applyAlignment="1">
      <alignment horizontal="center" vertical="center" wrapText="1"/>
    </xf>
    <xf numFmtId="0" fontId="40" fillId="4" borderId="1385" xfId="13" applyFont="1" applyFill="1" applyBorder="1" applyAlignment="1">
      <alignment horizontal="center" vertical="center" wrapText="1"/>
    </xf>
    <xf numFmtId="0" fontId="40" fillId="4" borderId="1386" xfId="13" applyFont="1" applyFill="1" applyBorder="1" applyAlignment="1">
      <alignment horizontal="center" vertical="center" wrapText="1"/>
    </xf>
    <xf numFmtId="0" fontId="40" fillId="4" borderId="1334" xfId="13" applyFont="1" applyFill="1" applyBorder="1" applyAlignment="1">
      <alignment horizontal="center" vertical="center" wrapText="1"/>
    </xf>
    <xf numFmtId="0" fontId="197" fillId="2" borderId="1219" xfId="0" applyNumberFormat="1" applyFont="1" applyFill="1" applyBorder="1" applyAlignment="1">
      <alignment horizontal="center" vertical="center"/>
    </xf>
    <xf numFmtId="0" fontId="197" fillId="2" borderId="1001" xfId="0" applyNumberFormat="1" applyFont="1" applyFill="1" applyBorder="1" applyAlignment="1">
      <alignment horizontal="center" vertical="center"/>
    </xf>
    <xf numFmtId="0" fontId="197" fillId="2" borderId="1271" xfId="0" applyNumberFormat="1" applyFont="1" applyFill="1" applyBorder="1" applyAlignment="1">
      <alignment horizontal="center" vertical="center"/>
    </xf>
    <xf numFmtId="0" fontId="197" fillId="2" borderId="1248" xfId="0" applyNumberFormat="1" applyFont="1" applyFill="1" applyBorder="1" applyAlignment="1">
      <alignment horizontal="center" vertical="center"/>
    </xf>
    <xf numFmtId="0" fontId="197" fillId="2" borderId="1249" xfId="0" applyNumberFormat="1" applyFont="1" applyFill="1" applyBorder="1" applyAlignment="1">
      <alignment horizontal="center" vertical="center"/>
    </xf>
    <xf numFmtId="0" fontId="197" fillId="2" borderId="1256" xfId="0" applyNumberFormat="1" applyFont="1" applyFill="1" applyBorder="1" applyAlignment="1">
      <alignment horizontal="center" vertical="center"/>
    </xf>
    <xf numFmtId="0" fontId="197" fillId="2" borderId="1267" xfId="0" applyNumberFormat="1" applyFont="1" applyFill="1" applyBorder="1" applyAlignment="1">
      <alignment horizontal="center" vertical="center"/>
    </xf>
    <xf numFmtId="0" fontId="197" fillId="2" borderId="1220" xfId="0" applyNumberFormat="1" applyFont="1" applyFill="1" applyBorder="1" applyAlignment="1">
      <alignment horizontal="center" vertical="center"/>
    </xf>
    <xf numFmtId="0" fontId="197" fillId="2" borderId="1211" xfId="0" applyNumberFormat="1" applyFont="1" applyFill="1" applyBorder="1" applyAlignment="1">
      <alignment horizontal="center" vertical="center"/>
    </xf>
    <xf numFmtId="0" fontId="197" fillId="2" borderId="1270" xfId="0" applyNumberFormat="1" applyFont="1" applyFill="1" applyBorder="1" applyAlignment="1">
      <alignment horizontal="center" vertical="center"/>
    </xf>
    <xf numFmtId="0" fontId="197" fillId="2" borderId="1235" xfId="0" applyNumberFormat="1" applyFont="1" applyFill="1" applyBorder="1" applyAlignment="1">
      <alignment horizontal="center" vertical="center"/>
    </xf>
    <xf numFmtId="0" fontId="197" fillId="2" borderId="1236" xfId="0" applyNumberFormat="1" applyFont="1" applyFill="1" applyBorder="1" applyAlignment="1">
      <alignment horizontal="center" vertical="center"/>
    </xf>
    <xf numFmtId="0" fontId="197" fillId="2" borderId="1237" xfId="0" applyNumberFormat="1" applyFont="1" applyFill="1" applyBorder="1" applyAlignment="1">
      <alignment horizontal="center" vertical="center"/>
    </xf>
    <xf numFmtId="0" fontId="197" fillId="2" borderId="1226" xfId="0" applyNumberFormat="1" applyFont="1" applyFill="1" applyBorder="1" applyAlignment="1">
      <alignment horizontal="center" vertical="center"/>
    </xf>
    <xf numFmtId="0" fontId="197" fillId="2" borderId="995" xfId="0" applyNumberFormat="1" applyFont="1" applyFill="1" applyBorder="1" applyAlignment="1">
      <alignment horizontal="center" vertical="center"/>
    </xf>
    <xf numFmtId="0" fontId="197" fillId="2" borderId="1214" xfId="0" applyNumberFormat="1" applyFont="1" applyFill="1" applyBorder="1" applyAlignment="1">
      <alignment horizontal="center" vertical="center"/>
    </xf>
    <xf numFmtId="0" fontId="197" fillId="2" borderId="1230" xfId="0" applyNumberFormat="1" applyFont="1" applyFill="1" applyBorder="1" applyAlignment="1">
      <alignment horizontal="center" vertical="center"/>
    </xf>
    <xf numFmtId="0" fontId="197" fillId="2" borderId="1072" xfId="0" applyNumberFormat="1" applyFont="1" applyFill="1" applyBorder="1" applyAlignment="1">
      <alignment horizontal="center" vertical="center"/>
    </xf>
    <xf numFmtId="0" fontId="197" fillId="2" borderId="1257" xfId="0" applyNumberFormat="1" applyFont="1" applyFill="1" applyBorder="1" applyAlignment="1">
      <alignment horizontal="center" vertical="center"/>
    </xf>
    <xf numFmtId="0" fontId="197" fillId="2" borderId="1258" xfId="0" applyNumberFormat="1" applyFont="1" applyFill="1" applyBorder="1" applyAlignment="1">
      <alignment horizontal="center" vertical="center"/>
    </xf>
    <xf numFmtId="0" fontId="197" fillId="2" borderId="1227" xfId="0" applyNumberFormat="1" applyFont="1" applyFill="1" applyBorder="1" applyAlignment="1">
      <alignment horizontal="center" vertical="center"/>
    </xf>
    <xf numFmtId="0" fontId="97" fillId="2" borderId="1228" xfId="0" applyNumberFormat="1" applyFont="1" applyFill="1" applyBorder="1" applyAlignment="1">
      <alignment horizontal="center" vertical="center"/>
    </xf>
    <xf numFmtId="0" fontId="5" fillId="2" borderId="1221" xfId="0" applyNumberFormat="1" applyFont="1" applyFill="1" applyBorder="1" applyAlignment="1">
      <alignment horizontal="center" vertical="center"/>
    </xf>
    <xf numFmtId="0" fontId="5" fillId="2" borderId="1216" xfId="0" applyNumberFormat="1" applyFont="1" applyFill="1" applyBorder="1" applyAlignment="1">
      <alignment horizontal="center" vertical="center"/>
    </xf>
    <xf numFmtId="0" fontId="5" fillId="2" borderId="1228" xfId="0" applyNumberFormat="1" applyFont="1" applyFill="1" applyBorder="1" applyAlignment="1">
      <alignment horizontal="center" vertical="center"/>
    </xf>
    <xf numFmtId="0" fontId="5" fillId="2" borderId="1177" xfId="0" applyNumberFormat="1" applyFont="1" applyFill="1" applyBorder="1" applyAlignment="1">
      <alignment horizontal="center" vertical="center"/>
    </xf>
    <xf numFmtId="0" fontId="5" fillId="2" borderId="1252" xfId="0" applyNumberFormat="1" applyFont="1" applyFill="1" applyBorder="1" applyAlignment="1">
      <alignment horizontal="center" vertical="center"/>
    </xf>
    <xf numFmtId="0" fontId="5" fillId="2" borderId="1253" xfId="0" applyNumberFormat="1" applyFont="1" applyFill="1" applyBorder="1" applyAlignment="1">
      <alignment horizontal="center" vertical="center"/>
    </xf>
    <xf numFmtId="0" fontId="5" fillId="2" borderId="1222" xfId="0" applyNumberFormat="1" applyFont="1" applyFill="1" applyBorder="1" applyAlignment="1">
      <alignment horizontal="center" vertical="center"/>
    </xf>
    <xf numFmtId="0" fontId="198" fillId="2" borderId="1219" xfId="0" applyNumberFormat="1" applyFont="1" applyFill="1" applyBorder="1" applyAlignment="1">
      <alignment horizontal="center" vertical="center"/>
    </xf>
    <xf numFmtId="0" fontId="198" fillId="2" borderId="1209" xfId="0" applyNumberFormat="1" applyFont="1" applyFill="1" applyBorder="1" applyAlignment="1">
      <alignment horizontal="center" vertical="center"/>
    </xf>
    <xf numFmtId="0" fontId="198" fillId="2" borderId="1271" xfId="0" applyNumberFormat="1" applyFont="1" applyFill="1" applyBorder="1" applyAlignment="1">
      <alignment horizontal="center" vertical="center"/>
    </xf>
    <xf numFmtId="0" fontId="198" fillId="2" borderId="1248" xfId="0" applyNumberFormat="1" applyFont="1" applyFill="1" applyBorder="1" applyAlignment="1">
      <alignment horizontal="center" vertical="center"/>
    </xf>
    <xf numFmtId="0" fontId="198" fillId="2" borderId="1249" xfId="0" applyNumberFormat="1" applyFont="1" applyFill="1" applyBorder="1" applyAlignment="1">
      <alignment horizontal="center" vertical="center"/>
    </xf>
    <xf numFmtId="0" fontId="198" fillId="2" borderId="1256" xfId="0" applyNumberFormat="1" applyFont="1" applyFill="1" applyBorder="1" applyAlignment="1">
      <alignment horizontal="center" vertical="center"/>
    </xf>
    <xf numFmtId="0" fontId="198" fillId="2" borderId="1267" xfId="0" applyNumberFormat="1" applyFont="1" applyFill="1" applyBorder="1" applyAlignment="1">
      <alignment horizontal="center" vertical="center"/>
    </xf>
    <xf numFmtId="0" fontId="198" fillId="2" borderId="995" xfId="0" applyNumberFormat="1" applyFont="1" applyFill="1" applyBorder="1" applyAlignment="1">
      <alignment horizontal="center" vertical="center"/>
    </xf>
    <xf numFmtId="0" fontId="198" fillId="2" borderId="1214" xfId="0" applyNumberFormat="1" applyFont="1" applyFill="1" applyBorder="1" applyAlignment="1">
      <alignment horizontal="center" vertical="center"/>
    </xf>
    <xf numFmtId="0" fontId="198" fillId="2" borderId="1230" xfId="0" applyNumberFormat="1" applyFont="1" applyFill="1" applyBorder="1" applyAlignment="1">
      <alignment horizontal="center" vertical="center"/>
    </xf>
    <xf numFmtId="0" fontId="198" fillId="2" borderId="1072" xfId="0" applyNumberFormat="1" applyFont="1" applyFill="1" applyBorder="1" applyAlignment="1">
      <alignment horizontal="center" vertical="center"/>
    </xf>
    <xf numFmtId="0" fontId="198" fillId="2" borderId="1257" xfId="0" applyNumberFormat="1" applyFont="1" applyFill="1" applyBorder="1" applyAlignment="1">
      <alignment horizontal="center" vertical="center"/>
    </xf>
    <xf numFmtId="0" fontId="198" fillId="2" borderId="1258" xfId="0" applyNumberFormat="1" applyFont="1" applyFill="1" applyBorder="1" applyAlignment="1">
      <alignment horizontal="center" vertical="center"/>
    </xf>
    <xf numFmtId="0" fontId="198" fillId="2" borderId="1227" xfId="0" applyNumberFormat="1" applyFont="1" applyFill="1" applyBorder="1" applyAlignment="1">
      <alignment horizontal="center" vertical="center"/>
    </xf>
    <xf numFmtId="0" fontId="198" fillId="2" borderId="1210" xfId="0" applyNumberFormat="1" applyFont="1" applyFill="1" applyBorder="1" applyAlignment="1">
      <alignment horizontal="center" vertical="center"/>
    </xf>
    <xf numFmtId="0" fontId="198" fillId="2" borderId="1220" xfId="0" applyNumberFormat="1" applyFont="1" applyFill="1" applyBorder="1" applyAlignment="1">
      <alignment horizontal="center" vertical="center"/>
    </xf>
    <xf numFmtId="0" fontId="198" fillId="2" borderId="1270" xfId="0" applyNumberFormat="1" applyFont="1" applyFill="1" applyBorder="1" applyAlignment="1">
      <alignment horizontal="center" vertical="center"/>
    </xf>
    <xf numFmtId="0" fontId="198" fillId="2" borderId="1235" xfId="0" applyNumberFormat="1" applyFont="1" applyFill="1" applyBorder="1" applyAlignment="1">
      <alignment horizontal="center" vertical="center"/>
    </xf>
    <xf numFmtId="0" fontId="198" fillId="2" borderId="1236" xfId="0" applyNumberFormat="1" applyFont="1" applyFill="1" applyBorder="1" applyAlignment="1">
      <alignment horizontal="center" vertical="center"/>
    </xf>
    <xf numFmtId="0" fontId="198" fillId="2" borderId="1237" xfId="0" applyNumberFormat="1" applyFont="1" applyFill="1" applyBorder="1" applyAlignment="1">
      <alignment horizontal="center" vertical="center"/>
    </xf>
    <xf numFmtId="0" fontId="198" fillId="2" borderId="1211" xfId="0" applyNumberFormat="1" applyFont="1" applyFill="1" applyBorder="1" applyAlignment="1">
      <alignment horizontal="center" vertical="center"/>
    </xf>
    <xf numFmtId="0" fontId="198" fillId="2" borderId="1226" xfId="0" applyNumberFormat="1" applyFont="1" applyFill="1" applyBorder="1" applyAlignment="1">
      <alignment horizontal="center" vertical="center"/>
    </xf>
    <xf numFmtId="0" fontId="97" fillId="2" borderId="581" xfId="0" applyNumberFormat="1" applyFont="1" applyFill="1" applyBorder="1" applyAlignment="1">
      <alignment horizontal="center" vertical="center"/>
    </xf>
    <xf numFmtId="0" fontId="97" fillId="2" borderId="584" xfId="0" applyNumberFormat="1" applyFont="1" applyFill="1" applyBorder="1" applyAlignment="1">
      <alignment horizontal="center" vertical="center"/>
    </xf>
    <xf numFmtId="0" fontId="97" fillId="2" borderId="582" xfId="0" applyNumberFormat="1" applyFont="1" applyFill="1" applyBorder="1" applyAlignment="1">
      <alignment horizontal="center" vertical="center"/>
    </xf>
    <xf numFmtId="0" fontId="199" fillId="2" borderId="1215" xfId="0" applyNumberFormat="1" applyFont="1" applyFill="1" applyBorder="1" applyAlignment="1">
      <alignment horizontal="center" vertical="center"/>
    </xf>
    <xf numFmtId="0" fontId="199" fillId="2" borderId="1216" xfId="0" applyNumberFormat="1" applyFont="1" applyFill="1" applyBorder="1" applyAlignment="1">
      <alignment horizontal="center" vertical="center"/>
    </xf>
    <xf numFmtId="0" fontId="199" fillId="2" borderId="1221" xfId="0" applyNumberFormat="1" applyFont="1" applyFill="1" applyBorder="1" applyAlignment="1">
      <alignment horizontal="center" vertical="center"/>
    </xf>
    <xf numFmtId="0" fontId="199" fillId="2" borderId="1222" xfId="0" applyNumberFormat="1" applyFont="1" applyFill="1" applyBorder="1" applyAlignment="1">
      <alignment horizontal="center" vertical="center"/>
    </xf>
    <xf numFmtId="0" fontId="198" fillId="2" borderId="1265" xfId="0" applyNumberFormat="1" applyFont="1" applyFill="1" applyBorder="1" applyAlignment="1">
      <alignment horizontal="center" vertical="center"/>
    </xf>
    <xf numFmtId="0" fontId="198" fillId="2" borderId="1224" xfId="0" applyNumberFormat="1" applyFont="1" applyFill="1" applyBorder="1" applyAlignment="1">
      <alignment horizontal="center" vertical="center"/>
    </xf>
    <xf numFmtId="0" fontId="198" fillId="2" borderId="1273" xfId="0" applyNumberFormat="1" applyFont="1" applyFill="1" applyBorder="1" applyAlignment="1">
      <alignment horizontal="center" vertical="center"/>
    </xf>
    <xf numFmtId="0" fontId="198" fillId="2" borderId="1225" xfId="0" applyNumberFormat="1" applyFont="1" applyFill="1" applyBorder="1" applyAlignment="1">
      <alignment horizontal="center" vertical="center"/>
    </xf>
    <xf numFmtId="0" fontId="198" fillId="2" borderId="1269" xfId="0" applyNumberFormat="1" applyFont="1" applyFill="1" applyBorder="1" applyAlignment="1">
      <alignment horizontal="center" vertical="center"/>
    </xf>
    <xf numFmtId="0" fontId="198" fillId="2" borderId="1208" xfId="0" applyNumberFormat="1" applyFont="1" applyFill="1" applyBorder="1" applyAlignment="1">
      <alignment horizontal="center" vertical="center"/>
    </xf>
    <xf numFmtId="0" fontId="198" fillId="2" borderId="472" xfId="0" applyNumberFormat="1" applyFont="1" applyFill="1" applyBorder="1" applyAlignment="1">
      <alignment horizontal="center" vertical="center"/>
    </xf>
    <xf numFmtId="0" fontId="198" fillId="2" borderId="167" xfId="0" applyNumberFormat="1" applyFont="1" applyFill="1" applyBorder="1" applyAlignment="1">
      <alignment horizontal="center" vertical="center"/>
    </xf>
    <xf numFmtId="0" fontId="198" fillId="2" borderId="1272" xfId="0" applyNumberFormat="1" applyFont="1" applyFill="1" applyBorder="1" applyAlignment="1">
      <alignment horizontal="center" vertical="center"/>
    </xf>
    <xf numFmtId="0" fontId="198" fillId="2" borderId="806" xfId="0" applyNumberFormat="1" applyFont="1" applyFill="1" applyBorder="1" applyAlignment="1">
      <alignment horizontal="center" vertical="center"/>
    </xf>
    <xf numFmtId="0" fontId="198" fillId="2" borderId="1239" xfId="0" applyNumberFormat="1" applyFont="1" applyFill="1" applyBorder="1" applyAlignment="1">
      <alignment horizontal="center" vertical="center"/>
    </xf>
    <xf numFmtId="0" fontId="198" fillId="2" borderId="980" xfId="0" applyNumberFormat="1" applyFont="1" applyFill="1" applyBorder="1" applyAlignment="1">
      <alignment horizontal="center" vertical="center"/>
    </xf>
    <xf numFmtId="0" fontId="198" fillId="2" borderId="1268" xfId="0" applyNumberFormat="1" applyFont="1" applyFill="1" applyBorder="1" applyAlignment="1">
      <alignment horizontal="center" vertical="center"/>
    </xf>
    <xf numFmtId="0" fontId="198" fillId="2" borderId="168" xfId="0" applyNumberFormat="1" applyFont="1" applyFill="1" applyBorder="1" applyAlignment="1">
      <alignment horizontal="center" vertical="center"/>
    </xf>
    <xf numFmtId="0" fontId="97" fillId="2" borderId="817" xfId="0" applyNumberFormat="1" applyFont="1" applyFill="1" applyBorder="1" applyAlignment="1">
      <alignment horizontal="center" vertical="center"/>
    </xf>
    <xf numFmtId="0" fontId="97" fillId="2" borderId="583" xfId="0" applyNumberFormat="1" applyFont="1" applyFill="1" applyBorder="1" applyAlignment="1">
      <alignment horizontal="center" vertical="center"/>
    </xf>
    <xf numFmtId="0" fontId="97" fillId="2" borderId="749" xfId="0" applyNumberFormat="1" applyFont="1" applyFill="1" applyBorder="1" applyAlignment="1">
      <alignment horizontal="center" vertical="center"/>
    </xf>
    <xf numFmtId="0" fontId="199" fillId="2" borderId="1117" xfId="0" applyNumberFormat="1" applyFont="1" applyFill="1" applyBorder="1" applyAlignment="1">
      <alignment horizontal="center" vertical="center"/>
    </xf>
    <xf numFmtId="0" fontId="199" fillId="2" borderId="129" xfId="0" applyNumberFormat="1" applyFont="1" applyFill="1" applyBorder="1" applyAlignment="1">
      <alignment horizontal="center" vertical="center"/>
    </xf>
    <xf numFmtId="0" fontId="199" fillId="2" borderId="0" xfId="0" applyNumberFormat="1" applyFont="1" applyFill="1" applyBorder="1" applyAlignment="1">
      <alignment horizontal="center" vertical="center"/>
    </xf>
    <xf numFmtId="0" fontId="199" fillId="2" borderId="896" xfId="0" applyNumberFormat="1" applyFont="1" applyFill="1" applyBorder="1" applyAlignment="1">
      <alignment horizontal="center" vertical="center"/>
    </xf>
    <xf numFmtId="0" fontId="199" fillId="2" borderId="88" xfId="0" applyNumberFormat="1" applyFont="1" applyFill="1" applyBorder="1" applyAlignment="1">
      <alignment horizontal="center" vertical="center"/>
    </xf>
    <xf numFmtId="0" fontId="199" fillId="2" borderId="44" xfId="0" applyNumberFormat="1" applyFont="1" applyFill="1" applyBorder="1" applyAlignment="1">
      <alignment horizontal="center" vertical="center"/>
    </xf>
    <xf numFmtId="0" fontId="199" fillId="2" borderId="999" xfId="0" applyNumberFormat="1" applyFont="1" applyFill="1" applyBorder="1" applyAlignment="1">
      <alignment horizontal="center" vertical="center"/>
    </xf>
    <xf numFmtId="0" fontId="199" fillId="2" borderId="1000" xfId="0" applyNumberFormat="1" applyFont="1" applyFill="1" applyBorder="1" applyAlignment="1">
      <alignment horizontal="center" vertical="center"/>
    </xf>
    <xf numFmtId="0" fontId="97" fillId="2" borderId="795" xfId="0" applyNumberFormat="1" applyFont="1" applyFill="1" applyBorder="1" applyAlignment="1">
      <alignment horizontal="center" vertical="center"/>
    </xf>
    <xf numFmtId="0" fontId="97" fillId="2" borderId="1094" xfId="0" applyNumberFormat="1" applyFont="1" applyFill="1" applyBorder="1" applyAlignment="1">
      <alignment horizontal="center" vertical="center"/>
    </xf>
    <xf numFmtId="0" fontId="97" fillId="2" borderId="1274" xfId="0" applyNumberFormat="1" applyFont="1" applyFill="1" applyBorder="1" applyAlignment="1">
      <alignment horizontal="center" vertical="center"/>
    </xf>
    <xf numFmtId="0" fontId="97" fillId="2" borderId="1178" xfId="0" applyNumberFormat="1" applyFont="1" applyFill="1" applyBorder="1" applyAlignment="1">
      <alignment horizontal="center" vertical="center"/>
    </xf>
    <xf numFmtId="0" fontId="97" fillId="2" borderId="1181" xfId="0" applyNumberFormat="1" applyFont="1" applyFill="1" applyBorder="1" applyAlignment="1">
      <alignment horizontal="center" vertical="center"/>
    </xf>
    <xf numFmtId="0" fontId="97" fillId="2" borderId="1182" xfId="0" applyNumberFormat="1" applyFont="1" applyFill="1" applyBorder="1" applyAlignment="1">
      <alignment horizontal="center" vertical="center"/>
    </xf>
    <xf numFmtId="0" fontId="97" fillId="2" borderId="797" xfId="0" applyNumberFormat="1" applyFont="1" applyFill="1" applyBorder="1" applyAlignment="1">
      <alignment horizontal="center" vertical="center"/>
    </xf>
    <xf numFmtId="0" fontId="97" fillId="2" borderId="996" xfId="0" applyNumberFormat="1" applyFont="1" applyFill="1" applyBorder="1" applyAlignment="1">
      <alignment horizontal="center" vertical="center"/>
    </xf>
    <xf numFmtId="0" fontId="97" fillId="2" borderId="8" xfId="0" applyNumberFormat="1" applyFont="1" applyFill="1" applyBorder="1" applyAlignment="1">
      <alignment horizontal="center" vertical="center"/>
    </xf>
    <xf numFmtId="0" fontId="97" fillId="2" borderId="818" xfId="0" applyNumberFormat="1" applyFont="1" applyFill="1" applyBorder="1" applyAlignment="1">
      <alignment horizontal="center" vertical="center"/>
    </xf>
    <xf numFmtId="0" fontId="97" fillId="2" borderId="1090" xfId="0" applyNumberFormat="1" applyFont="1" applyFill="1" applyBorder="1" applyAlignment="1">
      <alignment horizontal="center" vertical="center"/>
    </xf>
    <xf numFmtId="0" fontId="97" fillId="2" borderId="1091" xfId="0" applyNumberFormat="1" applyFont="1" applyFill="1" applyBorder="1" applyAlignment="1">
      <alignment horizontal="center" vertical="center"/>
    </xf>
    <xf numFmtId="0" fontId="97" fillId="2" borderId="1177" xfId="0" applyNumberFormat="1" applyFont="1" applyFill="1" applyBorder="1" applyAlignment="1">
      <alignment horizontal="center" vertical="center"/>
    </xf>
    <xf numFmtId="0" fontId="97" fillId="2" borderId="1252" xfId="0" applyNumberFormat="1" applyFont="1" applyFill="1" applyBorder="1" applyAlignment="1">
      <alignment horizontal="center" vertical="center"/>
    </xf>
    <xf numFmtId="0" fontId="97" fillId="2" borderId="1253" xfId="0" applyNumberFormat="1" applyFont="1" applyFill="1" applyBorder="1" applyAlignment="1">
      <alignment horizontal="center" vertical="center"/>
    </xf>
    <xf numFmtId="0" fontId="97" fillId="2" borderId="1088" xfId="0" applyNumberFormat="1" applyFont="1" applyFill="1" applyBorder="1" applyAlignment="1">
      <alignment horizontal="center" vertical="center"/>
    </xf>
    <xf numFmtId="0" fontId="97" fillId="2" borderId="1089" xfId="0" applyNumberFormat="1" applyFont="1" applyFill="1" applyBorder="1" applyAlignment="1">
      <alignment horizontal="center" vertical="center"/>
    </xf>
    <xf numFmtId="0" fontId="9" fillId="2" borderId="817" xfId="0" applyNumberFormat="1" applyFont="1" applyFill="1" applyBorder="1" applyAlignment="1">
      <alignment horizontal="center" vertical="center"/>
    </xf>
    <xf numFmtId="0" fontId="9" fillId="2" borderId="996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9" fillId="2" borderId="818" xfId="0" applyNumberFormat="1" applyFont="1" applyFill="1" applyBorder="1" applyAlignment="1">
      <alignment horizontal="center" vertical="center"/>
    </xf>
    <xf numFmtId="0" fontId="9" fillId="2" borderId="1116" xfId="0" applyNumberFormat="1" applyFont="1" applyFill="1" applyBorder="1" applyAlignment="1">
      <alignment horizontal="center" vertical="center"/>
    </xf>
    <xf numFmtId="0" fontId="9" fillId="2" borderId="792" xfId="0" applyNumberFormat="1" applyFont="1" applyFill="1" applyBorder="1" applyAlignment="1">
      <alignment horizontal="center" vertical="center"/>
    </xf>
    <xf numFmtId="0" fontId="9" fillId="2" borderId="1273" xfId="0" applyNumberFormat="1" applyFont="1" applyFill="1" applyBorder="1" applyAlignment="1">
      <alignment horizontal="center" vertical="center"/>
    </xf>
    <xf numFmtId="0" fontId="9" fillId="2" borderId="55" xfId="0" applyNumberFormat="1" applyFont="1" applyFill="1" applyBorder="1" applyAlignment="1">
      <alignment horizontal="center" vertical="center"/>
    </xf>
    <xf numFmtId="0" fontId="9" fillId="2" borderId="41" xfId="0" applyNumberFormat="1" applyFont="1" applyFill="1" applyBorder="1" applyAlignment="1">
      <alignment horizontal="center" vertical="center"/>
    </xf>
    <xf numFmtId="0" fontId="9" fillId="2" borderId="57" xfId="0" applyNumberFormat="1" applyFont="1" applyFill="1" applyBorder="1" applyAlignment="1">
      <alignment horizontal="center" vertical="center"/>
    </xf>
    <xf numFmtId="0" fontId="200" fillId="0" borderId="0" xfId="9" applyFont="1" applyFill="1" applyBorder="1" applyAlignment="1">
      <alignment horizontal="center"/>
    </xf>
    <xf numFmtId="0" fontId="103" fillId="0" borderId="1145" xfId="9" applyFont="1" applyFill="1" applyBorder="1"/>
    <xf numFmtId="0" fontId="103" fillId="0" borderId="0" xfId="9" applyFont="1" applyFill="1" applyBorder="1"/>
    <xf numFmtId="0" fontId="198" fillId="0" borderId="1210" xfId="9" applyFont="1" applyFill="1" applyBorder="1" applyAlignment="1">
      <alignment horizontal="center" vertical="center" wrapText="1"/>
    </xf>
    <xf numFmtId="0" fontId="198" fillId="0" borderId="1211" xfId="9" applyFont="1" applyFill="1" applyBorder="1" applyAlignment="1">
      <alignment horizontal="center" wrapText="1"/>
    </xf>
    <xf numFmtId="0" fontId="198" fillId="0" borderId="1217" xfId="9" applyFont="1" applyFill="1" applyBorder="1" applyAlignment="1">
      <alignment horizontal="center" vertical="center"/>
    </xf>
    <xf numFmtId="0" fontId="198" fillId="0" borderId="1229" xfId="9" applyFont="1" applyFill="1" applyBorder="1" applyAlignment="1">
      <alignment horizontal="center" vertical="center"/>
    </xf>
    <xf numFmtId="0" fontId="198" fillId="0" borderId="1220" xfId="9" applyFont="1" applyFill="1" applyBorder="1" applyAlignment="1">
      <alignment horizontal="center" vertical="center" wrapText="1"/>
    </xf>
    <xf numFmtId="0" fontId="27" fillId="2" borderId="123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3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4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3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4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5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3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7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5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5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8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5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8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9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17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5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5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84" xfId="13" applyNumberFormat="1" applyFont="1" applyFill="1" applyBorder="1" applyAlignment="1" applyProtection="1">
      <alignment vertical="center" wrapText="1"/>
      <protection locked="0"/>
    </xf>
    <xf numFmtId="0" fontId="27" fillId="2" borderId="1252" xfId="13" applyNumberFormat="1" applyFont="1" applyFill="1" applyBorder="1" applyAlignment="1" applyProtection="1">
      <alignment vertical="center" wrapText="1"/>
      <protection locked="0"/>
    </xf>
    <xf numFmtId="0" fontId="25" fillId="2" borderId="1252" xfId="13" applyNumberFormat="1" applyFont="1" applyFill="1" applyBorder="1" applyAlignment="1" applyProtection="1">
      <alignment vertical="center" wrapText="1"/>
      <protection locked="0"/>
    </xf>
    <xf numFmtId="0" fontId="25" fillId="2" borderId="118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25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24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34" xfId="15" quotePrefix="1" applyFont="1" applyFill="1" applyBorder="1" applyAlignment="1" applyProtection="1">
      <alignment horizontal="center" vertical="center" wrapText="1"/>
      <protection locked="0"/>
    </xf>
    <xf numFmtId="0" fontId="27" fillId="2" borderId="1346" xfId="15" quotePrefix="1" applyFont="1" applyFill="1" applyBorder="1" applyAlignment="1" applyProtection="1">
      <alignment horizontal="center" vertical="center" wrapText="1"/>
      <protection locked="0"/>
    </xf>
    <xf numFmtId="0" fontId="27" fillId="2" borderId="1234" xfId="0" applyFont="1" applyFill="1" applyBorder="1" applyAlignment="1" applyProtection="1">
      <alignment horizontal="center" vertical="center" wrapText="1"/>
      <protection locked="0"/>
    </xf>
    <xf numFmtId="0" fontId="27" fillId="2" borderId="1346" xfId="0" applyFont="1" applyFill="1" applyBorder="1" applyAlignment="1" applyProtection="1">
      <alignment horizontal="center" vertical="center" wrapText="1"/>
      <protection locked="0"/>
    </xf>
    <xf numFmtId="0" fontId="118" fillId="4" borderId="0" xfId="0" applyFont="1" applyFill="1" applyAlignment="1">
      <alignment horizontal="center" wrapText="1"/>
    </xf>
    <xf numFmtId="0" fontId="11" fillId="4" borderId="1332" xfId="13" quotePrefix="1" applyFont="1" applyFill="1" applyBorder="1" applyAlignment="1">
      <alignment horizontal="center" vertical="center" wrapText="1"/>
    </xf>
    <xf numFmtId="0" fontId="11" fillId="4" borderId="1332" xfId="15" quotePrefix="1" applyFont="1" applyFill="1" applyBorder="1" applyAlignment="1">
      <alignment horizontal="center" vertical="center" wrapText="1"/>
    </xf>
    <xf numFmtId="0" fontId="11" fillId="4" borderId="1347" xfId="15" quotePrefix="1" applyFont="1" applyFill="1" applyBorder="1" applyAlignment="1">
      <alignment horizontal="center" vertical="center" wrapText="1"/>
    </xf>
    <xf numFmtId="0" fontId="11" fillId="4" borderId="1347" xfId="13" quotePrefix="1" applyFont="1" applyFill="1" applyBorder="1" applyAlignment="1">
      <alignment horizontal="center" vertical="center" wrapText="1"/>
    </xf>
    <xf numFmtId="0" fontId="11" fillId="4" borderId="1331" xfId="15" quotePrefix="1" applyFont="1" applyFill="1" applyBorder="1" applyAlignment="1">
      <alignment horizontal="center" vertical="center" wrapText="1"/>
    </xf>
    <xf numFmtId="0" fontId="40" fillId="2" borderId="1339" xfId="15" quotePrefix="1" applyFont="1" applyFill="1" applyBorder="1" applyAlignment="1">
      <alignment vertical="center" wrapText="1"/>
    </xf>
    <xf numFmtId="0" fontId="40" fillId="2" borderId="1071" xfId="15" quotePrefix="1" applyFont="1" applyFill="1" applyBorder="1" applyAlignment="1">
      <alignment vertical="center" wrapText="1"/>
    </xf>
    <xf numFmtId="0" fontId="40" fillId="2" borderId="1312" xfId="15" quotePrefix="1" applyFont="1" applyFill="1" applyBorder="1" applyAlignment="1">
      <alignment vertical="center" wrapText="1"/>
    </xf>
    <xf numFmtId="0" fontId="11" fillId="2" borderId="1312" xfId="13" applyFont="1" applyFill="1" applyBorder="1" applyAlignment="1">
      <alignment horizontal="center" vertical="center" wrapText="1"/>
    </xf>
    <xf numFmtId="0" fontId="11" fillId="2" borderId="1311" xfId="13" applyFont="1" applyFill="1" applyBorder="1" applyAlignment="1">
      <alignment horizontal="center" vertical="center" wrapText="1"/>
    </xf>
    <xf numFmtId="0" fontId="55" fillId="2" borderId="1317" xfId="15" applyFont="1" applyFill="1" applyBorder="1" applyAlignment="1">
      <alignment horizontal="center" vertical="center" wrapText="1"/>
    </xf>
    <xf numFmtId="0" fontId="40" fillId="2" borderId="1316" xfId="15" quotePrefix="1" applyFont="1" applyFill="1" applyBorder="1" applyAlignment="1">
      <alignment horizontal="center" vertical="center" wrapText="1"/>
    </xf>
    <xf numFmtId="0" fontId="40" fillId="2" borderId="1317" xfId="15" quotePrefix="1" applyFont="1" applyFill="1" applyBorder="1" applyAlignment="1">
      <alignment horizontal="center" vertical="center" wrapText="1"/>
    </xf>
    <xf numFmtId="0" fontId="132" fillId="2" borderId="710" xfId="0" applyFont="1" applyFill="1" applyBorder="1" applyAlignment="1">
      <alignment horizontal="center" vertical="center"/>
    </xf>
    <xf numFmtId="0" fontId="165" fillId="2" borderId="700" xfId="0" applyFont="1" applyFill="1" applyBorder="1" applyAlignment="1">
      <alignment horizontal="center" vertical="center"/>
    </xf>
    <xf numFmtId="0" fontId="195" fillId="2" borderId="700" xfId="13" applyFont="1" applyFill="1" applyBorder="1" applyAlignment="1">
      <alignment horizontal="center" vertical="center" wrapText="1"/>
    </xf>
    <xf numFmtId="0" fontId="40" fillId="2" borderId="88" xfId="15" quotePrefix="1" applyFont="1" applyFill="1" applyBorder="1" applyAlignment="1">
      <alignment horizontal="center" vertical="center" wrapText="1"/>
    </xf>
    <xf numFmtId="0" fontId="55" fillId="2" borderId="710" xfId="0" applyFont="1" applyFill="1" applyBorder="1" applyAlignment="1">
      <alignment horizontal="center" vertical="center"/>
    </xf>
    <xf numFmtId="0" fontId="40" fillId="2" borderId="701" xfId="15" quotePrefix="1" applyFont="1" applyFill="1" applyBorder="1" applyAlignment="1">
      <alignment horizontal="center" vertical="center" wrapText="1"/>
    </xf>
    <xf numFmtId="0" fontId="55" fillId="2" borderId="698" xfId="0" applyFont="1" applyFill="1" applyBorder="1" applyAlignment="1">
      <alignment horizontal="center" vertical="center"/>
    </xf>
    <xf numFmtId="0" fontId="40" fillId="2" borderId="749" xfId="15" quotePrefix="1" applyFont="1" applyFill="1" applyBorder="1" applyAlignment="1">
      <alignment horizontal="center" vertical="center" wrapText="1"/>
    </xf>
    <xf numFmtId="0" fontId="34" fillId="2" borderId="698" xfId="0" applyFont="1" applyFill="1" applyBorder="1" applyAlignment="1">
      <alignment horizontal="center" vertical="center"/>
    </xf>
    <xf numFmtId="0" fontId="34" fillId="2" borderId="710" xfId="0" applyFont="1" applyFill="1" applyBorder="1" applyAlignment="1">
      <alignment horizontal="center" vertical="center"/>
    </xf>
    <xf numFmtId="0" fontId="11" fillId="2" borderId="710" xfId="13" applyFont="1" applyFill="1" applyBorder="1" applyAlignment="1">
      <alignment horizontal="center" vertical="center" wrapText="1"/>
    </xf>
    <xf numFmtId="0" fontId="11" fillId="2" borderId="749" xfId="13" applyFont="1" applyFill="1" applyBorder="1" applyAlignment="1">
      <alignment horizontal="center" vertical="center" wrapText="1"/>
    </xf>
    <xf numFmtId="0" fontId="40" fillId="2" borderId="487" xfId="15" quotePrefix="1" applyFont="1" applyFill="1" applyBorder="1" applyAlignment="1">
      <alignment vertical="center" wrapText="1"/>
    </xf>
    <xf numFmtId="0" fontId="11" fillId="2" borderId="650" xfId="13" applyFont="1" applyFill="1" applyBorder="1" applyAlignment="1">
      <alignment horizontal="center" vertical="center" wrapText="1"/>
    </xf>
    <xf numFmtId="0" fontId="11" fillId="2" borderId="660" xfId="13" applyFont="1" applyFill="1" applyBorder="1" applyAlignment="1">
      <alignment horizontal="center" vertical="center" wrapText="1"/>
    </xf>
    <xf numFmtId="0" fontId="11" fillId="2" borderId="1243" xfId="13" applyFont="1" applyFill="1" applyBorder="1" applyAlignment="1">
      <alignment horizontal="center" vertical="center" wrapText="1"/>
    </xf>
    <xf numFmtId="0" fontId="11" fillId="2" borderId="540" xfId="13" applyFont="1" applyFill="1" applyBorder="1" applyAlignment="1">
      <alignment horizontal="center" vertical="center" wrapText="1"/>
    </xf>
    <xf numFmtId="0" fontId="11" fillId="2" borderId="531" xfId="13" applyFont="1" applyFill="1" applyBorder="1" applyAlignment="1">
      <alignment horizontal="center" vertical="center" wrapText="1"/>
    </xf>
    <xf numFmtId="0" fontId="11" fillId="2" borderId="755" xfId="13" applyFont="1" applyFill="1" applyBorder="1" applyAlignment="1">
      <alignment horizontal="center" vertical="center" wrapText="1"/>
    </xf>
    <xf numFmtId="0" fontId="11" fillId="2" borderId="57" xfId="13" applyFont="1" applyFill="1" applyBorder="1" applyAlignment="1">
      <alignment horizontal="center" vertical="center" wrapText="1"/>
    </xf>
    <xf numFmtId="0" fontId="11" fillId="2" borderId="8" xfId="13" quotePrefix="1" applyFont="1" applyFill="1" applyBorder="1" applyAlignment="1">
      <alignment horizontal="center" vertical="center" wrapText="1"/>
    </xf>
    <xf numFmtId="0" fontId="11" fillId="2" borderId="667" xfId="13" quotePrefix="1" applyFont="1" applyFill="1" applyBorder="1" applyAlignment="1">
      <alignment horizontal="center" vertical="center" wrapText="1"/>
    </xf>
    <xf numFmtId="0" fontId="11" fillId="2" borderId="1183" xfId="13" applyFont="1" applyFill="1" applyBorder="1" applyAlignment="1">
      <alignment horizontal="center" vertical="center" wrapText="1"/>
    </xf>
    <xf numFmtId="0" fontId="40" fillId="2" borderId="1318" xfId="15" quotePrefix="1" applyFont="1" applyFill="1" applyBorder="1" applyAlignment="1">
      <alignment horizontal="center" vertical="center" wrapText="1"/>
    </xf>
    <xf numFmtId="0" fontId="11" fillId="2" borderId="1183" xfId="13" quotePrefix="1" applyFont="1" applyFill="1" applyBorder="1" applyAlignment="1">
      <alignment horizontal="center" vertical="center" wrapText="1"/>
    </xf>
    <xf numFmtId="0" fontId="40" fillId="2" borderId="650" xfId="13" quotePrefix="1" applyFont="1" applyFill="1" applyBorder="1" applyAlignment="1">
      <alignment horizontal="center" vertical="center" wrapText="1"/>
    </xf>
    <xf numFmtId="0" fontId="40" fillId="2" borderId="659" xfId="13" quotePrefix="1" applyFont="1" applyFill="1" applyBorder="1" applyAlignment="1">
      <alignment horizontal="center" vertical="center" wrapText="1"/>
    </xf>
    <xf numFmtId="0" fontId="40" fillId="2" borderId="1020" xfId="13" quotePrefix="1" applyFont="1" applyFill="1" applyBorder="1" applyAlignment="1">
      <alignment horizontal="center" vertical="center" wrapText="1"/>
    </xf>
    <xf numFmtId="0" fontId="132" fillId="2" borderId="753" xfId="0" applyFont="1" applyFill="1" applyBorder="1" applyAlignment="1">
      <alignment horizontal="center" vertical="center"/>
    </xf>
    <xf numFmtId="0" fontId="132" fillId="2" borderId="754" xfId="0" applyFont="1" applyFill="1" applyBorder="1" applyAlignment="1">
      <alignment horizontal="center" vertical="center"/>
    </xf>
    <xf numFmtId="0" fontId="132" fillId="2" borderId="617" xfId="0" applyFont="1" applyFill="1" applyBorder="1" applyAlignment="1">
      <alignment horizontal="center" vertical="center"/>
    </xf>
    <xf numFmtId="0" fontId="41" fillId="2" borderId="1144" xfId="0" applyFont="1" applyFill="1" applyBorder="1" applyAlignment="1">
      <alignment horizontal="center" vertical="center" wrapText="1"/>
    </xf>
    <xf numFmtId="0" fontId="41" fillId="2" borderId="1332" xfId="0" applyFont="1" applyFill="1" applyBorder="1" applyAlignment="1">
      <alignment horizontal="center" vertical="center" wrapText="1"/>
    </xf>
    <xf numFmtId="0" fontId="41" fillId="2" borderId="1333" xfId="0" applyFont="1" applyFill="1" applyBorder="1" applyAlignment="1">
      <alignment horizontal="center" vertical="center" wrapText="1"/>
    </xf>
    <xf numFmtId="0" fontId="41" fillId="2" borderId="1334" xfId="0" applyFont="1" applyFill="1" applyBorder="1" applyAlignment="1">
      <alignment horizontal="center" vertical="center" wrapText="1"/>
    </xf>
    <xf numFmtId="0" fontId="41" fillId="2" borderId="1349" xfId="0" applyFont="1" applyFill="1" applyBorder="1" applyAlignment="1">
      <alignment horizontal="center" vertical="center" wrapText="1"/>
    </xf>
    <xf numFmtId="0" fontId="39" fillId="4" borderId="1397" xfId="15" quotePrefix="1" applyFont="1" applyFill="1" applyBorder="1" applyAlignment="1">
      <alignment vertical="center" wrapText="1"/>
    </xf>
    <xf numFmtId="0" fontId="11" fillId="4" borderId="1333" xfId="15" quotePrefix="1" applyFont="1" applyFill="1" applyBorder="1" applyAlignment="1">
      <alignment horizontal="center" vertical="center" wrapText="1"/>
    </xf>
    <xf numFmtId="0" fontId="40" fillId="4" borderId="1334" xfId="15" quotePrefix="1" applyFont="1" applyFill="1" applyBorder="1" applyAlignment="1">
      <alignment horizontal="center" vertical="center" wrapText="1"/>
    </xf>
    <xf numFmtId="0" fontId="40" fillId="4" borderId="1345" xfId="15" quotePrefix="1" applyFont="1" applyFill="1" applyBorder="1" applyAlignment="1">
      <alignment horizontal="center" vertical="center" wrapText="1"/>
    </xf>
    <xf numFmtId="0" fontId="120" fillId="4" borderId="1332" xfId="0" applyFont="1" applyFill="1" applyBorder="1" applyAlignment="1">
      <alignment horizontal="center" vertical="center" wrapText="1"/>
    </xf>
    <xf numFmtId="0" fontId="120" fillId="4" borderId="1333" xfId="0" applyFont="1" applyFill="1" applyBorder="1" applyAlignment="1">
      <alignment horizontal="center" vertical="center" wrapText="1"/>
    </xf>
    <xf numFmtId="0" fontId="120" fillId="4" borderId="1334" xfId="0" applyFont="1" applyFill="1" applyBorder="1" applyAlignment="1">
      <alignment horizontal="center" vertical="center" wrapText="1"/>
    </xf>
    <xf numFmtId="0" fontId="40" fillId="4" borderId="1339" xfId="15" quotePrefix="1" applyFont="1" applyFill="1" applyBorder="1" applyAlignment="1">
      <alignment vertical="center" wrapText="1"/>
    </xf>
    <xf numFmtId="0" fontId="120" fillId="4" borderId="1248" xfId="0" applyFont="1" applyFill="1" applyBorder="1" applyAlignment="1">
      <alignment horizontal="center" vertical="center" wrapText="1"/>
    </xf>
    <xf numFmtId="0" fontId="120" fillId="4" borderId="1319" xfId="0" applyFont="1" applyFill="1" applyBorder="1" applyAlignment="1">
      <alignment horizontal="center" vertical="center" wrapText="1"/>
    </xf>
    <xf numFmtId="0" fontId="40" fillId="4" borderId="1336" xfId="15" quotePrefix="1" applyFont="1" applyFill="1" applyBorder="1" applyAlignment="1">
      <alignment vertical="center" wrapText="1"/>
    </xf>
    <xf numFmtId="0" fontId="120" fillId="4" borderId="1327" xfId="0" applyFont="1" applyFill="1" applyBorder="1" applyAlignment="1">
      <alignment horizontal="center" vertical="center" wrapText="1"/>
    </xf>
    <xf numFmtId="0" fontId="40" fillId="4" borderId="1232" xfId="15" applyFont="1" applyFill="1" applyBorder="1" applyAlignment="1">
      <alignment vertical="center" wrapText="1"/>
    </xf>
    <xf numFmtId="0" fontId="134" fillId="4" borderId="1232" xfId="3" applyFont="1" applyFill="1" applyBorder="1" applyAlignment="1">
      <alignment vertical="center" wrapText="1"/>
    </xf>
    <xf numFmtId="0" fontId="40" fillId="4" borderId="1330" xfId="15" applyFont="1" applyFill="1" applyBorder="1" applyAlignment="1">
      <alignment vertical="center" wrapText="1"/>
    </xf>
    <xf numFmtId="0" fontId="134" fillId="4" borderId="1326" xfId="3" applyFont="1" applyFill="1" applyBorder="1" applyAlignment="1">
      <alignment vertical="center" wrapText="1"/>
    </xf>
    <xf numFmtId="0" fontId="40" fillId="4" borderId="1326" xfId="15" applyFont="1" applyFill="1" applyBorder="1" applyAlignment="1">
      <alignment vertical="center" wrapText="1"/>
    </xf>
    <xf numFmtId="0" fontId="40" fillId="4" borderId="1397" xfId="15" quotePrefix="1" applyFont="1" applyFill="1" applyBorder="1" applyAlignment="1">
      <alignment vertical="center" wrapText="1"/>
    </xf>
    <xf numFmtId="0" fontId="120" fillId="4" borderId="1149" xfId="0" applyFont="1" applyFill="1" applyBorder="1" applyAlignment="1">
      <alignment horizontal="center" vertical="center" wrapText="1"/>
    </xf>
    <xf numFmtId="0" fontId="11" fillId="4" borderId="1378" xfId="13" quotePrefix="1" applyFont="1" applyFill="1" applyBorder="1" applyAlignment="1">
      <alignment horizontal="center" vertical="center" wrapText="1"/>
    </xf>
    <xf numFmtId="0" fontId="11" fillId="4" borderId="1392" xfId="13" quotePrefix="1" applyFont="1" applyFill="1" applyBorder="1" applyAlignment="1">
      <alignment horizontal="center" vertical="center" wrapText="1"/>
    </xf>
    <xf numFmtId="0" fontId="120" fillId="4" borderId="1323" xfId="0" applyFont="1" applyFill="1" applyBorder="1" applyAlignment="1">
      <alignment horizontal="center" vertical="center" wrapText="1"/>
    </xf>
    <xf numFmtId="0" fontId="120" fillId="4" borderId="1383" xfId="0" applyFont="1" applyFill="1" applyBorder="1" applyAlignment="1">
      <alignment horizontal="center" vertical="center" wrapText="1"/>
    </xf>
    <xf numFmtId="0" fontId="120" fillId="4" borderId="1234" xfId="0" applyFont="1" applyFill="1" applyBorder="1" applyAlignment="1">
      <alignment horizontal="center" vertical="center" wrapText="1"/>
    </xf>
    <xf numFmtId="0" fontId="120" fillId="4" borderId="1291" xfId="0" applyFont="1" applyFill="1" applyBorder="1" applyAlignment="1">
      <alignment horizontal="center" vertical="center" wrapText="1"/>
    </xf>
    <xf numFmtId="0" fontId="120" fillId="4" borderId="1381" xfId="0" applyFont="1" applyFill="1" applyBorder="1" applyAlignment="1">
      <alignment horizontal="center" vertical="center" wrapText="1"/>
    </xf>
    <xf numFmtId="0" fontId="120" fillId="4" borderId="1379" xfId="0" applyFont="1" applyFill="1" applyBorder="1" applyAlignment="1">
      <alignment horizontal="center" vertical="center" wrapText="1"/>
    </xf>
    <xf numFmtId="0" fontId="120" fillId="4" borderId="1324" xfId="0" applyFont="1" applyFill="1" applyBorder="1" applyAlignment="1">
      <alignment horizontal="center" vertical="center" wrapText="1"/>
    </xf>
    <xf numFmtId="0" fontId="120" fillId="4" borderId="1249" xfId="0" applyFont="1" applyFill="1" applyBorder="1" applyAlignment="1">
      <alignment horizontal="center" vertical="center" wrapText="1"/>
    </xf>
    <xf numFmtId="0" fontId="120" fillId="4" borderId="41" xfId="0" applyFont="1" applyFill="1" applyBorder="1" applyAlignment="1">
      <alignment horizontal="center" vertical="center" wrapText="1"/>
    </xf>
    <xf numFmtId="0" fontId="10" fillId="4" borderId="1347" xfId="0" applyFont="1" applyFill="1" applyBorder="1" applyAlignment="1">
      <alignment horizontal="left" vertical="center" wrapText="1"/>
    </xf>
    <xf numFmtId="0" fontId="132" fillId="4" borderId="1332" xfId="0" applyFont="1" applyFill="1" applyBorder="1" applyAlignment="1">
      <alignment horizontal="center" vertical="center"/>
    </xf>
    <xf numFmtId="0" fontId="132" fillId="4" borderId="1347" xfId="0" applyFont="1" applyFill="1" applyBorder="1" applyAlignment="1">
      <alignment horizontal="center" vertical="center"/>
    </xf>
    <xf numFmtId="0" fontId="132" fillId="4" borderId="1331" xfId="0" applyFont="1" applyFill="1" applyBorder="1" applyAlignment="1">
      <alignment horizontal="center" vertical="center"/>
    </xf>
    <xf numFmtId="0" fontId="12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44" fillId="2" borderId="292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292" xfId="15" quotePrefix="1" applyNumberFormat="1" applyFont="1" applyFill="1" applyBorder="1" applyAlignment="1" applyProtection="1">
      <alignment vertical="center" wrapText="1"/>
      <protection locked="0"/>
    </xf>
    <xf numFmtId="0" fontId="122" fillId="2" borderId="85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85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84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698" xfId="15" applyNumberFormat="1" applyFont="1" applyFill="1" applyBorder="1" applyAlignment="1" applyProtection="1">
      <alignment horizontal="center" vertical="center" wrapText="1"/>
    </xf>
    <xf numFmtId="0" fontId="122" fillId="2" borderId="700" xfId="15" applyNumberFormat="1" applyFont="1" applyFill="1" applyBorder="1" applyAlignment="1" applyProtection="1">
      <alignment horizontal="center" vertical="center" wrapText="1"/>
    </xf>
    <xf numFmtId="0" fontId="121" fillId="2" borderId="303" xfId="13" applyNumberFormat="1" applyFont="1" applyFill="1" applyBorder="1" applyAlignment="1" applyProtection="1">
      <alignment vertical="center" wrapText="1"/>
      <protection locked="0"/>
    </xf>
    <xf numFmtId="0" fontId="20" fillId="2" borderId="737" xfId="0" applyFont="1" applyFill="1" applyBorder="1" applyAlignment="1">
      <alignment horizontal="center" vertical="center" wrapText="1"/>
    </xf>
    <xf numFmtId="0" fontId="20" fillId="2" borderId="1097" xfId="0" applyFont="1" applyFill="1" applyBorder="1" applyAlignment="1">
      <alignment horizontal="center" vertical="center" wrapText="1"/>
    </xf>
    <xf numFmtId="1" fontId="55" fillId="2" borderId="737" xfId="0" applyNumberFormat="1" applyFont="1" applyFill="1" applyBorder="1" applyAlignment="1">
      <alignment horizontal="center" wrapText="1"/>
    </xf>
    <xf numFmtId="1" fontId="58" fillId="2" borderId="1385" xfId="0" applyNumberFormat="1" applyFont="1" applyFill="1" applyBorder="1" applyAlignment="1">
      <alignment horizontal="center" wrapText="1"/>
    </xf>
    <xf numFmtId="0" fontId="58" fillId="2" borderId="1248" xfId="13" quotePrefix="1" applyFont="1" applyFill="1" applyBorder="1" applyAlignment="1">
      <alignment horizontal="center" vertical="center" wrapText="1"/>
    </xf>
    <xf numFmtId="0" fontId="58" fillId="2" borderId="1249" xfId="13" quotePrefix="1" applyFont="1" applyFill="1" applyBorder="1" applyAlignment="1">
      <alignment horizontal="center" vertical="center" wrapText="1"/>
    </xf>
    <xf numFmtId="0" fontId="58" fillId="2" borderId="1389" xfId="13" quotePrefix="1" applyFont="1" applyFill="1" applyBorder="1" applyAlignment="1">
      <alignment horizontal="center" vertical="center" wrapText="1"/>
    </xf>
    <xf numFmtId="0" fontId="58" fillId="2" borderId="1385" xfId="13" quotePrefix="1" applyFont="1" applyFill="1" applyBorder="1" applyAlignment="1">
      <alignment horizontal="center" vertical="center" wrapText="1"/>
    </xf>
    <xf numFmtId="0" fontId="58" fillId="2" borderId="1386" xfId="13" quotePrefix="1" applyFont="1" applyFill="1" applyBorder="1" applyAlignment="1">
      <alignment horizontal="center" vertical="center" wrapText="1"/>
    </xf>
    <xf numFmtId="0" fontId="58" fillId="2" borderId="1387" xfId="13" quotePrefix="1" applyFont="1" applyFill="1" applyBorder="1" applyAlignment="1">
      <alignment horizontal="center" vertical="center" wrapText="1"/>
    </xf>
    <xf numFmtId="0" fontId="58" fillId="2" borderId="1388" xfId="13" quotePrefix="1" applyFont="1" applyFill="1" applyBorder="1" applyAlignment="1">
      <alignment horizontal="center" vertical="center" wrapText="1"/>
    </xf>
    <xf numFmtId="0" fontId="55" fillId="2" borderId="1379" xfId="0" applyFont="1" applyFill="1" applyBorder="1" applyAlignment="1">
      <alignment horizontal="center" vertical="top" wrapText="1"/>
    </xf>
    <xf numFmtId="0" fontId="55" fillId="2" borderId="1381" xfId="0" applyFont="1" applyFill="1" applyBorder="1" applyAlignment="1">
      <alignment horizontal="center" vertical="top" wrapText="1"/>
    </xf>
    <xf numFmtId="0" fontId="55" fillId="2" borderId="1149" xfId="0" applyFont="1" applyFill="1" applyBorder="1" applyAlignment="1">
      <alignment horizontal="center" vertical="center" wrapText="1"/>
    </xf>
    <xf numFmtId="0" fontId="55" fillId="2" borderId="1149" xfId="0" applyFont="1" applyFill="1" applyBorder="1" applyAlignment="1">
      <alignment horizontal="center" wrapText="1"/>
    </xf>
    <xf numFmtId="1" fontId="20" fillId="2" borderId="1097" xfId="0" applyNumberFormat="1" applyFont="1" applyFill="1" applyBorder="1" applyAlignment="1">
      <alignment horizontal="center" vertical="center" wrapText="1"/>
    </xf>
    <xf numFmtId="1" fontId="7" fillId="2" borderId="1097" xfId="0" applyNumberFormat="1" applyFont="1" applyFill="1" applyBorder="1" applyAlignment="1">
      <alignment horizontal="center" vertical="center" wrapText="1"/>
    </xf>
    <xf numFmtId="1" fontId="7" fillId="2" borderId="1014" xfId="0" applyNumberFormat="1" applyFont="1" applyFill="1" applyBorder="1" applyAlignment="1">
      <alignment horizontal="center" vertical="center" wrapText="1"/>
    </xf>
    <xf numFmtId="1" fontId="55" fillId="2" borderId="1103" xfId="0" applyNumberFormat="1" applyFont="1" applyFill="1" applyBorder="1" applyAlignment="1">
      <alignment horizontal="center" vertical="center" wrapText="1"/>
    </xf>
    <xf numFmtId="1" fontId="56" fillId="2" borderId="1103" xfId="0" applyNumberFormat="1" applyFont="1" applyFill="1" applyBorder="1" applyAlignment="1">
      <alignment horizontal="center" vertical="center" wrapText="1"/>
    </xf>
    <xf numFmtId="1" fontId="58" fillId="2" borderId="1318" xfId="0" applyNumberFormat="1" applyFont="1" applyFill="1" applyBorder="1" applyAlignment="1">
      <alignment horizontal="center" vertical="center" wrapText="1"/>
    </xf>
    <xf numFmtId="1" fontId="20" fillId="2" borderId="1399" xfId="0" applyNumberFormat="1" applyFont="1" applyFill="1" applyBorder="1" applyAlignment="1">
      <alignment horizontal="center" vertical="center" wrapText="1"/>
    </xf>
    <xf numFmtId="1" fontId="7" fillId="2" borderId="1399" xfId="0" applyNumberFormat="1" applyFont="1" applyFill="1" applyBorder="1" applyAlignment="1">
      <alignment horizontal="center" vertical="center" wrapText="1"/>
    </xf>
    <xf numFmtId="1" fontId="7" fillId="2" borderId="1401" xfId="0" applyNumberFormat="1" applyFont="1" applyFill="1" applyBorder="1" applyAlignment="1">
      <alignment horizontal="center" vertical="center" wrapText="1"/>
    </xf>
    <xf numFmtId="1" fontId="58" fillId="2" borderId="1315" xfId="0" applyNumberFormat="1" applyFont="1" applyFill="1" applyBorder="1" applyAlignment="1">
      <alignment horizontal="center" vertical="center" wrapText="1"/>
    </xf>
    <xf numFmtId="0" fontId="78" fillId="2" borderId="1149" xfId="0" applyFont="1" applyFill="1" applyBorder="1" applyAlignment="1">
      <alignment horizontal="center" vertical="center" wrapText="1"/>
    </xf>
    <xf numFmtId="0" fontId="55" fillId="2" borderId="1316" xfId="0" applyFont="1" applyFill="1" applyBorder="1" applyAlignment="1">
      <alignment horizontal="center" wrapText="1"/>
    </xf>
    <xf numFmtId="0" fontId="55" fillId="2" borderId="1317" xfId="0" applyFont="1" applyFill="1" applyBorder="1" applyAlignment="1">
      <alignment horizontal="center" wrapText="1"/>
    </xf>
    <xf numFmtId="0" fontId="55" fillId="2" borderId="1318" xfId="0" applyFont="1" applyFill="1" applyBorder="1" applyAlignment="1">
      <alignment horizontal="center" wrapText="1"/>
    </xf>
    <xf numFmtId="0" fontId="55" fillId="2" borderId="1322" xfId="0" applyFont="1" applyFill="1" applyBorder="1" applyAlignment="1">
      <alignment horizontal="center" wrapText="1"/>
    </xf>
    <xf numFmtId="0" fontId="55" fillId="2" borderId="1316" xfId="0" applyFont="1" applyFill="1" applyBorder="1" applyAlignment="1">
      <alignment horizontal="center" vertical="center" wrapText="1"/>
    </xf>
    <xf numFmtId="0" fontId="56" fillId="2" borderId="1316" xfId="0" applyFont="1" applyFill="1" applyBorder="1" applyAlignment="1">
      <alignment horizontal="center" vertical="center" wrapText="1"/>
    </xf>
    <xf numFmtId="0" fontId="56" fillId="2" borderId="1315" xfId="0" applyFont="1" applyFill="1" applyBorder="1" applyAlignment="1">
      <alignment horizontal="center" vertical="center" wrapText="1"/>
    </xf>
    <xf numFmtId="0" fontId="58" fillId="2" borderId="1293" xfId="13" quotePrefix="1" applyFont="1" applyFill="1" applyBorder="1" applyAlignment="1">
      <alignment horizontal="center" vertical="center" wrapText="1"/>
    </xf>
    <xf numFmtId="0" fontId="191" fillId="2" borderId="1092" xfId="0" applyFont="1" applyFill="1" applyBorder="1" applyAlignment="1">
      <alignment horizontal="center" vertical="center" wrapText="1"/>
    </xf>
    <xf numFmtId="0" fontId="132" fillId="2" borderId="1092" xfId="0" applyFont="1" applyFill="1" applyBorder="1" applyAlignment="1">
      <alignment horizontal="center" vertical="center" wrapText="1"/>
    </xf>
    <xf numFmtId="1" fontId="58" fillId="2" borderId="1388" xfId="0" applyNumberFormat="1" applyFont="1" applyFill="1" applyBorder="1" applyAlignment="1">
      <alignment horizontal="center" wrapText="1"/>
    </xf>
    <xf numFmtId="0" fontId="20" fillId="2" borderId="1092" xfId="0" applyFont="1" applyFill="1" applyBorder="1" applyAlignment="1">
      <alignment horizontal="center" vertical="center" wrapText="1"/>
    </xf>
    <xf numFmtId="0" fontId="7" fillId="2" borderId="1092" xfId="0" applyFont="1" applyFill="1" applyBorder="1" applyAlignment="1">
      <alignment horizontal="center" vertical="center" wrapText="1"/>
    </xf>
    <xf numFmtId="0" fontId="68" fillId="2" borderId="1104" xfId="15" quotePrefix="1" applyFont="1" applyFill="1" applyBorder="1" applyAlignment="1">
      <alignment vertical="center" wrapText="1"/>
    </xf>
    <xf numFmtId="0" fontId="56" fillId="2" borderId="1093" xfId="0" applyFont="1" applyFill="1" applyBorder="1" applyAlignment="1">
      <alignment horizontal="right" vertical="center" wrapText="1"/>
    </xf>
    <xf numFmtId="0" fontId="56" fillId="2" borderId="1092" xfId="0" applyFont="1" applyFill="1" applyBorder="1" applyAlignment="1">
      <alignment horizontal="right" vertical="center" wrapText="1"/>
    </xf>
    <xf numFmtId="0" fontId="56" fillId="2" borderId="1083" xfId="0" applyFont="1" applyFill="1" applyBorder="1" applyAlignment="1">
      <alignment horizontal="right" vertical="center" wrapText="1"/>
    </xf>
    <xf numFmtId="0" fontId="56" fillId="2" borderId="1093" xfId="0" applyFont="1" applyFill="1" applyBorder="1" applyAlignment="1">
      <alignment horizontal="center" vertical="center" wrapText="1"/>
    </xf>
    <xf numFmtId="0" fontId="56" fillId="2" borderId="1092" xfId="0" applyFont="1" applyFill="1" applyBorder="1" applyAlignment="1">
      <alignment horizontal="center" vertical="center" wrapText="1"/>
    </xf>
    <xf numFmtId="0" fontId="68" fillId="2" borderId="1398" xfId="15" applyFont="1" applyFill="1" applyBorder="1" applyAlignment="1">
      <alignment vertical="center" wrapText="1"/>
    </xf>
    <xf numFmtId="0" fontId="20" fillId="2" borderId="221" xfId="0" applyFont="1" applyFill="1" applyBorder="1" applyAlignment="1">
      <alignment horizontal="center" vertical="center" wrapText="1"/>
    </xf>
    <xf numFmtId="0" fontId="7" fillId="2" borderId="1403" xfId="0" applyFont="1" applyFill="1" applyBorder="1" applyAlignment="1">
      <alignment horizontal="center" vertical="center" wrapText="1"/>
    </xf>
    <xf numFmtId="0" fontId="119" fillId="2" borderId="1392" xfId="0" applyFont="1" applyFill="1" applyBorder="1" applyAlignment="1">
      <alignment horizontal="left" vertical="center" wrapText="1"/>
    </xf>
    <xf numFmtId="0" fontId="65" fillId="2" borderId="1392" xfId="0" applyFont="1" applyFill="1" applyBorder="1" applyAlignment="1">
      <alignment horizontal="left" vertical="center" wrapText="1"/>
    </xf>
    <xf numFmtId="0" fontId="68" fillId="2" borderId="1111" xfId="15" applyFont="1" applyFill="1" applyBorder="1" applyAlignment="1">
      <alignment vertical="center" wrapText="1"/>
    </xf>
    <xf numFmtId="0" fontId="1" fillId="2" borderId="1398" xfId="0" applyFont="1" applyFill="1" applyBorder="1" applyAlignment="1">
      <alignment horizontal="left" vertical="center" wrapText="1"/>
    </xf>
    <xf numFmtId="0" fontId="22" fillId="2" borderId="1397" xfId="15" applyFont="1" applyFill="1" applyBorder="1" applyAlignment="1">
      <alignment vertical="center" wrapText="1"/>
    </xf>
    <xf numFmtId="0" fontId="68" fillId="2" borderId="1395" xfId="15" quotePrefix="1" applyFont="1" applyFill="1" applyBorder="1" applyAlignment="1">
      <alignment vertical="center" wrapText="1"/>
    </xf>
    <xf numFmtId="0" fontId="39" fillId="2" borderId="1095" xfId="15" quotePrefix="1" applyFont="1" applyFill="1" applyBorder="1" applyAlignment="1">
      <alignment vertical="center" wrapText="1"/>
    </xf>
    <xf numFmtId="0" fontId="125" fillId="2" borderId="1081" xfId="13" quotePrefix="1" applyFont="1" applyFill="1" applyBorder="1" applyAlignment="1">
      <alignment horizontal="center" vertical="center" wrapText="1"/>
    </xf>
    <xf numFmtId="0" fontId="125" fillId="2" borderId="1104" xfId="13" quotePrefix="1" applyFont="1" applyFill="1" applyBorder="1" applyAlignment="1">
      <alignment horizontal="center" vertical="center" wrapText="1"/>
    </xf>
    <xf numFmtId="0" fontId="59" fillId="2" borderId="1381" xfId="11" quotePrefix="1" applyFont="1" applyFill="1" applyBorder="1" applyAlignment="1">
      <alignment horizontal="center" vertical="center" wrapText="1"/>
    </xf>
    <xf numFmtId="0" fontId="59" fillId="2" borderId="1384" xfId="11" quotePrefix="1" applyFont="1" applyFill="1" applyBorder="1" applyAlignment="1">
      <alignment horizontal="center" vertical="center" wrapText="1"/>
    </xf>
    <xf numFmtId="0" fontId="108" fillId="4" borderId="1398" xfId="15" applyFont="1" applyFill="1" applyBorder="1" applyAlignment="1">
      <alignment horizontal="left" vertical="center" wrapText="1"/>
    </xf>
    <xf numFmtId="0" fontId="57" fillId="2" borderId="0" xfId="12" applyFont="1" applyFill="1"/>
    <xf numFmtId="0" fontId="66" fillId="2" borderId="0" xfId="12" applyFont="1" applyFill="1"/>
    <xf numFmtId="0" fontId="121" fillId="2" borderId="1339" xfId="15" quotePrefix="1" applyFont="1" applyFill="1" applyBorder="1" applyAlignment="1">
      <alignment horizontal="left" vertical="center" wrapText="1"/>
    </xf>
    <xf numFmtId="0" fontId="27" fillId="2" borderId="131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20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1321" xfId="15" applyFont="1" applyFill="1" applyBorder="1" applyAlignment="1">
      <alignment horizontal="center" vertical="center" wrapText="1"/>
    </xf>
    <xf numFmtId="0" fontId="55" fillId="2" borderId="1344" xfId="15" applyFont="1" applyFill="1" applyBorder="1" applyAlignment="1">
      <alignment horizontal="center" vertical="center" wrapText="1"/>
    </xf>
    <xf numFmtId="0" fontId="55" fillId="2" borderId="1320" xfId="15" applyFont="1" applyFill="1" applyBorder="1" applyAlignment="1">
      <alignment horizontal="center" vertical="center" wrapText="1"/>
    </xf>
    <xf numFmtId="0" fontId="121" fillId="2" borderId="1404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398" xfId="15" quotePrefix="1" applyFont="1" applyFill="1" applyBorder="1" applyAlignment="1">
      <alignment horizontal="left" vertical="center" wrapText="1"/>
    </xf>
    <xf numFmtId="0" fontId="27" fillId="2" borderId="131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17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1318" xfId="15" applyFont="1" applyFill="1" applyBorder="1" applyAlignment="1">
      <alignment horizontal="center" vertical="center" wrapText="1"/>
    </xf>
    <xf numFmtId="0" fontId="55" fillId="2" borderId="1322" xfId="15" applyFont="1" applyFill="1" applyBorder="1" applyAlignment="1">
      <alignment horizontal="center" vertical="center" wrapText="1"/>
    </xf>
    <xf numFmtId="0" fontId="121" fillId="2" borderId="1316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404" xfId="13" applyNumberFormat="1" applyFont="1" applyFill="1" applyBorder="1" applyAlignment="1" applyProtection="1">
      <alignment horizontal="center" vertical="center" wrapText="1"/>
    </xf>
    <xf numFmtId="0" fontId="122" fillId="2" borderId="1405" xfId="13" applyNumberFormat="1" applyFont="1" applyFill="1" applyBorder="1" applyAlignment="1" applyProtection="1">
      <alignment horizontal="center" vertical="center" wrapText="1"/>
    </xf>
    <xf numFmtId="0" fontId="122" fillId="2" borderId="1406" xfId="13" applyNumberFormat="1" applyFont="1" applyFill="1" applyBorder="1" applyAlignment="1" applyProtection="1">
      <alignment horizontal="center" vertical="center" wrapText="1"/>
    </xf>
    <xf numFmtId="0" fontId="11" fillId="12" borderId="1407" xfId="0" applyFont="1" applyFill="1" applyBorder="1" applyAlignment="1">
      <alignment horizontal="center" vertical="center" wrapText="1"/>
    </xf>
    <xf numFmtId="0" fontId="11" fillId="12" borderId="1409" xfId="0" applyFont="1" applyFill="1" applyBorder="1" applyAlignment="1">
      <alignment horizontal="center" vertical="center" wrapText="1"/>
    </xf>
    <xf numFmtId="0" fontId="11" fillId="12" borderId="1410" xfId="0" applyFont="1" applyFill="1" applyBorder="1" applyAlignment="1">
      <alignment horizontal="center" vertical="center" wrapText="1"/>
    </xf>
    <xf numFmtId="0" fontId="11" fillId="12" borderId="1411" xfId="0" applyFont="1" applyFill="1" applyBorder="1" applyAlignment="1">
      <alignment horizontal="center" vertical="center" wrapText="1"/>
    </xf>
    <xf numFmtId="0" fontId="11" fillId="12" borderId="1412" xfId="0" applyFont="1" applyFill="1" applyBorder="1" applyAlignment="1">
      <alignment horizontal="center" vertical="center" wrapText="1"/>
    </xf>
    <xf numFmtId="0" fontId="11" fillId="12" borderId="1408" xfId="0" applyFont="1" applyFill="1" applyBorder="1" applyAlignment="1">
      <alignment horizontal="center" vertical="center" wrapText="1"/>
    </xf>
    <xf numFmtId="0" fontId="35" fillId="2" borderId="698" xfId="0" applyFont="1" applyFill="1" applyBorder="1" applyAlignment="1" applyProtection="1">
      <alignment horizontal="center" vertical="center"/>
    </xf>
    <xf numFmtId="0" fontId="35" fillId="2" borderId="700" xfId="0" applyFont="1" applyFill="1" applyBorder="1" applyAlignment="1" applyProtection="1">
      <alignment horizontal="center" vertical="center"/>
    </xf>
    <xf numFmtId="0" fontId="56" fillId="8" borderId="1413" xfId="0" applyFont="1" applyFill="1" applyBorder="1" applyAlignment="1">
      <alignment horizontal="center" vertical="center" wrapText="1"/>
    </xf>
    <xf numFmtId="0" fontId="56" fillId="0" borderId="0" xfId="1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204" fillId="2" borderId="874" xfId="15" quotePrefix="1" applyFont="1" applyFill="1" applyBorder="1" applyAlignment="1">
      <alignment horizontal="left" vertical="center" wrapText="1"/>
    </xf>
    <xf numFmtId="0" fontId="119" fillId="2" borderId="692" xfId="0" applyFont="1" applyFill="1" applyBorder="1" applyAlignment="1">
      <alignment horizontal="left" vertical="center" wrapText="1"/>
    </xf>
    <xf numFmtId="0" fontId="68" fillId="2" borderId="700" xfId="15" quotePrefix="1" applyFont="1" applyFill="1" applyBorder="1" applyAlignment="1">
      <alignment vertical="center" wrapText="1"/>
    </xf>
    <xf numFmtId="0" fontId="68" fillId="2" borderId="856" xfId="15" applyFont="1" applyFill="1" applyBorder="1" applyAlignment="1">
      <alignment vertical="center" wrapText="1"/>
    </xf>
    <xf numFmtId="0" fontId="68" fillId="2" borderId="699" xfId="15" quotePrefix="1" applyFont="1" applyFill="1" applyBorder="1" applyAlignment="1">
      <alignment vertical="center" wrapText="1"/>
    </xf>
    <xf numFmtId="0" fontId="205" fillId="2" borderId="699" xfId="0" applyFont="1" applyFill="1" applyBorder="1" applyAlignment="1">
      <alignment horizontal="left" vertical="center" wrapText="1"/>
    </xf>
    <xf numFmtId="0" fontId="18" fillId="0" borderId="0" xfId="0" applyFont="1"/>
    <xf numFmtId="1" fontId="18" fillId="2" borderId="0" xfId="0" applyNumberFormat="1" applyFont="1" applyFill="1" applyBorder="1" applyProtection="1">
      <protection locked="0"/>
    </xf>
    <xf numFmtId="0" fontId="38" fillId="4" borderId="1417" xfId="11" quotePrefix="1" applyFont="1" applyFill="1" applyBorder="1" applyAlignment="1">
      <alignment horizontal="center" vertical="center" wrapText="1"/>
    </xf>
    <xf numFmtId="0" fontId="40" fillId="4" borderId="1418" xfId="15" applyFont="1" applyFill="1" applyBorder="1" applyAlignment="1">
      <alignment horizontal="center" vertical="center" wrapText="1"/>
    </xf>
    <xf numFmtId="0" fontId="11" fillId="4" borderId="1417" xfId="13" applyFont="1" applyFill="1" applyBorder="1" applyAlignment="1">
      <alignment horizontal="center" vertical="center" wrapText="1"/>
    </xf>
    <xf numFmtId="0" fontId="11" fillId="4" borderId="1395" xfId="13" applyFont="1" applyFill="1" applyBorder="1" applyAlignment="1">
      <alignment horizontal="center" vertical="center" wrapText="1"/>
    </xf>
    <xf numFmtId="0" fontId="36" fillId="4" borderId="1419" xfId="11" quotePrefix="1" applyFont="1" applyFill="1" applyBorder="1" applyAlignment="1">
      <alignment horizontal="center" vertical="center" wrapText="1"/>
    </xf>
    <xf numFmtId="0" fontId="37" fillId="4" borderId="1420" xfId="11" quotePrefix="1" applyFont="1" applyFill="1" applyBorder="1" applyAlignment="1">
      <alignment horizontal="center" vertical="center" wrapText="1"/>
    </xf>
    <xf numFmtId="0" fontId="38" fillId="4" borderId="1415" xfId="11" quotePrefix="1" applyFont="1" applyFill="1" applyBorder="1" applyAlignment="1">
      <alignment horizontal="center" vertical="center" wrapText="1"/>
    </xf>
    <xf numFmtId="0" fontId="120" fillId="4" borderId="1149" xfId="0" applyFont="1" applyFill="1" applyBorder="1" applyAlignment="1">
      <alignment horizontal="left" vertical="center" wrapText="1"/>
    </xf>
    <xf numFmtId="0" fontId="120" fillId="4" borderId="1421" xfId="0" applyFont="1" applyFill="1" applyBorder="1" applyAlignment="1">
      <alignment horizontal="center" vertical="center" wrapText="1"/>
    </xf>
    <xf numFmtId="0" fontId="120" fillId="4" borderId="1422" xfId="0" applyFont="1" applyFill="1" applyBorder="1" applyAlignment="1">
      <alignment horizontal="center" vertical="center" wrapText="1"/>
    </xf>
    <xf numFmtId="0" fontId="120" fillId="4" borderId="1423" xfId="0" applyFont="1" applyFill="1" applyBorder="1" applyAlignment="1">
      <alignment horizontal="center" vertical="center" wrapText="1"/>
    </xf>
    <xf numFmtId="0" fontId="120" fillId="4" borderId="1419" xfId="0" applyFont="1" applyFill="1" applyBorder="1" applyAlignment="1">
      <alignment horizontal="center" vertical="center" wrapText="1"/>
    </xf>
    <xf numFmtId="0" fontId="120" fillId="4" borderId="1420" xfId="0" applyFont="1" applyFill="1" applyBorder="1" applyAlignment="1">
      <alignment horizontal="center" vertical="center" wrapText="1"/>
    </xf>
    <xf numFmtId="0" fontId="120" fillId="4" borderId="1415" xfId="0" applyFont="1" applyFill="1" applyBorder="1" applyAlignment="1">
      <alignment horizontal="center" vertical="center" wrapText="1"/>
    </xf>
    <xf numFmtId="0" fontId="11" fillId="4" borderId="1424" xfId="13" applyFont="1" applyFill="1" applyBorder="1" applyAlignment="1">
      <alignment horizontal="center" vertical="center" wrapText="1"/>
    </xf>
    <xf numFmtId="0" fontId="11" fillId="4" borderId="1425" xfId="13" applyFont="1" applyFill="1" applyBorder="1" applyAlignment="1">
      <alignment horizontal="center" vertical="center" wrapText="1"/>
    </xf>
    <xf numFmtId="0" fontId="11" fillId="4" borderId="1426" xfId="13" applyFont="1" applyFill="1" applyBorder="1" applyAlignment="1">
      <alignment horizontal="center" vertical="center" wrapText="1"/>
    </xf>
    <xf numFmtId="0" fontId="40" fillId="4" borderId="1425" xfId="13" applyFont="1" applyFill="1" applyBorder="1" applyAlignment="1">
      <alignment horizontal="center" vertical="center" wrapText="1"/>
    </xf>
    <xf numFmtId="0" fontId="40" fillId="4" borderId="1426" xfId="13" applyFont="1" applyFill="1" applyBorder="1" applyAlignment="1">
      <alignment horizontal="center" vertical="center" wrapText="1"/>
    </xf>
    <xf numFmtId="0" fontId="154" fillId="4" borderId="1327" xfId="0" applyFont="1" applyFill="1" applyBorder="1" applyAlignment="1">
      <alignment horizontal="center" vertical="center" wrapText="1"/>
    </xf>
    <xf numFmtId="0" fontId="11" fillId="4" borderId="1386" xfId="13" applyFont="1" applyFill="1" applyBorder="1" applyAlignment="1">
      <alignment horizontal="center" vertical="center" wrapText="1"/>
    </xf>
    <xf numFmtId="0" fontId="11" fillId="4" borderId="1387" xfId="15" applyFont="1" applyFill="1" applyBorder="1" applyAlignment="1">
      <alignment horizontal="center" vertical="center" wrapText="1"/>
    </xf>
    <xf numFmtId="0" fontId="39" fillId="4" borderId="1395" xfId="15" quotePrefix="1" applyFont="1" applyFill="1" applyBorder="1" applyAlignment="1">
      <alignment vertical="center" wrapText="1"/>
    </xf>
    <xf numFmtId="0" fontId="11" fillId="4" borderId="1293" xfId="13" applyFont="1" applyFill="1" applyBorder="1" applyAlignment="1">
      <alignment horizontal="center" vertical="center" wrapText="1"/>
    </xf>
    <xf numFmtId="0" fontId="120" fillId="4" borderId="1385" xfId="0" applyFont="1" applyFill="1" applyBorder="1" applyAlignment="1">
      <alignment horizontal="center" vertical="center" wrapText="1"/>
    </xf>
    <xf numFmtId="0" fontId="120" fillId="4" borderId="1386" xfId="0" applyFont="1" applyFill="1" applyBorder="1" applyAlignment="1">
      <alignment horizontal="center" vertical="center" wrapText="1"/>
    </xf>
    <xf numFmtId="0" fontId="120" fillId="4" borderId="1387" xfId="0" applyFont="1" applyFill="1" applyBorder="1" applyAlignment="1">
      <alignment horizontal="center" vertical="center" wrapText="1"/>
    </xf>
    <xf numFmtId="0" fontId="43" fillId="4" borderId="1427" xfId="0" applyFont="1" applyFill="1" applyBorder="1" applyAlignment="1">
      <alignment horizontal="left" vertical="center" wrapText="1"/>
    </xf>
    <xf numFmtId="0" fontId="40" fillId="4" borderId="1428" xfId="15" applyFont="1" applyFill="1" applyBorder="1" applyAlignment="1">
      <alignment horizontal="center" vertical="center" wrapText="1"/>
    </xf>
    <xf numFmtId="0" fontId="40" fillId="4" borderId="1429" xfId="15" applyFont="1" applyFill="1" applyBorder="1" applyAlignment="1">
      <alignment horizontal="center" vertical="center" wrapText="1"/>
    </xf>
    <xf numFmtId="0" fontId="121" fillId="4" borderId="1430" xfId="15" quotePrefix="1" applyFont="1" applyFill="1" applyBorder="1" applyAlignment="1">
      <alignment horizontal="left" vertical="center" wrapText="1"/>
    </xf>
    <xf numFmtId="0" fontId="40" fillId="4" borderId="1421" xfId="15" applyFont="1" applyFill="1" applyBorder="1" applyAlignment="1">
      <alignment horizontal="center" vertical="center" wrapText="1"/>
    </xf>
    <xf numFmtId="0" fontId="40" fillId="4" borderId="1422" xfId="15" applyFont="1" applyFill="1" applyBorder="1" applyAlignment="1">
      <alignment horizontal="center" vertical="center" wrapText="1"/>
    </xf>
    <xf numFmtId="0" fontId="121" fillId="4" borderId="1398" xfId="15" quotePrefix="1" applyFont="1" applyFill="1" applyBorder="1" applyAlignment="1">
      <alignment horizontal="left" vertical="center" wrapText="1"/>
    </xf>
    <xf numFmtId="0" fontId="40" fillId="4" borderId="1316" xfId="15" applyFont="1" applyFill="1" applyBorder="1" applyAlignment="1">
      <alignment horizontal="center" vertical="center" wrapText="1"/>
    </xf>
    <xf numFmtId="0" fontId="40" fillId="4" borderId="1317" xfId="15" applyFont="1" applyFill="1" applyBorder="1" applyAlignment="1">
      <alignment horizontal="center" vertical="center" wrapText="1"/>
    </xf>
    <xf numFmtId="0" fontId="154" fillId="4" borderId="1316" xfId="0" applyFont="1" applyFill="1" applyBorder="1" applyAlignment="1">
      <alignment horizontal="center" vertical="center" wrapText="1"/>
    </xf>
    <xf numFmtId="0" fontId="154" fillId="4" borderId="1317" xfId="0" applyFont="1" applyFill="1" applyBorder="1" applyAlignment="1">
      <alignment horizontal="center" vertical="center" wrapText="1"/>
    </xf>
    <xf numFmtId="0" fontId="154" fillId="4" borderId="1318" xfId="0" applyFont="1" applyFill="1" applyBorder="1" applyAlignment="1">
      <alignment horizontal="center" vertical="center" wrapText="1"/>
    </xf>
    <xf numFmtId="0" fontId="39" fillId="4" borderId="1431" xfId="15" applyFont="1" applyFill="1" applyBorder="1" applyAlignment="1">
      <alignment vertical="center" wrapText="1"/>
    </xf>
    <xf numFmtId="0" fontId="11" fillId="4" borderId="1431" xfId="15" applyFont="1" applyFill="1" applyBorder="1" applyAlignment="1">
      <alignment horizontal="center" vertical="center" wrapText="1"/>
    </xf>
    <xf numFmtId="0" fontId="11" fillId="2" borderId="1431" xfId="15" applyFont="1" applyFill="1" applyBorder="1" applyAlignment="1">
      <alignment horizontal="center" vertical="center" wrapText="1"/>
    </xf>
    <xf numFmtId="0" fontId="11" fillId="2" borderId="1427" xfId="15" applyFont="1" applyFill="1" applyBorder="1" applyAlignment="1">
      <alignment horizontal="center" vertical="center" wrapText="1"/>
    </xf>
    <xf numFmtId="0" fontId="11" fillId="4" borderId="1424" xfId="15" applyFont="1" applyFill="1" applyBorder="1" applyAlignment="1">
      <alignment horizontal="center" vertical="center" wrapText="1"/>
    </xf>
    <xf numFmtId="0" fontId="11" fillId="2" borderId="1425" xfId="15" applyFont="1" applyFill="1" applyBorder="1" applyAlignment="1">
      <alignment horizontal="center" vertical="center" wrapText="1"/>
    </xf>
    <xf numFmtId="0" fontId="120" fillId="4" borderId="1426" xfId="0" applyFont="1" applyFill="1" applyBorder="1" applyAlignment="1">
      <alignment horizontal="center" vertical="center" wrapText="1"/>
    </xf>
    <xf numFmtId="0" fontId="121" fillId="4" borderId="1417" xfId="15" quotePrefix="1" applyFont="1" applyFill="1" applyBorder="1" applyAlignment="1">
      <alignment horizontal="left" vertical="center" wrapText="1"/>
    </xf>
    <xf numFmtId="0" fontId="40" fillId="4" borderId="1419" xfId="15" applyFont="1" applyFill="1" applyBorder="1" applyAlignment="1">
      <alignment horizontal="center" vertical="center" wrapText="1"/>
    </xf>
    <xf numFmtId="0" fontId="40" fillId="4" borderId="1420" xfId="15" applyFont="1" applyFill="1" applyBorder="1" applyAlignment="1">
      <alignment horizontal="center" vertical="center" wrapText="1"/>
    </xf>
    <xf numFmtId="0" fontId="40" fillId="4" borderId="1432" xfId="15" applyFont="1" applyFill="1" applyBorder="1" applyAlignment="1">
      <alignment horizontal="center" vertical="center" wrapText="1"/>
    </xf>
    <xf numFmtId="0" fontId="154" fillId="4" borderId="1415" xfId="0" applyFont="1" applyFill="1" applyBorder="1" applyAlignment="1">
      <alignment horizontal="center" vertical="center" wrapText="1"/>
    </xf>
    <xf numFmtId="0" fontId="125" fillId="4" borderId="1332" xfId="0" applyFont="1" applyFill="1" applyBorder="1" applyAlignment="1">
      <alignment horizontal="center" vertical="center"/>
    </xf>
    <xf numFmtId="0" fontId="42" fillId="4" borderId="1337" xfId="15" applyFont="1" applyFill="1" applyBorder="1" applyAlignment="1">
      <alignment horizontal="center" vertical="center" wrapText="1"/>
    </xf>
    <xf numFmtId="0" fontId="11" fillId="4" borderId="1433" xfId="13" applyFont="1" applyFill="1" applyBorder="1" applyAlignment="1">
      <alignment horizontal="center" vertical="center" wrapText="1"/>
    </xf>
    <xf numFmtId="0" fontId="11" fillId="4" borderId="1434" xfId="13" applyFont="1" applyFill="1" applyBorder="1" applyAlignment="1">
      <alignment horizontal="center" vertical="center" wrapText="1"/>
    </xf>
    <xf numFmtId="0" fontId="40" fillId="4" borderId="1435" xfId="13" applyFont="1" applyFill="1" applyBorder="1" applyAlignment="1">
      <alignment horizontal="center" vertical="center" wrapText="1"/>
    </xf>
    <xf numFmtId="0" fontId="11" fillId="4" borderId="1417" xfId="15" applyFont="1" applyFill="1" applyBorder="1" applyAlignment="1">
      <alignment horizontal="center" vertical="center" wrapText="1"/>
    </xf>
    <xf numFmtId="0" fontId="177" fillId="4" borderId="1338" xfId="0" applyFont="1" applyFill="1" applyBorder="1" applyAlignment="1">
      <alignment horizontal="center" vertical="center" wrapText="1"/>
    </xf>
    <xf numFmtId="0" fontId="11" fillId="4" borderId="1436" xfId="13" applyFont="1" applyFill="1" applyBorder="1" applyAlignment="1">
      <alignment horizontal="center" vertical="center" wrapText="1"/>
    </xf>
    <xf numFmtId="0" fontId="120" fillId="4" borderId="1437" xfId="0" applyFont="1" applyFill="1" applyBorder="1" applyAlignment="1">
      <alignment horizontal="center" vertical="center" wrapText="1"/>
    </xf>
    <xf numFmtId="0" fontId="11" fillId="4" borderId="1435" xfId="15" applyFont="1" applyFill="1" applyBorder="1" applyAlignment="1">
      <alignment horizontal="center" vertical="center" wrapText="1"/>
    </xf>
    <xf numFmtId="0" fontId="11" fillId="4" borderId="1435" xfId="13" applyFont="1" applyFill="1" applyBorder="1" applyAlignment="1">
      <alignment horizontal="center" vertical="center" wrapText="1"/>
    </xf>
    <xf numFmtId="0" fontId="11" fillId="4" borderId="1424" xfId="15" applyFont="1" applyFill="1" applyBorder="1" applyAlignment="1">
      <alignment vertical="center" wrapText="1"/>
    </xf>
    <xf numFmtId="0" fontId="11" fillId="4" borderId="1425" xfId="15" applyFont="1" applyFill="1" applyBorder="1" applyAlignment="1">
      <alignment vertical="center" wrapText="1"/>
    </xf>
    <xf numFmtId="0" fontId="40" fillId="4" borderId="1426" xfId="15" applyFont="1" applyFill="1" applyBorder="1" applyAlignment="1">
      <alignment vertical="center" wrapText="1"/>
    </xf>
    <xf numFmtId="0" fontId="42" fillId="4" borderId="1327" xfId="15" applyFont="1" applyFill="1" applyBorder="1" applyAlignment="1">
      <alignment horizontal="center" vertical="center" wrapText="1"/>
    </xf>
    <xf numFmtId="0" fontId="42" fillId="4" borderId="1328" xfId="15" applyFont="1" applyFill="1" applyBorder="1" applyAlignment="1">
      <alignment horizontal="center" vertical="center" wrapText="1"/>
    </xf>
    <xf numFmtId="0" fontId="42" fillId="4" borderId="1329" xfId="15" applyFont="1" applyFill="1" applyBorder="1" applyAlignment="1">
      <alignment horizontal="center" vertical="center" wrapText="1"/>
    </xf>
    <xf numFmtId="0" fontId="11" fillId="4" borderId="1419" xfId="13" applyFont="1" applyFill="1" applyBorder="1" applyAlignment="1">
      <alignment horizontal="center" vertical="center" wrapText="1"/>
    </xf>
    <xf numFmtId="0" fontId="11" fillId="4" borderId="1416" xfId="13" applyFont="1" applyFill="1" applyBorder="1" applyAlignment="1">
      <alignment horizontal="center" vertical="center" wrapText="1"/>
    </xf>
    <xf numFmtId="0" fontId="11" fillId="4" borderId="1437" xfId="13" applyFont="1" applyFill="1" applyBorder="1" applyAlignment="1">
      <alignment horizontal="center" vertical="center" wrapText="1"/>
    </xf>
    <xf numFmtId="0" fontId="11" fillId="4" borderId="1438" xfId="13" applyFont="1" applyFill="1" applyBorder="1" applyAlignment="1">
      <alignment horizontal="center" vertical="center" wrapText="1"/>
    </xf>
    <xf numFmtId="0" fontId="11" fillId="2" borderId="1425" xfId="13" applyFont="1" applyFill="1" applyBorder="1" applyAlignment="1">
      <alignment horizontal="center" vertical="center" wrapText="1"/>
    </xf>
    <xf numFmtId="0" fontId="40" fillId="2" borderId="1419" xfId="13" applyFont="1" applyFill="1" applyBorder="1" applyAlignment="1">
      <alignment horizontal="center" vertical="center" wrapText="1"/>
    </xf>
    <xf numFmtId="0" fontId="40" fillId="2" borderId="1436" xfId="13" applyFont="1" applyFill="1" applyBorder="1" applyAlignment="1">
      <alignment horizontal="center" vertical="center" wrapText="1"/>
    </xf>
    <xf numFmtId="0" fontId="40" fillId="4" borderId="1439" xfId="13" applyFont="1" applyFill="1" applyBorder="1" applyAlignment="1">
      <alignment horizontal="center" vertical="center" wrapText="1"/>
    </xf>
    <xf numFmtId="0" fontId="11" fillId="4" borderId="1416" xfId="15" applyFont="1" applyFill="1" applyBorder="1" applyAlignment="1">
      <alignment horizontal="center" vertical="center" wrapText="1"/>
    </xf>
    <xf numFmtId="0" fontId="121" fillId="4" borderId="1336" xfId="15" quotePrefix="1" applyFont="1" applyFill="1" applyBorder="1" applyAlignment="1">
      <alignment horizontal="left" vertical="center" wrapText="1"/>
    </xf>
    <xf numFmtId="0" fontId="120" fillId="4" borderId="1427" xfId="0" applyFont="1" applyFill="1" applyBorder="1" applyAlignment="1">
      <alignment horizontal="left" vertical="center" wrapText="1"/>
    </xf>
    <xf numFmtId="0" fontId="39" fillId="4" borderId="1417" xfId="15" quotePrefix="1" applyFont="1" applyFill="1" applyBorder="1" applyAlignment="1">
      <alignment vertical="center" wrapText="1"/>
    </xf>
    <xf numFmtId="0" fontId="39" fillId="4" borderId="1440" xfId="15" applyFont="1" applyFill="1" applyBorder="1" applyAlignment="1">
      <alignment vertical="center" wrapText="1"/>
    </xf>
    <xf numFmtId="0" fontId="159" fillId="4" borderId="1417" xfId="0" applyFont="1" applyFill="1" applyBorder="1" applyAlignment="1">
      <alignment horizontal="left" vertical="center" wrapText="1"/>
    </xf>
    <xf numFmtId="0" fontId="120" fillId="4" borderId="1417" xfId="0" applyFont="1" applyFill="1" applyBorder="1" applyAlignment="1">
      <alignment horizontal="left" vertical="center" wrapText="1"/>
    </xf>
    <xf numFmtId="0" fontId="40" fillId="4" borderId="1434" xfId="15" applyFont="1" applyFill="1" applyBorder="1" applyAlignment="1">
      <alignment vertical="center" wrapText="1"/>
    </xf>
    <xf numFmtId="0" fontId="120" fillId="4" borderId="1437" xfId="0" applyFont="1" applyFill="1" applyBorder="1" applyAlignment="1">
      <alignment horizontal="left" vertical="center" wrapText="1"/>
    </xf>
    <xf numFmtId="0" fontId="120" fillId="4" borderId="1425" xfId="0" applyFont="1" applyFill="1" applyBorder="1" applyAlignment="1">
      <alignment horizontal="left" vertical="center" wrapText="1"/>
    </xf>
    <xf numFmtId="0" fontId="120" fillId="4" borderId="1426" xfId="0" applyFont="1" applyFill="1" applyBorder="1" applyAlignment="1">
      <alignment horizontal="left" vertical="center" wrapText="1"/>
    </xf>
    <xf numFmtId="0" fontId="177" fillId="4" borderId="1328" xfId="0" applyFont="1" applyFill="1" applyBorder="1" applyAlignment="1">
      <alignment horizontal="center" vertical="center" wrapText="1"/>
    </xf>
    <xf numFmtId="0" fontId="177" fillId="4" borderId="1329" xfId="0" applyFont="1" applyFill="1" applyBorder="1" applyAlignment="1">
      <alignment horizontal="center" vertical="center" wrapText="1"/>
    </xf>
    <xf numFmtId="0" fontId="40" fillId="4" borderId="1438" xfId="13" applyFont="1" applyFill="1" applyBorder="1" applyAlignment="1">
      <alignment horizontal="center" vertical="center" wrapText="1"/>
    </xf>
    <xf numFmtId="0" fontId="120" fillId="4" borderId="1425" xfId="0" applyFont="1" applyFill="1" applyBorder="1" applyAlignment="1">
      <alignment horizontal="center" vertical="center" wrapText="1"/>
    </xf>
    <xf numFmtId="0" fontId="58" fillId="4" borderId="1419" xfId="0" applyFont="1" applyFill="1" applyBorder="1" applyAlignment="1">
      <alignment horizontal="center" vertical="center"/>
    </xf>
    <xf numFmtId="0" fontId="58" fillId="4" borderId="1417" xfId="0" applyFont="1" applyFill="1" applyBorder="1" applyAlignment="1">
      <alignment horizontal="center" vertical="center"/>
    </xf>
    <xf numFmtId="0" fontId="58" fillId="4" borderId="1416" xfId="0" applyFont="1" applyFill="1" applyBorder="1" applyAlignment="1">
      <alignment horizontal="center" vertical="center"/>
    </xf>
    <xf numFmtId="0" fontId="58" fillId="4" borderId="1436" xfId="0" applyFont="1" applyFill="1" applyBorder="1" applyAlignment="1">
      <alignment horizontal="center" vertical="center"/>
    </xf>
    <xf numFmtId="0" fontId="27" fillId="2" borderId="142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42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423" xfId="13" applyNumberFormat="1" applyFont="1" applyFill="1" applyBorder="1" applyAlignment="1" applyProtection="1">
      <alignment horizontal="center" vertical="center" wrapText="1"/>
      <protection locked="0"/>
    </xf>
    <xf numFmtId="0" fontId="153" fillId="2" borderId="1442" xfId="22" applyNumberFormat="1" applyFont="1" applyFill="1" applyBorder="1" applyAlignment="1" applyProtection="1">
      <alignment horizontal="center" vertical="center" wrapText="1"/>
    </xf>
    <xf numFmtId="0" fontId="153" fillId="2" borderId="1443" xfId="22" applyNumberFormat="1" applyFont="1" applyFill="1" applyBorder="1" applyAlignment="1" applyProtection="1">
      <alignment horizontal="center" vertical="center" wrapText="1"/>
    </xf>
    <xf numFmtId="0" fontId="153" fillId="2" borderId="1444" xfId="22" applyNumberFormat="1" applyFont="1" applyFill="1" applyBorder="1" applyAlignment="1" applyProtection="1">
      <alignment horizontal="center" vertical="center" wrapText="1"/>
    </xf>
    <xf numFmtId="0" fontId="152" fillId="2" borderId="1282" xfId="0" applyFont="1" applyFill="1" applyBorder="1" applyAlignment="1" applyProtection="1">
      <alignment horizontal="center" vertical="center"/>
      <protection locked="0"/>
    </xf>
    <xf numFmtId="0" fontId="118" fillId="2" borderId="0" xfId="0" applyFont="1" applyFill="1" applyBorder="1" applyAlignment="1">
      <alignment horizontal="center" wrapText="1"/>
    </xf>
    <xf numFmtId="0" fontId="116" fillId="2" borderId="0" xfId="9" applyFill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20" fillId="2" borderId="0" xfId="0" applyFont="1" applyFill="1" applyBorder="1" applyAlignment="1">
      <alignment horizontal="left" vertical="center" wrapText="1"/>
    </xf>
    <xf numFmtId="0" fontId="132" fillId="4" borderId="1441" xfId="0" applyFont="1" applyFill="1" applyBorder="1" applyAlignment="1">
      <alignment horizontal="center" vertical="center"/>
    </xf>
    <xf numFmtId="0" fontId="11" fillId="4" borderId="1441" xfId="13" quotePrefix="1" applyFont="1" applyFill="1" applyBorder="1" applyAlignment="1">
      <alignment horizontal="center" vertical="center" wrapText="1"/>
    </xf>
    <xf numFmtId="0" fontId="40" fillId="2" borderId="1430" xfId="15" applyFont="1" applyFill="1" applyBorder="1" applyAlignment="1">
      <alignment vertical="center" wrapText="1"/>
    </xf>
    <xf numFmtId="0" fontId="11" fillId="4" borderId="1441" xfId="15" quotePrefix="1" applyFont="1" applyFill="1" applyBorder="1" applyAlignment="1">
      <alignment horizontal="center" vertical="center" wrapText="1"/>
    </xf>
    <xf numFmtId="0" fontId="36" fillId="2" borderId="1442" xfId="11" quotePrefix="1" applyFont="1" applyFill="1" applyBorder="1" applyAlignment="1">
      <alignment horizontal="center" vertical="center" wrapText="1"/>
    </xf>
    <xf numFmtId="0" fontId="37" fillId="2" borderId="1442" xfId="11" quotePrefix="1" applyFont="1" applyFill="1" applyBorder="1" applyAlignment="1">
      <alignment horizontal="center" vertical="center" wrapText="1"/>
    </xf>
    <xf numFmtId="0" fontId="38" fillId="2" borderId="1447" xfId="11" quotePrefix="1" applyFont="1" applyFill="1" applyBorder="1" applyAlignment="1">
      <alignment horizontal="center" vertical="center" wrapText="1"/>
    </xf>
    <xf numFmtId="0" fontId="38" fillId="2" borderId="1441" xfId="11" quotePrefix="1" applyFont="1" applyFill="1" applyBorder="1" applyAlignment="1">
      <alignment horizontal="center" vertical="center" wrapText="1"/>
    </xf>
    <xf numFmtId="0" fontId="40" fillId="2" borderId="1430" xfId="15" quotePrefix="1" applyFont="1" applyFill="1" applyBorder="1" applyAlignment="1">
      <alignment vertical="center" wrapText="1"/>
    </xf>
    <xf numFmtId="0" fontId="11" fillId="2" borderId="1422" xfId="13" applyFont="1" applyFill="1" applyBorder="1" applyAlignment="1">
      <alignment horizontal="center" vertical="center" wrapText="1"/>
    </xf>
    <xf numFmtId="0" fontId="11" fillId="2" borderId="1423" xfId="13" applyFont="1" applyFill="1" applyBorder="1" applyAlignment="1">
      <alignment horizontal="center" vertical="center" wrapText="1"/>
    </xf>
    <xf numFmtId="0" fontId="11" fillId="2" borderId="1442" xfId="13" quotePrefix="1" applyFont="1" applyFill="1" applyBorder="1" applyAlignment="1">
      <alignment horizontal="center" vertical="center" wrapText="1"/>
    </xf>
    <xf numFmtId="0" fontId="11" fillId="2" borderId="1443" xfId="13" quotePrefix="1" applyFont="1" applyFill="1" applyBorder="1" applyAlignment="1">
      <alignment horizontal="center" vertical="center" wrapText="1"/>
    </xf>
    <xf numFmtId="0" fontId="11" fillId="2" borderId="1444" xfId="13" quotePrefix="1" applyFont="1" applyFill="1" applyBorder="1" applyAlignment="1">
      <alignment horizontal="center" vertical="center" wrapText="1"/>
    </xf>
    <xf numFmtId="0" fontId="120" fillId="2" borderId="1427" xfId="0" applyFont="1" applyFill="1" applyBorder="1" applyAlignment="1">
      <alignment horizontal="left" vertical="center" wrapText="1"/>
    </xf>
    <xf numFmtId="0" fontId="39" fillId="2" borderId="1414" xfId="15" applyFont="1" applyFill="1" applyBorder="1" applyAlignment="1">
      <alignment vertical="center" wrapText="1"/>
    </xf>
    <xf numFmtId="0" fontId="39" fillId="2" borderId="1447" xfId="15" quotePrefix="1" applyFont="1" applyFill="1" applyBorder="1" applyAlignment="1">
      <alignment vertical="center" wrapText="1"/>
    </xf>
    <xf numFmtId="0" fontId="11" fillId="2" borderId="1447" xfId="13" quotePrefix="1" applyFont="1" applyFill="1" applyBorder="1" applyAlignment="1">
      <alignment horizontal="center" vertical="center" wrapText="1"/>
    </xf>
    <xf numFmtId="0" fontId="10" fillId="2" borderId="1447" xfId="0" applyFont="1" applyFill="1" applyBorder="1" applyAlignment="1">
      <alignment horizontal="left" vertical="center" wrapText="1"/>
    </xf>
    <xf numFmtId="0" fontId="120" fillId="2" borderId="1447" xfId="0" applyFont="1" applyFill="1" applyBorder="1" applyAlignment="1">
      <alignment horizontal="left" vertical="center" wrapText="1"/>
    </xf>
    <xf numFmtId="0" fontId="120" fillId="2" borderId="1442" xfId="0" applyFont="1" applyFill="1" applyBorder="1" applyAlignment="1">
      <alignment horizontal="center" vertical="center"/>
    </xf>
    <xf numFmtId="0" fontId="165" fillId="2" borderId="1442" xfId="0" applyFont="1" applyFill="1" applyBorder="1" applyAlignment="1">
      <alignment horizontal="center" vertical="center"/>
    </xf>
    <xf numFmtId="0" fontId="165" fillId="2" borderId="1443" xfId="0" applyFont="1" applyFill="1" applyBorder="1" applyAlignment="1">
      <alignment horizontal="center" vertical="center"/>
    </xf>
    <xf numFmtId="0" fontId="165" fillId="2" borderId="1444" xfId="0" applyFont="1" applyFill="1" applyBorder="1" applyAlignment="1">
      <alignment horizontal="center" vertical="center"/>
    </xf>
    <xf numFmtId="0" fontId="165" fillId="2" borderId="1445" xfId="0" applyFont="1" applyFill="1" applyBorder="1" applyAlignment="1">
      <alignment horizontal="center" vertical="center"/>
    </xf>
    <xf numFmtId="0" fontId="165" fillId="2" borderId="1446" xfId="0" applyFont="1" applyFill="1" applyBorder="1" applyAlignment="1">
      <alignment horizontal="center" vertical="center"/>
    </xf>
    <xf numFmtId="0" fontId="165" fillId="2" borderId="1447" xfId="0" applyFont="1" applyFill="1" applyBorder="1" applyAlignment="1">
      <alignment horizontal="left" vertical="center" wrapText="1"/>
    </xf>
    <xf numFmtId="0" fontId="39" fillId="2" borderId="1397" xfId="15" quotePrefix="1" applyFont="1" applyFill="1" applyBorder="1" applyAlignment="1">
      <alignment vertical="center" wrapText="1"/>
    </xf>
    <xf numFmtId="0" fontId="11" fillId="2" borderId="1015" xfId="15" quotePrefix="1" applyFont="1" applyFill="1" applyBorder="1" applyAlignment="1">
      <alignment vertical="center" wrapText="1"/>
    </xf>
    <xf numFmtId="0" fontId="11" fillId="2" borderId="1150" xfId="15" quotePrefix="1" applyFont="1" applyFill="1" applyBorder="1" applyAlignment="1">
      <alignment vertical="center" wrapText="1"/>
    </xf>
    <xf numFmtId="0" fontId="40" fillId="2" borderId="1009" xfId="15" quotePrefix="1" applyFont="1" applyFill="1" applyBorder="1" applyAlignment="1">
      <alignment vertical="center" wrapText="1"/>
    </xf>
    <xf numFmtId="0" fontId="40" fillId="2" borderId="1346" xfId="15" quotePrefix="1" applyFont="1" applyFill="1" applyBorder="1" applyAlignment="1">
      <alignment vertical="center" wrapText="1"/>
    </xf>
    <xf numFmtId="0" fontId="11" fillId="2" borderId="1428" xfId="15" quotePrefix="1" applyFont="1" applyFill="1" applyBorder="1" applyAlignment="1">
      <alignment vertical="center" wrapText="1"/>
    </xf>
    <xf numFmtId="0" fontId="11" fillId="2" borderId="1429" xfId="15" quotePrefix="1" applyFont="1" applyFill="1" applyBorder="1" applyAlignment="1">
      <alignment vertical="center" wrapText="1"/>
    </xf>
    <xf numFmtId="0" fontId="40" fillId="2" borderId="1102" xfId="15" quotePrefix="1" applyFont="1" applyFill="1" applyBorder="1" applyAlignment="1">
      <alignment vertical="center" wrapText="1"/>
    </xf>
    <xf numFmtId="0" fontId="43" fillId="2" borderId="1427" xfId="0" applyFont="1" applyFill="1" applyBorder="1" applyAlignment="1">
      <alignment horizontal="left" vertical="center" wrapText="1"/>
    </xf>
    <xf numFmtId="0" fontId="11" fillId="2" borderId="1442" xfId="15" quotePrefix="1" applyFont="1" applyFill="1" applyBorder="1" applyAlignment="1">
      <alignment horizontal="center" vertical="center" wrapText="1"/>
    </xf>
    <xf numFmtId="0" fontId="11" fillId="2" borderId="1441" xfId="15" quotePrefix="1" applyFont="1" applyFill="1" applyBorder="1" applyAlignment="1">
      <alignment horizontal="center" vertical="center" wrapText="1"/>
    </xf>
    <xf numFmtId="0" fontId="120" fillId="2" borderId="1447" xfId="0" applyFont="1" applyFill="1" applyBorder="1" applyAlignment="1">
      <alignment horizontal="center" vertical="center"/>
    </xf>
    <xf numFmtId="0" fontId="120" fillId="2" borderId="1441" xfId="0" applyFont="1" applyFill="1" applyBorder="1" applyAlignment="1">
      <alignment horizontal="center" vertical="center"/>
    </xf>
    <xf numFmtId="0" fontId="17" fillId="2" borderId="1457" xfId="0" applyFont="1" applyFill="1" applyBorder="1" applyAlignment="1">
      <alignment horizontal="center"/>
    </xf>
    <xf numFmtId="0" fontId="9" fillId="2" borderId="1447" xfId="0" applyFont="1" applyFill="1" applyBorder="1" applyAlignment="1">
      <alignment horizontal="center"/>
    </xf>
    <xf numFmtId="0" fontId="9" fillId="2" borderId="1457" xfId="0" applyFont="1" applyFill="1" applyBorder="1" applyAlignment="1">
      <alignment horizontal="center"/>
    </xf>
    <xf numFmtId="0" fontId="9" fillId="2" borderId="1443" xfId="0" applyFont="1" applyFill="1" applyBorder="1" applyAlignment="1">
      <alignment horizontal="center"/>
    </xf>
    <xf numFmtId="0" fontId="17" fillId="2" borderId="1443" xfId="0" applyFont="1" applyFill="1" applyBorder="1" applyAlignment="1">
      <alignment horizontal="center"/>
    </xf>
    <xf numFmtId="0" fontId="78" fillId="2" borderId="1220" xfId="0" applyNumberFormat="1" applyFont="1" applyFill="1" applyBorder="1" applyAlignment="1">
      <alignment horizontal="center" vertical="center"/>
    </xf>
    <xf numFmtId="0" fontId="78" fillId="2" borderId="1211" xfId="0" applyNumberFormat="1" applyFont="1" applyFill="1" applyBorder="1" applyAlignment="1">
      <alignment horizontal="center" vertical="center"/>
    </xf>
    <xf numFmtId="0" fontId="90" fillId="2" borderId="1018" xfId="0" applyNumberFormat="1" applyFont="1" applyFill="1" applyBorder="1" applyAlignment="1">
      <alignment horizontal="center" vertical="center"/>
    </xf>
    <xf numFmtId="0" fontId="90" fillId="2" borderId="1219" xfId="0" applyNumberFormat="1" applyFont="1" applyFill="1" applyBorder="1" applyAlignment="1">
      <alignment horizontal="center" vertical="center"/>
    </xf>
    <xf numFmtId="0" fontId="98" fillId="2" borderId="1267" xfId="0" applyNumberFormat="1" applyFont="1" applyFill="1" applyBorder="1" applyAlignment="1">
      <alignment horizontal="center" vertical="center"/>
    </xf>
    <xf numFmtId="0" fontId="90" fillId="2" borderId="1210" xfId="0" applyNumberFormat="1" applyFont="1" applyFill="1" applyBorder="1" applyAlignment="1">
      <alignment horizontal="center" vertical="center"/>
    </xf>
    <xf numFmtId="0" fontId="90" fillId="2" borderId="1220" xfId="0" applyNumberFormat="1" applyFont="1" applyFill="1" applyBorder="1" applyAlignment="1">
      <alignment horizontal="center" vertical="center"/>
    </xf>
    <xf numFmtId="0" fontId="98" fillId="2" borderId="1226" xfId="0" applyNumberFormat="1" applyFont="1" applyFill="1" applyBorder="1" applyAlignment="1">
      <alignment horizontal="center" vertical="center"/>
    </xf>
    <xf numFmtId="0" fontId="90" fillId="2" borderId="1213" xfId="0" applyNumberFormat="1" applyFont="1" applyFill="1" applyBorder="1" applyAlignment="1">
      <alignment horizontal="center" vertical="center"/>
    </xf>
    <xf numFmtId="0" fontId="90" fillId="2" borderId="995" xfId="0" applyNumberFormat="1" applyFont="1" applyFill="1" applyBorder="1" applyAlignment="1">
      <alignment horizontal="center" vertical="center"/>
    </xf>
    <xf numFmtId="0" fontId="98" fillId="2" borderId="1227" xfId="0" applyNumberFormat="1" applyFont="1" applyFill="1" applyBorder="1" applyAlignment="1">
      <alignment horizontal="center" vertical="center"/>
    </xf>
    <xf numFmtId="0" fontId="97" fillId="2" borderId="1185" xfId="0" applyNumberFormat="1" applyFont="1" applyFill="1" applyBorder="1" applyAlignment="1">
      <alignment horizontal="center" vertical="center"/>
    </xf>
    <xf numFmtId="0" fontId="97" fillId="2" borderId="1222" xfId="0" applyNumberFormat="1" applyFont="1" applyFill="1" applyBorder="1" applyAlignment="1">
      <alignment horizontal="center" vertical="center"/>
    </xf>
    <xf numFmtId="0" fontId="88" fillId="2" borderId="1215" xfId="0" applyNumberFormat="1" applyFont="1" applyFill="1" applyBorder="1" applyAlignment="1">
      <alignment horizontal="center" vertical="center"/>
    </xf>
    <xf numFmtId="0" fontId="88" fillId="2" borderId="1221" xfId="0" applyNumberFormat="1" applyFont="1" applyFill="1" applyBorder="1" applyAlignment="1">
      <alignment horizontal="center" vertical="center"/>
    </xf>
    <xf numFmtId="0" fontId="88" fillId="2" borderId="1223" xfId="0" applyNumberFormat="1" applyFont="1" applyFill="1" applyBorder="1" applyAlignment="1">
      <alignment horizontal="center" vertical="center"/>
    </xf>
    <xf numFmtId="0" fontId="98" fillId="2" borderId="1018" xfId="0" applyNumberFormat="1" applyFont="1" applyFill="1" applyBorder="1" applyAlignment="1">
      <alignment horizontal="left"/>
    </xf>
    <xf numFmtId="0" fontId="98" fillId="2" borderId="1001" xfId="0" applyNumberFormat="1" applyFont="1" applyFill="1" applyBorder="1" applyAlignment="1">
      <alignment horizontal="left"/>
    </xf>
    <xf numFmtId="0" fontId="98" fillId="2" borderId="1020" xfId="0" applyNumberFormat="1" applyFont="1" applyFill="1" applyBorder="1" applyAlignment="1">
      <alignment horizontal="left"/>
    </xf>
    <xf numFmtId="0" fontId="78" fillId="2" borderId="1018" xfId="0" applyNumberFormat="1" applyFont="1" applyFill="1" applyBorder="1" applyAlignment="1">
      <alignment horizontal="center" vertical="center"/>
    </xf>
    <xf numFmtId="0" fontId="78" fillId="2" borderId="1021" xfId="0" applyNumberFormat="1" applyFont="1" applyFill="1" applyBorder="1" applyAlignment="1">
      <alignment horizontal="center" vertical="center"/>
    </xf>
    <xf numFmtId="0" fontId="78" fillId="2" borderId="1005" xfId="0" applyNumberFormat="1" applyFont="1" applyFill="1" applyBorder="1" applyAlignment="1">
      <alignment horizontal="center" vertical="center"/>
    </xf>
    <xf numFmtId="0" fontId="97" fillId="2" borderId="817" xfId="0" applyNumberFormat="1" applyFont="1" applyFill="1" applyBorder="1" applyAlignment="1">
      <alignment horizontal="left"/>
    </xf>
    <xf numFmtId="0" fontId="97" fillId="2" borderId="792" xfId="0" applyNumberFormat="1" applyFont="1" applyFill="1" applyBorder="1" applyAlignment="1">
      <alignment horizontal="left"/>
    </xf>
    <xf numFmtId="0" fontId="97" fillId="2" borderId="868" xfId="0" applyNumberFormat="1" applyFont="1" applyFill="1" applyBorder="1" applyAlignment="1">
      <alignment horizontal="left"/>
    </xf>
    <xf numFmtId="0" fontId="78" fillId="2" borderId="472" xfId="0" applyNumberFormat="1" applyFont="1" applyFill="1" applyBorder="1" applyAlignment="1">
      <alignment horizontal="center" vertical="center"/>
    </xf>
    <xf numFmtId="0" fontId="78" fillId="2" borderId="1100" xfId="0" applyNumberFormat="1" applyFont="1" applyFill="1" applyBorder="1" applyAlignment="1">
      <alignment horizontal="center" vertical="center"/>
    </xf>
    <xf numFmtId="0" fontId="78" fillId="2" borderId="168" xfId="0" applyNumberFormat="1" applyFont="1" applyFill="1" applyBorder="1" applyAlignment="1">
      <alignment horizontal="center" vertical="center"/>
    </xf>
    <xf numFmtId="0" fontId="78" fillId="2" borderId="1210" xfId="0" applyNumberFormat="1" applyFont="1" applyFill="1" applyBorder="1" applyAlignment="1">
      <alignment horizontal="center" vertical="center"/>
    </xf>
    <xf numFmtId="0" fontId="97" fillId="2" borderId="1229" xfId="0" applyNumberFormat="1" applyFont="1" applyFill="1" applyBorder="1" applyAlignment="1">
      <alignment horizontal="center" vertical="center"/>
    </xf>
    <xf numFmtId="0" fontId="97" fillId="2" borderId="1226" xfId="0" applyNumberFormat="1" applyFont="1" applyFill="1" applyBorder="1" applyAlignment="1">
      <alignment horizontal="center" vertical="center"/>
    </xf>
    <xf numFmtId="0" fontId="78" fillId="2" borderId="993" xfId="0" applyNumberFormat="1" applyFont="1" applyFill="1" applyBorder="1" applyAlignment="1">
      <alignment horizontal="center" vertical="center"/>
    </xf>
    <xf numFmtId="0" fontId="97" fillId="2" borderId="785" xfId="0" applyNumberFormat="1" applyFont="1" applyFill="1" applyBorder="1" applyAlignment="1">
      <alignment horizontal="center" vertical="center"/>
    </xf>
    <xf numFmtId="0" fontId="78" fillId="2" borderId="1213" xfId="0" applyNumberFormat="1" applyFont="1" applyFill="1" applyBorder="1" applyAlignment="1">
      <alignment horizontal="center" vertical="center"/>
    </xf>
    <xf numFmtId="0" fontId="78" fillId="2" borderId="995" xfId="0" applyNumberFormat="1" applyFont="1" applyFill="1" applyBorder="1" applyAlignment="1">
      <alignment horizontal="center" vertical="center"/>
    </xf>
    <xf numFmtId="0" fontId="97" fillId="2" borderId="1227" xfId="0" applyNumberFormat="1" applyFont="1" applyFill="1" applyBorder="1" applyAlignment="1">
      <alignment horizontal="center" vertical="center"/>
    </xf>
    <xf numFmtId="0" fontId="97" fillId="2" borderId="701" xfId="0" applyNumberFormat="1" applyFont="1" applyFill="1" applyBorder="1" applyAlignment="1">
      <alignment horizontal="center" vertical="center"/>
    </xf>
    <xf numFmtId="0" fontId="97" fillId="2" borderId="849" xfId="0" applyNumberFormat="1" applyFont="1" applyFill="1" applyBorder="1" applyAlignment="1">
      <alignment horizontal="left"/>
    </xf>
    <xf numFmtId="0" fontId="97" fillId="2" borderId="793" xfId="0" applyNumberFormat="1" applyFont="1" applyFill="1" applyBorder="1" applyAlignment="1">
      <alignment horizontal="left"/>
    </xf>
    <xf numFmtId="0" fontId="78" fillId="2" borderId="817" xfId="0" applyNumberFormat="1" applyFont="1" applyFill="1" applyBorder="1" applyAlignment="1">
      <alignment horizontal="center" vertical="center"/>
    </xf>
    <xf numFmtId="0" fontId="78" fillId="2" borderId="996" xfId="0" applyNumberFormat="1" applyFont="1" applyFill="1" applyBorder="1" applyAlignment="1">
      <alignment horizontal="center" vertical="center"/>
    </xf>
    <xf numFmtId="0" fontId="78" fillId="2" borderId="793" xfId="0" applyNumberFormat="1" applyFont="1" applyFill="1" applyBorder="1" applyAlignment="1">
      <alignment horizontal="center" vertical="center"/>
    </xf>
    <xf numFmtId="0" fontId="78" fillId="2" borderId="1002" xfId="0" applyNumberFormat="1" applyFont="1" applyFill="1" applyBorder="1" applyAlignment="1">
      <alignment horizontal="center" vertical="center"/>
    </xf>
    <xf numFmtId="0" fontId="78" fillId="2" borderId="1004" xfId="0" applyNumberFormat="1" applyFont="1" applyFill="1" applyBorder="1" applyAlignment="1">
      <alignment horizontal="center" vertical="center"/>
    </xf>
    <xf numFmtId="0" fontId="78" fillId="2" borderId="1003" xfId="0" applyNumberFormat="1" applyFont="1" applyFill="1" applyBorder="1" applyAlignment="1">
      <alignment horizontal="center" vertical="center"/>
    </xf>
    <xf numFmtId="0" fontId="78" fillId="2" borderId="784" xfId="0" applyNumberFormat="1" applyFont="1" applyFill="1" applyBorder="1" applyAlignment="1">
      <alignment horizontal="center" vertical="center"/>
    </xf>
    <xf numFmtId="0" fontId="78" fillId="2" borderId="897" xfId="0" applyNumberFormat="1" applyFont="1" applyFill="1" applyBorder="1" applyAlignment="1">
      <alignment horizontal="center" vertical="center"/>
    </xf>
    <xf numFmtId="0" fontId="78" fillId="2" borderId="789" xfId="0" applyNumberFormat="1" applyFont="1" applyFill="1" applyBorder="1" applyAlignment="1">
      <alignment horizontal="center" vertical="center"/>
    </xf>
    <xf numFmtId="0" fontId="78" fillId="2" borderId="991" xfId="0" applyNumberFormat="1" applyFont="1" applyFill="1" applyBorder="1" applyAlignment="1">
      <alignment horizontal="center" vertical="center"/>
    </xf>
    <xf numFmtId="0" fontId="78" fillId="2" borderId="999" xfId="0" applyNumberFormat="1" applyFont="1" applyFill="1" applyBorder="1" applyAlignment="1">
      <alignment horizontal="center" vertical="center"/>
    </xf>
    <xf numFmtId="0" fontId="78" fillId="2" borderId="994" xfId="0" applyNumberFormat="1" applyFont="1" applyFill="1" applyBorder="1" applyAlignment="1">
      <alignment horizontal="center" vertical="center"/>
    </xf>
    <xf numFmtId="0" fontId="17" fillId="2" borderId="1218" xfId="9" applyNumberFormat="1" applyFont="1" applyFill="1" applyBorder="1" applyAlignment="1">
      <alignment horizontal="center" vertical="center"/>
    </xf>
    <xf numFmtId="0" fontId="17" fillId="2" borderId="1186" xfId="9" applyNumberFormat="1" applyFont="1" applyFill="1" applyBorder="1" applyAlignment="1">
      <alignment horizontal="center" vertical="center"/>
    </xf>
    <xf numFmtId="0" fontId="17" fillId="2" borderId="1183" xfId="9" applyNumberFormat="1" applyFont="1" applyFill="1" applyBorder="1" applyAlignment="1">
      <alignment horizontal="center" vertical="center"/>
    </xf>
    <xf numFmtId="0" fontId="17" fillId="2" borderId="1231" xfId="9" applyNumberFormat="1" applyFont="1" applyFill="1" applyBorder="1" applyAlignment="1">
      <alignment horizontal="center" vertical="center"/>
    </xf>
    <xf numFmtId="0" fontId="17" fillId="2" borderId="581" xfId="9" applyNumberFormat="1" applyFont="1" applyFill="1" applyBorder="1" applyAlignment="1">
      <alignment horizontal="center" vertical="center"/>
    </xf>
    <xf numFmtId="0" fontId="17" fillId="2" borderId="582" xfId="9" applyNumberFormat="1" applyFont="1" applyFill="1" applyBorder="1" applyAlignment="1">
      <alignment horizontal="center" vertical="center"/>
    </xf>
    <xf numFmtId="0" fontId="17" fillId="2" borderId="584" xfId="9" applyNumberFormat="1" applyFont="1" applyFill="1" applyBorder="1" applyAlignment="1">
      <alignment horizontal="center" vertical="center"/>
    </xf>
    <xf numFmtId="0" fontId="103" fillId="0" borderId="1063" xfId="0" applyFont="1" applyFill="1" applyBorder="1" applyAlignment="1">
      <alignment horizontal="left"/>
    </xf>
    <xf numFmtId="0" fontId="19" fillId="0" borderId="1452" xfId="9" applyNumberFormat="1" applyFont="1" applyFill="1" applyBorder="1" applyAlignment="1">
      <alignment horizontal="center" vertical="center"/>
    </xf>
    <xf numFmtId="0" fontId="19" fillId="0" borderId="1453" xfId="9" applyNumberFormat="1" applyFont="1" applyFill="1" applyBorder="1" applyAlignment="1">
      <alignment horizontal="center" vertical="center"/>
    </xf>
    <xf numFmtId="0" fontId="19" fillId="0" borderId="1316" xfId="9" applyNumberFormat="1" applyFont="1" applyFill="1" applyBorder="1" applyAlignment="1">
      <alignment horizontal="center" vertical="center"/>
    </xf>
    <xf numFmtId="0" fontId="19" fillId="0" borderId="1317" xfId="9" applyNumberFormat="1" applyFont="1" applyFill="1" applyBorder="1" applyAlignment="1">
      <alignment horizontal="center" vertical="center"/>
    </xf>
    <xf numFmtId="0" fontId="19" fillId="0" borderId="1462" xfId="0" applyNumberFormat="1" applyFont="1" applyFill="1" applyBorder="1" applyAlignment="1">
      <alignment horizontal="center"/>
    </xf>
    <xf numFmtId="0" fontId="19" fillId="0" borderId="1327" xfId="0" applyNumberFormat="1" applyFont="1" applyFill="1" applyBorder="1" applyAlignment="1">
      <alignment horizontal="center"/>
    </xf>
    <xf numFmtId="0" fontId="19" fillId="0" borderId="1316" xfId="0" applyNumberFormat="1" applyFont="1" applyFill="1" applyBorder="1" applyAlignment="1">
      <alignment horizontal="center"/>
    </xf>
    <xf numFmtId="0" fontId="19" fillId="0" borderId="1317" xfId="0" applyNumberFormat="1" applyFont="1" applyFill="1" applyBorder="1" applyAlignment="1">
      <alignment horizontal="center"/>
    </xf>
    <xf numFmtId="0" fontId="19" fillId="0" borderId="1318" xfId="0" applyNumberFormat="1" applyFont="1" applyFill="1" applyBorder="1" applyAlignment="1">
      <alignment horizontal="center"/>
    </xf>
    <xf numFmtId="0" fontId="17" fillId="0" borderId="1456" xfId="9" applyNumberFormat="1" applyFont="1" applyFill="1" applyBorder="1" applyAlignment="1">
      <alignment horizontal="center" vertical="center"/>
    </xf>
    <xf numFmtId="0" fontId="17" fillId="0" borderId="1018" xfId="0" applyNumberFormat="1" applyFont="1" applyFill="1" applyBorder="1" applyAlignment="1">
      <alignment horizontal="center"/>
    </xf>
    <xf numFmtId="0" fontId="17" fillId="0" borderId="1458" xfId="0" applyNumberFormat="1" applyFont="1" applyFill="1" applyBorder="1" applyAlignment="1">
      <alignment horizontal="center"/>
    </xf>
    <xf numFmtId="0" fontId="19" fillId="0" borderId="1459" xfId="9" applyNumberFormat="1" applyFont="1" applyFill="1" applyBorder="1" applyAlignment="1">
      <alignment horizontal="center" vertical="center"/>
    </xf>
    <xf numFmtId="0" fontId="19" fillId="0" borderId="1462" xfId="0" applyNumberFormat="1" applyFont="1" applyFill="1" applyBorder="1" applyAlignment="1">
      <alignment horizontal="center" vertical="center"/>
    </xf>
    <xf numFmtId="0" fontId="19" fillId="0" borderId="1327" xfId="0" applyNumberFormat="1" applyFont="1" applyFill="1" applyBorder="1" applyAlignment="1">
      <alignment horizontal="center" vertical="center"/>
    </xf>
    <xf numFmtId="0" fontId="19" fillId="0" borderId="1316" xfId="0" applyNumberFormat="1" applyFont="1" applyFill="1" applyBorder="1" applyAlignment="1">
      <alignment horizontal="center" vertical="center"/>
    </xf>
    <xf numFmtId="0" fontId="19" fillId="0" borderId="1317" xfId="0" applyNumberFormat="1" applyFont="1" applyFill="1" applyBorder="1" applyAlignment="1">
      <alignment horizontal="center" vertical="center"/>
    </xf>
    <xf numFmtId="0" fontId="19" fillId="0" borderId="1318" xfId="0" applyNumberFormat="1" applyFont="1" applyFill="1" applyBorder="1" applyAlignment="1">
      <alignment horizontal="center" vertical="center"/>
    </xf>
    <xf numFmtId="0" fontId="19" fillId="0" borderId="1397" xfId="9" applyNumberFormat="1" applyFont="1" applyFill="1" applyBorder="1" applyAlignment="1">
      <alignment horizontal="center" vertical="center"/>
    </xf>
    <xf numFmtId="0" fontId="17" fillId="0" borderId="1462" xfId="0" applyNumberFormat="1" applyFont="1" applyFill="1" applyBorder="1" applyAlignment="1">
      <alignment horizontal="center"/>
    </xf>
    <xf numFmtId="0" fontId="9" fillId="0" borderId="1466" xfId="21" applyFont="1" applyFill="1" applyBorder="1" applyAlignment="1">
      <alignment horizontal="left" vertical="center" textRotation="255" wrapText="1"/>
    </xf>
    <xf numFmtId="0" fontId="9" fillId="0" borderId="1467" xfId="21" applyFont="1" applyFill="1" applyBorder="1" applyAlignment="1">
      <alignment horizontal="left" vertical="center" textRotation="255" wrapText="1"/>
    </xf>
    <xf numFmtId="0" fontId="9" fillId="0" borderId="1466" xfId="15" applyFont="1" applyFill="1" applyBorder="1" applyAlignment="1">
      <alignment horizontal="left" vertical="center" wrapText="1"/>
    </xf>
    <xf numFmtId="0" fontId="9" fillId="0" borderId="1467" xfId="15" applyFont="1" applyFill="1" applyBorder="1" applyAlignment="1">
      <alignment horizontal="left" vertical="center" wrapText="1"/>
    </xf>
    <xf numFmtId="0" fontId="14" fillId="0" borderId="1472" xfId="0" applyFont="1" applyFill="1" applyBorder="1" applyAlignment="1">
      <alignment horizontal="center" vertical="center" wrapText="1"/>
    </xf>
    <xf numFmtId="0" fontId="14" fillId="0" borderId="1469" xfId="21" applyFont="1" applyFill="1" applyBorder="1" applyAlignment="1">
      <alignment horizontal="center" vertical="center" wrapText="1"/>
    </xf>
    <xf numFmtId="0" fontId="59" fillId="0" borderId="1469" xfId="21" applyFont="1" applyFill="1" applyBorder="1" applyAlignment="1">
      <alignment horizontal="center" vertical="center" wrapText="1"/>
    </xf>
    <xf numFmtId="0" fontId="59" fillId="0" borderId="1468" xfId="21" applyFont="1" applyFill="1" applyBorder="1" applyAlignment="1">
      <alignment horizontal="center" vertical="center" wrapText="1"/>
    </xf>
    <xf numFmtId="0" fontId="59" fillId="0" borderId="1475" xfId="21" applyFont="1" applyFill="1" applyBorder="1" applyAlignment="1">
      <alignment horizontal="center" vertical="center" wrapText="1"/>
    </xf>
    <xf numFmtId="0" fontId="59" fillId="0" borderId="1465" xfId="21" applyFont="1" applyFill="1" applyBorder="1" applyAlignment="1">
      <alignment horizontal="center" vertical="center" wrapText="1"/>
    </xf>
    <xf numFmtId="0" fontId="14" fillId="0" borderId="1467" xfId="0" applyFont="1" applyFill="1" applyBorder="1" applyAlignment="1">
      <alignment horizontal="center" vertical="center" wrapText="1"/>
    </xf>
    <xf numFmtId="0" fontId="163" fillId="0" borderId="1476" xfId="34" applyFont="1" applyFill="1" applyBorder="1" applyAlignment="1">
      <alignment horizontal="left" vertical="top" wrapText="1" readingOrder="1"/>
    </xf>
    <xf numFmtId="0" fontId="163" fillId="9" borderId="1477" xfId="34" applyFont="1" applyFill="1" applyBorder="1" applyAlignment="1">
      <alignment horizontal="left" vertical="top" wrapText="1" readingOrder="1"/>
    </xf>
    <xf numFmtId="0" fontId="163" fillId="0" borderId="1478" xfId="34" applyNumberFormat="1" applyFont="1" applyFill="1" applyBorder="1" applyAlignment="1">
      <alignment horizontal="center" vertical="top" wrapText="1" readingOrder="1"/>
    </xf>
    <xf numFmtId="0" fontId="164" fillId="0" borderId="1479" xfId="34" applyNumberFormat="1" applyFont="1" applyFill="1" applyBorder="1" applyAlignment="1">
      <alignment horizontal="center" vertical="top" wrapText="1" readingOrder="1"/>
    </xf>
    <xf numFmtId="0" fontId="163" fillId="0" borderId="1476" xfId="34" applyNumberFormat="1" applyFont="1" applyFill="1" applyBorder="1" applyAlignment="1">
      <alignment horizontal="center" vertical="top" wrapText="1" readingOrder="1"/>
    </xf>
    <xf numFmtId="0" fontId="163" fillId="0" borderId="1480" xfId="34" applyFont="1" applyFill="1" applyBorder="1" applyAlignment="1">
      <alignment horizontal="left" vertical="top" wrapText="1" readingOrder="1"/>
    </xf>
    <xf numFmtId="0" fontId="163" fillId="9" borderId="1481" xfId="34" applyFont="1" applyFill="1" applyBorder="1" applyAlignment="1">
      <alignment horizontal="left" vertical="top" wrapText="1" readingOrder="1"/>
    </xf>
    <xf numFmtId="0" fontId="163" fillId="0" borderId="1482" xfId="34" applyNumberFormat="1" applyFont="1" applyFill="1" applyBorder="1" applyAlignment="1">
      <alignment horizontal="center" vertical="top" wrapText="1" readingOrder="1"/>
    </xf>
    <xf numFmtId="0" fontId="164" fillId="0" borderId="1483" xfId="34" applyNumberFormat="1" applyFont="1" applyFill="1" applyBorder="1" applyAlignment="1">
      <alignment horizontal="center" vertical="top" wrapText="1" readingOrder="1"/>
    </xf>
    <xf numFmtId="0" fontId="163" fillId="0" borderId="1480" xfId="34" applyNumberFormat="1" applyFont="1" applyFill="1" applyBorder="1" applyAlignment="1">
      <alignment horizontal="center" vertical="top" wrapText="1" readingOrder="1"/>
    </xf>
    <xf numFmtId="0" fontId="163" fillId="0" borderId="524" xfId="34" applyFont="1" applyFill="1" applyBorder="1" applyAlignment="1">
      <alignment horizontal="left" vertical="top" wrapText="1" readingOrder="1"/>
    </xf>
    <xf numFmtId="0" fontId="163" fillId="9" borderId="322" xfId="34" applyFont="1" applyFill="1" applyBorder="1" applyAlignment="1">
      <alignment horizontal="left" vertical="top" wrapText="1" readingOrder="1"/>
    </xf>
    <xf numFmtId="0" fontId="163" fillId="0" borderId="1484" xfId="34" applyFont="1" applyFill="1" applyBorder="1" applyAlignment="1">
      <alignment horizontal="left" vertical="top" wrapText="1" readingOrder="1"/>
    </xf>
    <xf numFmtId="0" fontId="163" fillId="9" borderId="1485" xfId="34" applyFont="1" applyFill="1" applyBorder="1" applyAlignment="1">
      <alignment horizontal="left" vertical="top" wrapText="1" readingOrder="1"/>
    </xf>
    <xf numFmtId="0" fontId="206" fillId="0" borderId="923" xfId="34" applyNumberFormat="1" applyFont="1" applyFill="1" applyBorder="1" applyAlignment="1">
      <alignment horizontal="center" vertical="top" wrapText="1" readingOrder="1"/>
    </xf>
    <xf numFmtId="0" fontId="207" fillId="0" borderId="959" xfId="34" applyNumberFormat="1" applyFont="1" applyFill="1" applyBorder="1" applyAlignment="1">
      <alignment horizontal="center" vertical="top" wrapText="1" readingOrder="1"/>
    </xf>
    <xf numFmtId="0" fontId="206" fillId="0" borderId="922" xfId="34" applyNumberFormat="1" applyFont="1" applyFill="1" applyBorder="1" applyAlignment="1">
      <alignment horizontal="center" vertical="top" wrapText="1" readingOrder="1"/>
    </xf>
    <xf numFmtId="0" fontId="71" fillId="0" borderId="1466" xfId="0" applyFont="1" applyFill="1" applyBorder="1" applyAlignment="1">
      <alignment vertical="center" wrapText="1"/>
    </xf>
    <xf numFmtId="0" fontId="71" fillId="9" borderId="0" xfId="0" applyFont="1" applyFill="1" applyBorder="1" applyAlignment="1">
      <alignment vertical="center" wrapText="1"/>
    </xf>
    <xf numFmtId="0" fontId="69" fillId="9" borderId="1467" xfId="0" applyFont="1" applyFill="1" applyBorder="1" applyAlignment="1">
      <alignment vertical="center" wrapText="1"/>
    </xf>
    <xf numFmtId="0" fontId="69" fillId="0" borderId="1467" xfId="0" applyFont="1" applyFill="1" applyBorder="1" applyAlignment="1">
      <alignment vertical="center" wrapText="1"/>
    </xf>
    <xf numFmtId="0" fontId="14" fillId="9" borderId="1310" xfId="0" applyFont="1" applyFill="1" applyBorder="1" applyAlignment="1">
      <alignment horizontal="center" vertical="center" wrapText="1"/>
    </xf>
    <xf numFmtId="0" fontId="14" fillId="0" borderId="1310" xfId="0" applyFont="1" applyFill="1" applyBorder="1" applyAlignment="1">
      <alignment horizontal="center" vertical="center" wrapText="1"/>
    </xf>
    <xf numFmtId="0" fontId="14" fillId="0" borderId="524" xfId="0" applyFont="1" applyFill="1" applyBorder="1" applyAlignment="1">
      <alignment horizontal="center" vertical="center" wrapText="1"/>
    </xf>
    <xf numFmtId="0" fontId="14" fillId="9" borderId="689" xfId="0" applyFont="1" applyFill="1" applyBorder="1" applyAlignment="1">
      <alignment horizontal="center" vertical="center" wrapText="1"/>
    </xf>
    <xf numFmtId="0" fontId="14" fillId="0" borderId="689" xfId="0" applyFont="1" applyFill="1" applyBorder="1" applyAlignment="1">
      <alignment horizontal="center" vertical="center" wrapText="1"/>
    </xf>
    <xf numFmtId="0" fontId="22" fillId="9" borderId="1472" xfId="0" applyFont="1" applyFill="1" applyBorder="1" applyAlignment="1">
      <alignment horizontal="center" vertical="center" wrapText="1"/>
    </xf>
    <xf numFmtId="0" fontId="22" fillId="0" borderId="1473" xfId="0" applyFont="1" applyFill="1" applyBorder="1" applyAlignment="1">
      <alignment horizontal="center" vertical="center" wrapText="1"/>
    </xf>
    <xf numFmtId="0" fontId="22" fillId="0" borderId="1490" xfId="0" applyFont="1" applyFill="1" applyBorder="1" applyAlignment="1">
      <alignment horizontal="center" vertical="center" wrapText="1"/>
    </xf>
    <xf numFmtId="0" fontId="22" fillId="0" borderId="1472" xfId="0" applyFont="1" applyFill="1" applyBorder="1" applyAlignment="1">
      <alignment horizontal="center" vertical="center" wrapText="1"/>
    </xf>
    <xf numFmtId="0" fontId="59" fillId="0" borderId="1486" xfId="21" applyFont="1" applyFill="1" applyBorder="1" applyAlignment="1">
      <alignment horizontal="center" vertical="center" wrapText="1"/>
    </xf>
    <xf numFmtId="0" fontId="59" fillId="0" borderId="1474" xfId="21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wrapText="1"/>
    </xf>
    <xf numFmtId="0" fontId="120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40" fillId="2" borderId="1492" xfId="15" quotePrefix="1" applyFont="1" applyFill="1" applyBorder="1" applyAlignment="1">
      <alignment horizontal="center" vertical="center" wrapText="1"/>
    </xf>
    <xf numFmtId="0" fontId="40" fillId="2" borderId="1493" xfId="15" quotePrefix="1" applyFont="1" applyFill="1" applyBorder="1" applyAlignment="1">
      <alignment horizontal="center" vertical="center" wrapText="1"/>
    </xf>
    <xf numFmtId="0" fontId="58" fillId="2" borderId="1177" xfId="13" applyFont="1" applyFill="1" applyBorder="1" applyAlignment="1">
      <alignment horizontal="center" vertical="center" wrapText="1"/>
    </xf>
    <xf numFmtId="0" fontId="40" fillId="2" borderId="1495" xfId="15" quotePrefix="1" applyFont="1" applyFill="1" applyBorder="1" applyAlignment="1">
      <alignment horizontal="center" vertical="center" wrapText="1"/>
    </xf>
    <xf numFmtId="0" fontId="40" fillId="2" borderId="1496" xfId="15" quotePrefix="1" applyFont="1" applyFill="1" applyBorder="1" applyAlignment="1">
      <alignment horizontal="center" vertical="center" wrapText="1"/>
    </xf>
    <xf numFmtId="0" fontId="55" fillId="2" borderId="1495" xfId="15" quotePrefix="1" applyFont="1" applyFill="1" applyBorder="1" applyAlignment="1">
      <alignment horizontal="center" vertical="center" wrapText="1"/>
    </xf>
    <xf numFmtId="0" fontId="58" fillId="2" borderId="1183" xfId="15" applyFont="1" applyFill="1" applyBorder="1" applyAlignment="1">
      <alignment horizontal="center" vertical="center" wrapText="1"/>
    </xf>
    <xf numFmtId="0" fontId="58" fillId="2" borderId="1185" xfId="15" applyFont="1" applyFill="1" applyBorder="1" applyAlignment="1">
      <alignment horizontal="center" vertical="center" wrapText="1"/>
    </xf>
    <xf numFmtId="0" fontId="58" fillId="2" borderId="1186" xfId="15" applyFont="1" applyFill="1" applyBorder="1" applyAlignment="1">
      <alignment horizontal="center" vertical="center" wrapText="1"/>
    </xf>
    <xf numFmtId="0" fontId="58" fillId="2" borderId="1183" xfId="13" applyFont="1" applyFill="1" applyBorder="1" applyAlignment="1">
      <alignment horizontal="center" vertical="center" wrapText="1"/>
    </xf>
    <xf numFmtId="0" fontId="58" fillId="2" borderId="1184" xfId="13" applyFont="1" applyFill="1" applyBorder="1" applyAlignment="1">
      <alignment horizontal="center" vertical="center" wrapText="1"/>
    </xf>
    <xf numFmtId="0" fontId="55" fillId="12" borderId="1196" xfId="0" applyFont="1" applyFill="1" applyBorder="1" applyAlignment="1">
      <alignment horizontal="center" vertical="center" wrapText="1"/>
    </xf>
    <xf numFmtId="0" fontId="55" fillId="12" borderId="1187" xfId="0" applyFont="1" applyFill="1" applyBorder="1" applyAlignment="1">
      <alignment horizontal="center" vertical="center" wrapText="1"/>
    </xf>
    <xf numFmtId="0" fontId="40" fillId="12" borderId="1499" xfId="0" applyFont="1" applyFill="1" applyBorder="1" applyAlignment="1">
      <alignment horizontal="center" vertical="center" wrapText="1"/>
    </xf>
    <xf numFmtId="0" fontId="11" fillId="12" borderId="1499" xfId="0" applyFont="1" applyFill="1" applyBorder="1" applyAlignment="1">
      <alignment horizontal="center" vertical="center" wrapText="1"/>
    </xf>
    <xf numFmtId="0" fontId="55" fillId="12" borderId="1197" xfId="0" applyFont="1" applyFill="1" applyBorder="1" applyAlignment="1">
      <alignment horizontal="center" vertical="center" wrapText="1"/>
    </xf>
    <xf numFmtId="0" fontId="55" fillId="12" borderId="1119" xfId="0" applyFont="1" applyFill="1" applyBorder="1" applyAlignment="1">
      <alignment horizontal="center" vertical="center" wrapText="1"/>
    </xf>
    <xf numFmtId="0" fontId="55" fillId="12" borderId="1207" xfId="0" applyFont="1" applyFill="1" applyBorder="1" applyAlignment="1">
      <alignment horizontal="center" vertical="center" wrapText="1"/>
    </xf>
    <xf numFmtId="0" fontId="40" fillId="12" borderId="1500" xfId="0" applyFont="1" applyFill="1" applyBorder="1" applyAlignment="1">
      <alignment horizontal="center" vertical="center" wrapText="1"/>
    </xf>
    <xf numFmtId="0" fontId="11" fillId="12" borderId="1500" xfId="0" applyFont="1" applyFill="1" applyBorder="1" applyAlignment="1">
      <alignment horizontal="center" vertical="center" wrapText="1"/>
    </xf>
    <xf numFmtId="0" fontId="11" fillId="12" borderId="1198" xfId="0" applyFont="1" applyFill="1" applyBorder="1" applyAlignment="1">
      <alignment horizontal="center" vertical="center" wrapText="1"/>
    </xf>
    <xf numFmtId="0" fontId="11" fillId="12" borderId="1199" xfId="0" applyFont="1" applyFill="1" applyBorder="1" applyAlignment="1">
      <alignment horizontal="center" vertical="center" wrapText="1"/>
    </xf>
    <xf numFmtId="0" fontId="11" fillId="12" borderId="1502" xfId="0" applyFont="1" applyFill="1" applyBorder="1" applyAlignment="1">
      <alignment horizontal="center" vertical="center" wrapText="1"/>
    </xf>
    <xf numFmtId="0" fontId="11" fillId="12" borderId="1503" xfId="0" applyFont="1" applyFill="1" applyBorder="1" applyAlignment="1">
      <alignment horizontal="center" vertical="center" wrapText="1"/>
    </xf>
    <xf numFmtId="0" fontId="11" fillId="12" borderId="1504" xfId="0" applyFont="1" applyFill="1" applyBorder="1" applyAlignment="1">
      <alignment horizontal="center" vertical="center" wrapText="1"/>
    </xf>
    <xf numFmtId="0" fontId="11" fillId="12" borderId="1505" xfId="0" applyFont="1" applyFill="1" applyBorder="1" applyAlignment="1">
      <alignment horizontal="center" vertical="center" wrapText="1"/>
    </xf>
    <xf numFmtId="0" fontId="11" fillId="12" borderId="1506" xfId="0" applyFont="1" applyFill="1" applyBorder="1" applyAlignment="1">
      <alignment horizontal="center" vertical="center" wrapText="1"/>
    </xf>
    <xf numFmtId="0" fontId="11" fillId="12" borderId="1200" xfId="0" applyFont="1" applyFill="1" applyBorder="1" applyAlignment="1">
      <alignment horizontal="center" vertical="center" wrapText="1"/>
    </xf>
    <xf numFmtId="0" fontId="11" fillId="12" borderId="1201" xfId="0" applyFont="1" applyFill="1" applyBorder="1" applyAlignment="1">
      <alignment horizontal="center" vertical="center" wrapText="1"/>
    </xf>
    <xf numFmtId="0" fontId="11" fillId="12" borderId="1507" xfId="0" applyFont="1" applyFill="1" applyBorder="1" applyAlignment="1">
      <alignment horizontal="center" vertical="center" wrapText="1"/>
    </xf>
    <xf numFmtId="0" fontId="11" fillId="12" borderId="1508" xfId="0" applyFont="1" applyFill="1" applyBorder="1" applyAlignment="1">
      <alignment horizontal="center" vertical="center" wrapText="1"/>
    </xf>
    <xf numFmtId="0" fontId="11" fillId="12" borderId="1509" xfId="0" applyFont="1" applyFill="1" applyBorder="1" applyAlignment="1">
      <alignment horizontal="center" vertical="center" wrapText="1"/>
    </xf>
    <xf numFmtId="0" fontId="11" fillId="12" borderId="1510" xfId="0" applyFont="1" applyFill="1" applyBorder="1" applyAlignment="1">
      <alignment horizontal="center" vertical="center" wrapText="1"/>
    </xf>
    <xf numFmtId="0" fontId="40" fillId="12" borderId="1198" xfId="0" applyFont="1" applyFill="1" applyBorder="1" applyAlignment="1">
      <alignment horizontal="center" vertical="center" wrapText="1"/>
    </xf>
    <xf numFmtId="0" fontId="40" fillId="12" borderId="1171" xfId="0" applyFont="1" applyFill="1" applyBorder="1" applyAlignment="1">
      <alignment horizontal="center" vertical="center" wrapText="1"/>
    </xf>
    <xf numFmtId="0" fontId="40" fillId="12" borderId="1505" xfId="0" applyFont="1" applyFill="1" applyBorder="1" applyAlignment="1">
      <alignment horizontal="center" vertical="center" wrapText="1"/>
    </xf>
    <xf numFmtId="0" fontId="40" fillId="12" borderId="1503" xfId="0" applyFont="1" applyFill="1" applyBorder="1" applyAlignment="1">
      <alignment horizontal="center" vertical="center" wrapText="1"/>
    </xf>
    <xf numFmtId="0" fontId="40" fillId="12" borderId="1502" xfId="0" applyFont="1" applyFill="1" applyBorder="1" applyAlignment="1">
      <alignment horizontal="center" vertical="center" wrapText="1"/>
    </xf>
    <xf numFmtId="0" fontId="40" fillId="12" borderId="1202" xfId="0" applyFont="1" applyFill="1" applyBorder="1" applyAlignment="1">
      <alignment horizontal="center" vertical="center"/>
    </xf>
    <xf numFmtId="0" fontId="40" fillId="2" borderId="1203" xfId="0" applyFont="1" applyFill="1" applyBorder="1" applyAlignment="1">
      <alignment horizontal="center" vertical="center" wrapText="1"/>
    </xf>
    <xf numFmtId="0" fontId="40" fillId="2" borderId="858" xfId="0" applyFont="1" applyFill="1" applyBorder="1" applyAlignment="1">
      <alignment horizontal="center" vertical="center"/>
    </xf>
    <xf numFmtId="0" fontId="40" fillId="2" borderId="809" xfId="0" applyFont="1" applyFill="1" applyBorder="1" applyAlignment="1">
      <alignment horizontal="center" vertical="center"/>
    </xf>
    <xf numFmtId="0" fontId="40" fillId="12" borderId="1511" xfId="0" applyFont="1" applyFill="1" applyBorder="1" applyAlignment="1">
      <alignment horizontal="center" vertical="center" wrapText="1"/>
    </xf>
    <xf numFmtId="0" fontId="40" fillId="12" borderId="858" xfId="0" applyFont="1" applyFill="1" applyBorder="1" applyAlignment="1">
      <alignment horizontal="center" vertical="center"/>
    </xf>
    <xf numFmtId="0" fontId="40" fillId="12" borderId="809" xfId="0" applyFont="1" applyFill="1" applyBorder="1" applyAlignment="1">
      <alignment horizontal="center" vertical="center"/>
    </xf>
    <xf numFmtId="0" fontId="40" fillId="12" borderId="810" xfId="0" applyFont="1" applyFill="1" applyBorder="1" applyAlignment="1">
      <alignment horizontal="center" vertical="center"/>
    </xf>
    <xf numFmtId="0" fontId="40" fillId="12" borderId="811" xfId="0" applyFont="1" applyFill="1" applyBorder="1" applyAlignment="1">
      <alignment horizontal="center" vertical="center" wrapText="1"/>
    </xf>
    <xf numFmtId="0" fontId="40" fillId="12" borderId="1470" xfId="0" applyFont="1" applyFill="1" applyBorder="1" applyAlignment="1">
      <alignment horizontal="center" vertical="center"/>
    </xf>
    <xf numFmtId="0" fontId="40" fillId="12" borderId="1204" xfId="0" applyFont="1" applyFill="1" applyBorder="1" applyAlignment="1">
      <alignment horizontal="center" vertical="center"/>
    </xf>
    <xf numFmtId="0" fontId="40" fillId="12" borderId="1156" xfId="0" applyFont="1" applyFill="1" applyBorder="1" applyAlignment="1">
      <alignment horizontal="center" vertical="center"/>
    </xf>
    <xf numFmtId="0" fontId="40" fillId="12" borderId="1205" xfId="0" applyFont="1" applyFill="1" applyBorder="1" applyAlignment="1">
      <alignment horizontal="center" vertical="center" wrapText="1"/>
    </xf>
    <xf numFmtId="0" fontId="40" fillId="12" borderId="1480" xfId="0" applyFont="1" applyFill="1" applyBorder="1" applyAlignment="1">
      <alignment horizontal="center" vertical="center"/>
    </xf>
    <xf numFmtId="0" fontId="40" fillId="12" borderId="1482" xfId="0" applyFont="1" applyFill="1" applyBorder="1" applyAlignment="1">
      <alignment horizontal="center" vertical="center"/>
    </xf>
    <xf numFmtId="0" fontId="40" fillId="12" borderId="1512" xfId="0" applyFont="1" applyFill="1" applyBorder="1" applyAlignment="1">
      <alignment horizontal="center" vertical="center" wrapText="1"/>
    </xf>
    <xf numFmtId="0" fontId="11" fillId="12" borderId="1206" xfId="0" applyFont="1" applyFill="1" applyBorder="1" applyAlignment="1">
      <alignment horizontal="center" vertical="center" wrapText="1"/>
    </xf>
    <xf numFmtId="0" fontId="40" fillId="12" borderId="1167" xfId="0" applyFont="1" applyFill="1" applyBorder="1" applyAlignment="1">
      <alignment horizontal="center" vertical="center" wrapText="1"/>
    </xf>
    <xf numFmtId="0" fontId="40" fillId="12" borderId="1513" xfId="0" applyFont="1" applyFill="1" applyBorder="1" applyAlignment="1">
      <alignment horizontal="center" vertical="center" wrapText="1"/>
    </xf>
    <xf numFmtId="0" fontId="40" fillId="12" borderId="1514" xfId="0" applyFont="1" applyFill="1" applyBorder="1" applyAlignment="1">
      <alignment horizontal="center" vertical="center" wrapText="1"/>
    </xf>
    <xf numFmtId="0" fontId="40" fillId="12" borderId="1515" xfId="0" applyFont="1" applyFill="1" applyBorder="1" applyAlignment="1">
      <alignment horizontal="center" vertical="center" wrapText="1"/>
    </xf>
    <xf numFmtId="0" fontId="40" fillId="12" borderId="1516" xfId="0" applyFont="1" applyFill="1" applyBorder="1" applyAlignment="1">
      <alignment horizontal="center" vertical="center" wrapText="1"/>
    </xf>
    <xf numFmtId="0" fontId="40" fillId="12" borderId="1501" xfId="0" applyFont="1" applyFill="1" applyBorder="1" applyAlignment="1">
      <alignment horizontal="center" vertical="center"/>
    </xf>
    <xf numFmtId="0" fontId="40" fillId="12" borderId="1481" xfId="0" applyFont="1" applyFill="1" applyBorder="1" applyAlignment="1">
      <alignment horizontal="center" vertical="center" wrapText="1"/>
    </xf>
    <xf numFmtId="0" fontId="127" fillId="12" borderId="1501" xfId="0" applyFont="1" applyFill="1" applyBorder="1" applyAlignment="1">
      <alignment horizontal="center" vertical="center"/>
    </xf>
    <xf numFmtId="0" fontId="127" fillId="12" borderId="809" xfId="0" applyFont="1" applyFill="1" applyBorder="1" applyAlignment="1">
      <alignment horizontal="center" vertical="center"/>
    </xf>
    <xf numFmtId="0" fontId="40" fillId="12" borderId="1155" xfId="0" applyFont="1" applyFill="1" applyBorder="1" applyAlignment="1">
      <alignment horizontal="center" vertical="center" wrapText="1"/>
    </xf>
    <xf numFmtId="0" fontId="40" fillId="12" borderId="1154" xfId="0" applyFont="1" applyFill="1" applyBorder="1" applyAlignment="1">
      <alignment horizontal="center" vertical="center"/>
    </xf>
    <xf numFmtId="0" fontId="40" fillId="12" borderId="1517" xfId="0" applyFont="1" applyFill="1" applyBorder="1" applyAlignment="1">
      <alignment horizontal="center" vertical="center"/>
    </xf>
    <xf numFmtId="0" fontId="127" fillId="12" borderId="1517" xfId="0" applyFont="1" applyFill="1" applyBorder="1" applyAlignment="1">
      <alignment horizontal="center" vertical="center"/>
    </xf>
    <xf numFmtId="0" fontId="127" fillId="12" borderId="1482" xfId="0" applyFont="1" applyFill="1" applyBorder="1" applyAlignment="1">
      <alignment horizontal="center" vertical="center"/>
    </xf>
    <xf numFmtId="0" fontId="179" fillId="12" borderId="812" xfId="0" applyFont="1" applyFill="1" applyBorder="1" applyAlignment="1">
      <alignment horizontal="center" vertical="center" wrapText="1"/>
    </xf>
    <xf numFmtId="0" fontId="179" fillId="12" borderId="813" xfId="0" applyFont="1" applyFill="1" applyBorder="1" applyAlignment="1">
      <alignment horizontal="center" vertical="center" wrapText="1"/>
    </xf>
    <xf numFmtId="0" fontId="58" fillId="12" borderId="1187" xfId="0" applyFont="1" applyFill="1" applyBorder="1" applyAlignment="1">
      <alignment horizontal="center" vertical="center" wrapText="1"/>
    </xf>
    <xf numFmtId="0" fontId="58" fillId="12" borderId="1119" xfId="0" applyFont="1" applyFill="1" applyBorder="1" applyAlignment="1">
      <alignment horizontal="center" vertical="center" wrapText="1"/>
    </xf>
    <xf numFmtId="0" fontId="55" fillId="12" borderId="1163" xfId="0" applyFont="1" applyFill="1" applyBorder="1" applyAlignment="1">
      <alignment horizontal="center" vertical="center" wrapText="1"/>
    </xf>
    <xf numFmtId="0" fontId="55" fillId="12" borderId="1188" xfId="0" applyFont="1" applyFill="1" applyBorder="1" applyAlignment="1">
      <alignment horizontal="center" vertical="center" wrapText="1"/>
    </xf>
    <xf numFmtId="0" fontId="40" fillId="12" borderId="1159" xfId="0" applyFont="1" applyFill="1" applyBorder="1" applyAlignment="1">
      <alignment horizontal="center" vertical="center" wrapText="1"/>
    </xf>
    <xf numFmtId="0" fontId="11" fillId="12" borderId="1153" xfId="0" applyFont="1" applyFill="1" applyBorder="1" applyAlignment="1">
      <alignment horizontal="center" vertical="center" wrapText="1"/>
    </xf>
    <xf numFmtId="0" fontId="40" fillId="12" borderId="1165" xfId="0" applyFont="1" applyFill="1" applyBorder="1" applyAlignment="1">
      <alignment horizontal="center" vertical="center" wrapText="1"/>
    </xf>
    <xf numFmtId="0" fontId="11" fillId="12" borderId="1158" xfId="0" applyFont="1" applyFill="1" applyBorder="1" applyAlignment="1">
      <alignment horizontal="center" vertical="center" wrapText="1"/>
    </xf>
    <xf numFmtId="0" fontId="11" fillId="12" borderId="1131" xfId="0" applyFont="1" applyFill="1" applyBorder="1" applyAlignment="1">
      <alignment horizontal="center" vertical="center" wrapText="1"/>
    </xf>
    <xf numFmtId="0" fontId="11" fillId="12" borderId="1048" xfId="0" applyFont="1" applyFill="1" applyBorder="1" applyAlignment="1">
      <alignment horizontal="center" vertical="center" wrapText="1"/>
    </xf>
    <xf numFmtId="0" fontId="11" fillId="12" borderId="1191" xfId="0" applyFont="1" applyFill="1" applyBorder="1" applyAlignment="1">
      <alignment horizontal="center" vertical="center" wrapText="1"/>
    </xf>
    <xf numFmtId="0" fontId="11" fillId="12" borderId="1192" xfId="0" applyFont="1" applyFill="1" applyBorder="1" applyAlignment="1">
      <alignment horizontal="center" vertical="center" wrapText="1"/>
    </xf>
    <xf numFmtId="0" fontId="11" fillId="12" borderId="1193" xfId="0" applyFont="1" applyFill="1" applyBorder="1" applyAlignment="1">
      <alignment horizontal="center" vertical="center" wrapText="1"/>
    </xf>
    <xf numFmtId="0" fontId="109" fillId="12" borderId="1161" xfId="0" applyFont="1" applyFill="1" applyBorder="1" applyAlignment="1">
      <alignment horizontal="center" vertical="center"/>
    </xf>
    <xf numFmtId="0" fontId="109" fillId="12" borderId="1120" xfId="0" applyFont="1" applyFill="1" applyBorder="1" applyAlignment="1">
      <alignment horizontal="center" vertical="center"/>
    </xf>
    <xf numFmtId="0" fontId="109" fillId="12" borderId="1189" xfId="0" applyFont="1" applyFill="1" applyBorder="1" applyAlignment="1">
      <alignment horizontal="center" vertical="center"/>
    </xf>
    <xf numFmtId="0" fontId="55" fillId="2" borderId="1492" xfId="15" quotePrefix="1" applyFont="1" applyFill="1" applyBorder="1" applyAlignment="1">
      <alignment horizontal="center" vertical="center" wrapText="1"/>
    </xf>
    <xf numFmtId="0" fontId="55" fillId="2" borderId="1518" xfId="15" quotePrefix="1" applyFont="1" applyFill="1" applyBorder="1" applyAlignment="1">
      <alignment horizontal="center" vertical="center" wrapText="1"/>
    </xf>
    <xf numFmtId="0" fontId="40" fillId="2" borderId="1518" xfId="15" quotePrefix="1" applyFont="1" applyFill="1" applyBorder="1" applyAlignment="1">
      <alignment horizontal="center" vertical="center" wrapText="1"/>
    </xf>
    <xf numFmtId="0" fontId="179" fillId="2" borderId="1149" xfId="13" applyFont="1" applyFill="1" applyBorder="1" applyAlignment="1">
      <alignment horizontal="center" vertical="center" wrapText="1"/>
    </xf>
    <xf numFmtId="0" fontId="179" fillId="2" borderId="149" xfId="13" applyFont="1" applyFill="1" applyBorder="1" applyAlignment="1">
      <alignment horizontal="center" vertical="center" wrapText="1"/>
    </xf>
    <xf numFmtId="0" fontId="179" fillId="2" borderId="150" xfId="13" applyFont="1" applyFill="1" applyBorder="1" applyAlignment="1">
      <alignment horizontal="center" vertical="center" wrapText="1"/>
    </xf>
    <xf numFmtId="0" fontId="180" fillId="2" borderId="1275" xfId="15" applyFont="1" applyFill="1" applyBorder="1" applyAlignment="1">
      <alignment horizontal="center" vertical="center" wrapText="1"/>
    </xf>
    <xf numFmtId="0" fontId="180" fillId="2" borderId="1276" xfId="15" applyFont="1" applyFill="1" applyBorder="1" applyAlignment="1">
      <alignment horizontal="center" vertical="center" wrapText="1"/>
    </xf>
    <xf numFmtId="0" fontId="180" fillId="2" borderId="1277" xfId="15" applyFont="1" applyFill="1" applyBorder="1" applyAlignment="1">
      <alignment horizontal="center" vertical="center" wrapText="1"/>
    </xf>
    <xf numFmtId="0" fontId="11" fillId="2" borderId="1316" xfId="15" quotePrefix="1" applyFont="1" applyFill="1" applyBorder="1" applyAlignment="1">
      <alignment horizontal="center" vertical="center" wrapText="1"/>
    </xf>
    <xf numFmtId="0" fontId="11" fillId="2" borderId="1317" xfId="15" quotePrefix="1" applyFont="1" applyFill="1" applyBorder="1" applyAlignment="1">
      <alignment horizontal="center" vertical="center" wrapText="1"/>
    </xf>
    <xf numFmtId="0" fontId="11" fillId="2" borderId="1318" xfId="15" quotePrefix="1" applyFont="1" applyFill="1" applyBorder="1" applyAlignment="1">
      <alignment horizontal="center" vertical="center" wrapText="1"/>
    </xf>
    <xf numFmtId="0" fontId="11" fillId="2" borderId="1461" xfId="15" quotePrefix="1" applyFont="1" applyFill="1" applyBorder="1" applyAlignment="1">
      <alignment horizontal="center" vertical="center" wrapText="1"/>
    </xf>
    <xf numFmtId="0" fontId="179" fillId="2" borderId="1441" xfId="13" applyFont="1" applyFill="1" applyBorder="1" applyAlignment="1">
      <alignment horizontal="center" vertical="center" wrapText="1"/>
    </xf>
    <xf numFmtId="0" fontId="11" fillId="2" borderId="1444" xfId="13" quotePrefix="1" applyFont="1" applyFill="1" applyBorder="1" applyAlignment="1">
      <alignment vertical="center" wrapText="1"/>
    </xf>
    <xf numFmtId="0" fontId="40" fillId="2" borderId="1462" xfId="15" quotePrefix="1" applyFont="1" applyFill="1" applyBorder="1" applyAlignment="1">
      <alignment horizontal="center" vertical="center" wrapText="1"/>
    </xf>
    <xf numFmtId="0" fontId="40" fillId="2" borderId="1463" xfId="15" quotePrefix="1" applyFont="1" applyFill="1" applyBorder="1" applyAlignment="1">
      <alignment horizontal="center" vertical="center" wrapText="1"/>
    </xf>
    <xf numFmtId="0" fontId="55" fillId="2" borderId="1464" xfId="15" quotePrefix="1" applyFont="1" applyFill="1" applyBorder="1" applyAlignment="1">
      <alignment horizontal="center" vertical="center" wrapText="1"/>
    </xf>
    <xf numFmtId="0" fontId="150" fillId="2" borderId="1385" xfId="0" applyFont="1" applyFill="1" applyBorder="1" applyAlignment="1">
      <alignment horizontal="center" vertical="center"/>
    </xf>
    <xf numFmtId="0" fontId="150" fillId="2" borderId="1386" xfId="0" applyFont="1" applyFill="1" applyBorder="1" applyAlignment="1">
      <alignment horizontal="center" vertical="center"/>
    </xf>
    <xf numFmtId="0" fontId="150" fillId="2" borderId="1387" xfId="0" applyFont="1" applyFill="1" applyBorder="1" applyAlignment="1">
      <alignment horizontal="center" vertical="center"/>
    </xf>
    <xf numFmtId="0" fontId="150" fillId="2" borderId="1293" xfId="0" applyFont="1" applyFill="1" applyBorder="1" applyAlignment="1">
      <alignment horizontal="center" vertical="center"/>
    </xf>
    <xf numFmtId="0" fontId="11" fillId="2" borderId="1385" xfId="13" quotePrefix="1" applyFont="1" applyFill="1" applyBorder="1" applyAlignment="1">
      <alignment horizontal="center" vertical="center" wrapText="1"/>
    </xf>
    <xf numFmtId="0" fontId="11" fillId="2" borderId="1386" xfId="13" quotePrefix="1" applyFont="1" applyFill="1" applyBorder="1" applyAlignment="1">
      <alignment horizontal="center" vertical="center" wrapText="1"/>
    </xf>
    <xf numFmtId="0" fontId="11" fillId="2" borderId="1387" xfId="13" quotePrefix="1" applyFont="1" applyFill="1" applyBorder="1" applyAlignment="1">
      <alignment horizontal="center" vertical="center" wrapText="1"/>
    </xf>
    <xf numFmtId="0" fontId="40" fillId="2" borderId="1464" xfId="15" quotePrefix="1" applyFont="1" applyFill="1" applyBorder="1" applyAlignment="1">
      <alignment horizontal="center" vertical="center" wrapText="1"/>
    </xf>
    <xf numFmtId="0" fontId="11" fillId="2" borderId="1462" xfId="13" applyFont="1" applyFill="1" applyBorder="1" applyAlignment="1">
      <alignment horizontal="center" vertical="center" wrapText="1"/>
    </xf>
    <xf numFmtId="0" fontId="11" fillId="2" borderId="1463" xfId="13" applyFont="1" applyFill="1" applyBorder="1" applyAlignment="1">
      <alignment horizontal="center" vertical="center" wrapText="1"/>
    </xf>
    <xf numFmtId="0" fontId="11" fillId="2" borderId="1464" xfId="13" applyFont="1" applyFill="1" applyBorder="1" applyAlignment="1">
      <alignment horizontal="center" vertical="center" wrapText="1"/>
    </xf>
    <xf numFmtId="0" fontId="40" fillId="2" borderId="1491" xfId="15" applyFont="1" applyFill="1" applyBorder="1" applyAlignment="1">
      <alignment vertical="center" wrapText="1"/>
    </xf>
    <xf numFmtId="0" fontId="11" fillId="2" borderId="1495" xfId="13" applyFont="1" applyFill="1" applyBorder="1" applyAlignment="1">
      <alignment horizontal="center" vertical="center" wrapText="1"/>
    </xf>
    <xf numFmtId="0" fontId="11" fillId="2" borderId="1492" xfId="13" applyFont="1" applyFill="1" applyBorder="1" applyAlignment="1">
      <alignment horizontal="center" vertical="center" wrapText="1"/>
    </xf>
    <xf numFmtId="0" fontId="11" fillId="2" borderId="1518" xfId="13" applyFont="1" applyFill="1" applyBorder="1" applyAlignment="1">
      <alignment horizontal="center" vertical="center" wrapText="1"/>
    </xf>
    <xf numFmtId="0" fontId="40" fillId="2" borderId="1491" xfId="15" applyFont="1" applyFill="1" applyBorder="1" applyAlignment="1">
      <alignment vertical="center"/>
    </xf>
    <xf numFmtId="0" fontId="40" fillId="2" borderId="1398" xfId="15" applyFont="1" applyFill="1" applyBorder="1" applyAlignment="1">
      <alignment vertical="center" wrapText="1"/>
    </xf>
    <xf numFmtId="0" fontId="11" fillId="2" borderId="1316" xfId="13" applyFont="1" applyFill="1" applyBorder="1" applyAlignment="1">
      <alignment horizontal="center" vertical="center" wrapText="1"/>
    </xf>
    <xf numFmtId="0" fontId="11" fillId="2" borderId="1317" xfId="13" applyFont="1" applyFill="1" applyBorder="1" applyAlignment="1">
      <alignment horizontal="center" vertical="center" wrapText="1"/>
    </xf>
    <xf numFmtId="0" fontId="11" fillId="2" borderId="1318" xfId="13" applyFont="1" applyFill="1" applyBorder="1" applyAlignment="1">
      <alignment horizontal="center" vertical="center" wrapText="1"/>
    </xf>
    <xf numFmtId="0" fontId="40" fillId="2" borderId="537" xfId="15" quotePrefix="1" applyFont="1" applyFill="1" applyBorder="1" applyAlignment="1">
      <alignment horizontal="center" vertical="center" wrapText="1"/>
    </xf>
    <xf numFmtId="0" fontId="11" fillId="2" borderId="866" xfId="13" quotePrefix="1" applyFont="1" applyFill="1" applyBorder="1" applyAlignment="1">
      <alignment horizontal="center" vertical="center" wrapText="1"/>
    </xf>
    <xf numFmtId="0" fontId="11" fillId="2" borderId="708" xfId="13" quotePrefix="1" applyFont="1" applyFill="1" applyBorder="1" applyAlignment="1">
      <alignment horizontal="center" vertical="center" wrapText="1"/>
    </xf>
    <xf numFmtId="0" fontId="11" fillId="2" borderId="867" xfId="13" quotePrefix="1" applyFont="1" applyFill="1" applyBorder="1" applyAlignment="1">
      <alignment horizontal="center" vertical="center" wrapText="1"/>
    </xf>
    <xf numFmtId="0" fontId="40" fillId="2" borderId="1519" xfId="13" quotePrefix="1" applyFont="1" applyFill="1" applyBorder="1" applyAlignment="1">
      <alignment horizontal="center" vertical="center" wrapText="1"/>
    </xf>
    <xf numFmtId="0" fontId="55" fillId="2" borderId="509" xfId="0" applyFont="1" applyFill="1" applyBorder="1" applyAlignment="1">
      <alignment horizontal="center" vertical="center"/>
    </xf>
    <xf numFmtId="0" fontId="55" fillId="2" borderId="511" xfId="0" applyFont="1" applyFill="1" applyBorder="1" applyAlignment="1">
      <alignment horizontal="center" vertical="center"/>
    </xf>
    <xf numFmtId="0" fontId="40" fillId="2" borderId="510" xfId="15" quotePrefix="1" applyFont="1" applyFill="1" applyBorder="1" applyAlignment="1">
      <alignment horizontal="center" vertical="center" wrapText="1"/>
    </xf>
    <xf numFmtId="0" fontId="55" fillId="2" borderId="528" xfId="0" applyFont="1" applyFill="1" applyBorder="1" applyAlignment="1">
      <alignment horizontal="center" vertical="center"/>
    </xf>
    <xf numFmtId="0" fontId="55" fillId="2" borderId="527" xfId="0" applyFont="1" applyFill="1" applyBorder="1" applyAlignment="1">
      <alignment horizontal="center" vertical="center"/>
    </xf>
    <xf numFmtId="0" fontId="11" fillId="2" borderId="474" xfId="13" quotePrefix="1" applyFont="1" applyFill="1" applyBorder="1" applyAlignment="1">
      <alignment horizontal="center" vertical="center" wrapText="1"/>
    </xf>
    <xf numFmtId="0" fontId="11" fillId="2" borderId="475" xfId="13" quotePrefix="1" applyFont="1" applyFill="1" applyBorder="1" applyAlignment="1">
      <alignment horizontal="center" vertical="center" wrapText="1"/>
    </xf>
    <xf numFmtId="0" fontId="11" fillId="2" borderId="529" xfId="13" quotePrefix="1" applyFont="1" applyFill="1" applyBorder="1" applyAlignment="1">
      <alignment horizontal="center" vertical="center" wrapText="1"/>
    </xf>
    <xf numFmtId="0" fontId="11" fillId="2" borderId="530" xfId="13" quotePrefix="1" applyFont="1" applyFill="1" applyBorder="1" applyAlignment="1">
      <alignment horizontal="center" vertical="center" wrapText="1"/>
    </xf>
    <xf numFmtId="0" fontId="11" fillId="2" borderId="538" xfId="13" quotePrefix="1" applyFont="1" applyFill="1" applyBorder="1" applyAlignment="1">
      <alignment horizontal="center" vertical="center" wrapText="1"/>
    </xf>
    <xf numFmtId="0" fontId="58" fillId="2" borderId="1443" xfId="0" applyFont="1" applyFill="1" applyBorder="1" applyAlignment="1">
      <alignment horizontal="center" vertical="center" wrapText="1"/>
    </xf>
    <xf numFmtId="0" fontId="58" fillId="2" borderId="1444" xfId="0" applyFont="1" applyFill="1" applyBorder="1" applyAlignment="1">
      <alignment horizontal="center" vertical="center" wrapText="1"/>
    </xf>
    <xf numFmtId="0" fontId="58" fillId="2" borderId="1442" xfId="0" applyFont="1" applyFill="1" applyBorder="1" applyAlignment="1">
      <alignment horizontal="center" vertical="center" wrapText="1"/>
    </xf>
    <xf numFmtId="0" fontId="11" fillId="2" borderId="1498" xfId="15" quotePrefix="1" applyFont="1" applyFill="1" applyBorder="1" applyAlignment="1">
      <alignment vertical="center" wrapText="1"/>
    </xf>
    <xf numFmtId="0" fontId="55" fillId="2" borderId="1497" xfId="0" applyFont="1" applyFill="1" applyBorder="1" applyAlignment="1">
      <alignment horizontal="center" vertical="center"/>
    </xf>
    <xf numFmtId="0" fontId="55" fillId="2" borderId="1494" xfId="0" applyFont="1" applyFill="1" applyBorder="1" applyAlignment="1">
      <alignment horizontal="center" vertical="center"/>
    </xf>
    <xf numFmtId="0" fontId="40" fillId="2" borderId="1426" xfId="15" quotePrefix="1" applyFont="1" applyFill="1" applyBorder="1" applyAlignment="1">
      <alignment horizontal="center" vertical="center" wrapText="1"/>
    </xf>
    <xf numFmtId="0" fontId="11" fillId="2" borderId="1497" xfId="13" applyFont="1" applyFill="1" applyBorder="1" applyAlignment="1">
      <alignment horizontal="center" vertical="center" wrapText="1"/>
    </xf>
    <xf numFmtId="0" fontId="11" fillId="2" borderId="1494" xfId="13" applyFont="1" applyFill="1" applyBorder="1" applyAlignment="1">
      <alignment horizontal="center" vertical="center" wrapText="1"/>
    </xf>
    <xf numFmtId="0" fontId="11" fillId="2" borderId="1426" xfId="13" applyFont="1" applyFill="1" applyBorder="1" applyAlignment="1">
      <alignment horizontal="center" vertical="center" wrapText="1"/>
    </xf>
    <xf numFmtId="0" fontId="11" fillId="2" borderId="1395" xfId="15" quotePrefix="1" applyFont="1" applyFill="1" applyBorder="1" applyAlignment="1">
      <alignment vertical="center" wrapText="1"/>
    </xf>
    <xf numFmtId="0" fontId="55" fillId="2" borderId="1440" xfId="15" applyFont="1" applyFill="1" applyBorder="1" applyAlignment="1">
      <alignment vertical="center" wrapText="1"/>
    </xf>
    <xf numFmtId="0" fontId="55" fillId="2" borderId="1462" xfId="15" quotePrefix="1" applyFont="1" applyFill="1" applyBorder="1" applyAlignment="1">
      <alignment horizontal="center" vertical="center" wrapText="1"/>
    </xf>
    <xf numFmtId="0" fontId="55" fillId="2" borderId="1463" xfId="15" quotePrefix="1" applyFont="1" applyFill="1" applyBorder="1" applyAlignment="1">
      <alignment horizontal="center" vertical="center" wrapText="1"/>
    </xf>
    <xf numFmtId="0" fontId="55" fillId="2" borderId="1316" xfId="15" quotePrefix="1" applyFont="1" applyFill="1" applyBorder="1" applyAlignment="1">
      <alignment horizontal="center" vertical="center" wrapText="1"/>
    </xf>
    <xf numFmtId="0" fontId="55" fillId="2" borderId="1317" xfId="15" quotePrefix="1" applyFont="1" applyFill="1" applyBorder="1" applyAlignment="1">
      <alignment horizontal="center" vertical="center" wrapText="1"/>
    </xf>
    <xf numFmtId="0" fontId="55" fillId="2" borderId="1318" xfId="15" quotePrefix="1" applyFont="1" applyFill="1" applyBorder="1" applyAlignment="1">
      <alignment horizontal="center" vertical="center" wrapText="1"/>
    </xf>
    <xf numFmtId="0" fontId="55" fillId="2" borderId="1275" xfId="15" applyFont="1" applyFill="1" applyBorder="1" applyAlignment="1">
      <alignment horizontal="center" vertical="center" wrapText="1"/>
    </xf>
    <xf numFmtId="0" fontId="55" fillId="2" borderId="1276" xfId="15" applyFont="1" applyFill="1" applyBorder="1" applyAlignment="1">
      <alignment horizontal="center" vertical="center" wrapText="1"/>
    </xf>
    <xf numFmtId="0" fontId="55" fillId="2" borderId="1277" xfId="15" applyFont="1" applyFill="1" applyBorder="1" applyAlignment="1">
      <alignment horizontal="center" vertical="center" wrapText="1"/>
    </xf>
    <xf numFmtId="0" fontId="55" fillId="2" borderId="1327" xfId="15" applyFont="1" applyFill="1" applyBorder="1" applyAlignment="1">
      <alignment horizontal="center" vertical="center" wrapText="1"/>
    </xf>
    <xf numFmtId="0" fontId="55" fillId="2" borderId="1328" xfId="15" applyFont="1" applyFill="1" applyBorder="1" applyAlignment="1">
      <alignment horizontal="center" vertical="center" wrapText="1"/>
    </xf>
    <xf numFmtId="0" fontId="55" fillId="2" borderId="1329" xfId="15" applyFont="1" applyFill="1" applyBorder="1" applyAlignment="1">
      <alignment horizontal="center" vertical="center" wrapText="1"/>
    </xf>
    <xf numFmtId="0" fontId="179" fillId="2" borderId="1282" xfId="13" applyFont="1" applyFill="1" applyBorder="1" applyAlignment="1">
      <alignment horizontal="center" vertical="center" wrapText="1"/>
    </xf>
    <xf numFmtId="0" fontId="179" fillId="2" borderId="1252" xfId="13" applyFont="1" applyFill="1" applyBorder="1" applyAlignment="1">
      <alignment horizontal="center" vertical="center" wrapText="1"/>
    </xf>
    <xf numFmtId="0" fontId="179" fillId="2" borderId="1253" xfId="13" applyFont="1" applyFill="1" applyBorder="1" applyAlignment="1">
      <alignment horizontal="center" vertical="center" wrapText="1"/>
    </xf>
    <xf numFmtId="0" fontId="179" fillId="2" borderId="1275" xfId="13" applyFont="1" applyFill="1" applyBorder="1" applyAlignment="1">
      <alignment horizontal="center" vertical="center" wrapText="1"/>
    </xf>
    <xf numFmtId="0" fontId="179" fillId="2" borderId="1276" xfId="13" applyFont="1" applyFill="1" applyBorder="1" applyAlignment="1">
      <alignment horizontal="center" vertical="center" wrapText="1"/>
    </xf>
    <xf numFmtId="0" fontId="179" fillId="2" borderId="1277" xfId="13" applyFont="1" applyFill="1" applyBorder="1" applyAlignment="1">
      <alignment horizontal="center" vertical="center" wrapText="1"/>
    </xf>
    <xf numFmtId="0" fontId="180" fillId="2" borderId="1421" xfId="13" applyFont="1" applyFill="1" applyBorder="1" applyAlignment="1">
      <alignment horizontal="center" vertical="center" wrapText="1"/>
    </xf>
    <xf numFmtId="0" fontId="180" fillId="2" borderId="1422" xfId="13" quotePrefix="1" applyFont="1" applyFill="1" applyBorder="1" applyAlignment="1">
      <alignment horizontal="center" vertical="center" wrapText="1"/>
    </xf>
    <xf numFmtId="0" fontId="179" fillId="2" borderId="1423" xfId="13" applyFont="1" applyFill="1" applyBorder="1" applyAlignment="1">
      <alignment horizontal="center" vertical="center" wrapText="1"/>
    </xf>
    <xf numFmtId="0" fontId="180" fillId="2" borderId="1327" xfId="15" applyFont="1" applyFill="1" applyBorder="1" applyAlignment="1">
      <alignment horizontal="center" vertical="center" wrapText="1"/>
    </xf>
    <xf numFmtId="0" fontId="180" fillId="2" borderId="1328" xfId="15" applyFont="1" applyFill="1" applyBorder="1" applyAlignment="1">
      <alignment horizontal="center" vertical="center" wrapText="1"/>
    </xf>
    <xf numFmtId="0" fontId="180" fillId="2" borderId="1329" xfId="15" applyFont="1" applyFill="1" applyBorder="1" applyAlignment="1">
      <alignment horizontal="center" vertical="center" wrapText="1"/>
    </xf>
    <xf numFmtId="0" fontId="179" fillId="2" borderId="1316" xfId="13" applyFont="1" applyFill="1" applyBorder="1" applyAlignment="1">
      <alignment horizontal="center" vertical="center" wrapText="1"/>
    </xf>
    <xf numFmtId="0" fontId="179" fillId="2" borderId="1317" xfId="13" applyFont="1" applyFill="1" applyBorder="1" applyAlignment="1">
      <alignment horizontal="center" vertical="center" wrapText="1"/>
    </xf>
    <xf numFmtId="0" fontId="179" fillId="2" borderId="1318" xfId="13" applyFont="1" applyFill="1" applyBorder="1" applyAlignment="1">
      <alignment horizontal="center" vertical="center" wrapText="1"/>
    </xf>
    <xf numFmtId="0" fontId="180" fillId="2" borderId="1282" xfId="13" applyFont="1" applyFill="1" applyBorder="1" applyAlignment="1">
      <alignment horizontal="center" vertical="center" wrapText="1"/>
    </xf>
    <xf numFmtId="0" fontId="180" fillId="2" borderId="1252" xfId="13" applyFont="1" applyFill="1" applyBorder="1" applyAlignment="1">
      <alignment horizontal="center" vertical="center" wrapText="1"/>
    </xf>
    <xf numFmtId="0" fontId="180" fillId="2" borderId="1253" xfId="13" applyFont="1" applyFill="1" applyBorder="1" applyAlignment="1">
      <alignment horizontal="center" vertical="center" wrapText="1"/>
    </xf>
    <xf numFmtId="0" fontId="178" fillId="2" borderId="1248" xfId="0" applyFont="1" applyFill="1" applyBorder="1" applyAlignment="1">
      <alignment horizontal="center" vertical="center"/>
    </xf>
    <xf numFmtId="0" fontId="178" fillId="2" borderId="1249" xfId="0" applyFont="1" applyFill="1" applyBorder="1" applyAlignment="1">
      <alignment horizontal="center" vertical="center"/>
    </xf>
    <xf numFmtId="0" fontId="180" fillId="2" borderId="1256" xfId="15" applyFont="1" applyFill="1" applyBorder="1" applyAlignment="1">
      <alignment horizontal="center" vertical="center" wrapText="1"/>
    </xf>
    <xf numFmtId="0" fontId="178" fillId="2" borderId="1327" xfId="0" applyFont="1" applyFill="1" applyBorder="1" applyAlignment="1">
      <alignment horizontal="center" vertical="center"/>
    </xf>
    <xf numFmtId="0" fontId="178" fillId="2" borderId="1328" xfId="0" applyFont="1" applyFill="1" applyBorder="1" applyAlignment="1">
      <alignment horizontal="center" vertical="center"/>
    </xf>
    <xf numFmtId="0" fontId="178" fillId="2" borderId="1316" xfId="0" applyFont="1" applyFill="1" applyBorder="1" applyAlignment="1">
      <alignment horizontal="center" vertical="center"/>
    </xf>
    <xf numFmtId="0" fontId="178" fillId="2" borderId="1317" xfId="0" applyFont="1" applyFill="1" applyBorder="1" applyAlignment="1">
      <alignment horizontal="center" vertical="center"/>
    </xf>
    <xf numFmtId="0" fontId="180" fillId="2" borderId="1318" xfId="15" applyFont="1" applyFill="1" applyBorder="1" applyAlignment="1">
      <alignment horizontal="center" vertical="center" wrapText="1"/>
    </xf>
    <xf numFmtId="0" fontId="58" fillId="2" borderId="1450" xfId="0" applyFont="1" applyFill="1" applyBorder="1" applyAlignment="1">
      <alignment horizontal="center" vertical="center" wrapText="1"/>
    </xf>
    <xf numFmtId="0" fontId="58" fillId="2" borderId="1493" xfId="0" applyFont="1" applyFill="1" applyBorder="1" applyAlignment="1">
      <alignment horizontal="center" vertical="center" wrapText="1"/>
    </xf>
    <xf numFmtId="0" fontId="58" fillId="2" borderId="1522" xfId="0" applyFont="1" applyFill="1" applyBorder="1" applyAlignment="1">
      <alignment horizontal="center" vertical="center" wrapText="1"/>
    </xf>
    <xf numFmtId="0" fontId="40" fillId="2" borderId="1430" xfId="3" applyFont="1" applyFill="1" applyBorder="1" applyAlignment="1">
      <alignment vertical="center" wrapText="1"/>
    </xf>
    <xf numFmtId="0" fontId="58" fillId="2" borderId="1422" xfId="0" applyFont="1" applyFill="1" applyBorder="1" applyAlignment="1">
      <alignment horizontal="center" vertical="center" wrapText="1"/>
    </xf>
    <xf numFmtId="0" fontId="58" fillId="2" borderId="1423" xfId="0" applyFont="1" applyFill="1" applyBorder="1" applyAlignment="1">
      <alignment horizontal="center" vertical="center" wrapText="1"/>
    </xf>
    <xf numFmtId="0" fontId="11" fillId="2" borderId="1447" xfId="15" quotePrefix="1" applyFont="1" applyFill="1" applyBorder="1" applyAlignment="1">
      <alignment horizontal="left" vertical="center" wrapText="1"/>
    </xf>
    <xf numFmtId="0" fontId="11" fillId="2" borderId="1443" xfId="15" quotePrefix="1" applyFont="1" applyFill="1" applyBorder="1" applyAlignment="1">
      <alignment horizontal="center" vertical="center" wrapText="1"/>
    </xf>
    <xf numFmtId="0" fontId="11" fillId="2" borderId="1444" xfId="15" quotePrefix="1" applyFont="1" applyFill="1" applyBorder="1" applyAlignment="1">
      <alignment horizontal="center" vertical="center" wrapText="1"/>
    </xf>
    <xf numFmtId="0" fontId="11" fillId="2" borderId="1461" xfId="13" quotePrefix="1" applyFont="1" applyFill="1" applyBorder="1" applyAlignment="1">
      <alignment horizontal="center" vertical="center" wrapText="1"/>
    </xf>
    <xf numFmtId="0" fontId="40" fillId="2" borderId="1523" xfId="15" quotePrefix="1" applyFont="1" applyFill="1" applyBorder="1" applyAlignment="1">
      <alignment horizontal="center" vertical="center" wrapText="1"/>
    </xf>
    <xf numFmtId="0" fontId="11" fillId="2" borderId="1461" xfId="13" quotePrefix="1" applyFont="1" applyFill="1" applyBorder="1" applyAlignment="1">
      <alignment vertical="center" wrapText="1"/>
    </xf>
    <xf numFmtId="0" fontId="27" fillId="2" borderId="660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823" xfId="0" applyFont="1" applyFill="1" applyBorder="1" applyAlignment="1">
      <alignment horizontal="center" vertical="center" wrapText="1"/>
    </xf>
    <xf numFmtId="0" fontId="170" fillId="10" borderId="824" xfId="0" applyFont="1" applyFill="1" applyBorder="1" applyAlignment="1">
      <alignment horizontal="center" vertical="center" wrapText="1"/>
    </xf>
    <xf numFmtId="0" fontId="170" fillId="10" borderId="825" xfId="0" applyFont="1" applyFill="1" applyBorder="1" applyAlignment="1">
      <alignment horizontal="center" vertical="center" wrapText="1"/>
    </xf>
    <xf numFmtId="0" fontId="27" fillId="2" borderId="65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6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63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764" xfId="0" applyFont="1" applyFill="1" applyBorder="1" applyAlignment="1">
      <alignment horizontal="center" vertical="center" wrapText="1"/>
    </xf>
    <xf numFmtId="0" fontId="170" fillId="10" borderId="762" xfId="0" applyFont="1" applyFill="1" applyBorder="1" applyAlignment="1">
      <alignment horizontal="center" vertical="center" wrapText="1"/>
    </xf>
    <xf numFmtId="0" fontId="170" fillId="10" borderId="769" xfId="0" applyFont="1" applyFill="1" applyBorder="1" applyAlignment="1">
      <alignment horizontal="center" vertical="center" wrapText="1"/>
    </xf>
    <xf numFmtId="0" fontId="27" fillId="2" borderId="981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981" xfId="0" applyFont="1" applyFill="1" applyBorder="1" applyAlignment="1">
      <alignment horizontal="center" vertical="center" wrapText="1"/>
    </xf>
    <xf numFmtId="0" fontId="170" fillId="10" borderId="982" xfId="0" applyFont="1" applyFill="1" applyBorder="1" applyAlignment="1">
      <alignment horizontal="center" vertical="center" wrapText="1"/>
    </xf>
    <xf numFmtId="0" fontId="170" fillId="10" borderId="983" xfId="0" applyFont="1" applyFill="1" applyBorder="1" applyAlignment="1">
      <alignment horizontal="center" vertical="center" wrapText="1"/>
    </xf>
    <xf numFmtId="0" fontId="27" fillId="2" borderId="753" xfId="22" applyNumberFormat="1" applyFont="1" applyFill="1" applyBorder="1" applyAlignment="1" applyProtection="1">
      <alignment horizontal="center" vertical="center" wrapText="1"/>
    </xf>
    <xf numFmtId="0" fontId="170" fillId="10" borderId="698" xfId="0" applyFont="1" applyFill="1" applyBorder="1" applyAlignment="1">
      <alignment horizontal="center" vertical="center" wrapText="1"/>
    </xf>
    <xf numFmtId="0" fontId="27" fillId="2" borderId="101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1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09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1015" xfId="0" applyFont="1" applyFill="1" applyBorder="1" applyAlignment="1">
      <alignment horizontal="center" vertical="center" wrapText="1"/>
    </xf>
    <xf numFmtId="0" fontId="170" fillId="10" borderId="1012" xfId="0" applyFont="1" applyFill="1" applyBorder="1" applyAlignment="1">
      <alignment horizontal="center" vertical="center" wrapText="1"/>
    </xf>
    <xf numFmtId="0" fontId="170" fillId="10" borderId="1009" xfId="0" applyFont="1" applyFill="1" applyBorder="1" applyAlignment="1">
      <alignment horizontal="center" vertical="center" wrapText="1"/>
    </xf>
    <xf numFmtId="0" fontId="27" fillId="2" borderId="98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8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8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8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8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8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8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0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0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80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806" xfId="0" applyFont="1" applyFill="1" applyBorder="1" applyAlignment="1">
      <alignment horizontal="center" vertical="center" wrapText="1"/>
    </xf>
    <xf numFmtId="0" fontId="170" fillId="10" borderId="903" xfId="0" applyFont="1" applyFill="1" applyBorder="1" applyAlignment="1">
      <alignment horizontal="center" vertical="center" wrapText="1"/>
    </xf>
    <xf numFmtId="0" fontId="170" fillId="10" borderId="980" xfId="0" applyFont="1" applyFill="1" applyBorder="1" applyAlignment="1">
      <alignment horizontal="center" vertical="center" wrapText="1"/>
    </xf>
    <xf numFmtId="0" fontId="171" fillId="10" borderId="769" xfId="0" applyFont="1" applyFill="1" applyBorder="1" applyAlignment="1">
      <alignment horizontal="center" vertical="center" wrapText="1"/>
    </xf>
    <xf numFmtId="0" fontId="27" fillId="2" borderId="66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6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66" xfId="22" applyNumberFormat="1" applyFont="1" applyFill="1" applyBorder="1" applyAlignment="1" applyProtection="1">
      <alignment horizontal="center" vertical="center" wrapText="1"/>
      <protection locked="0"/>
    </xf>
    <xf numFmtId="0" fontId="170" fillId="10" borderId="820" xfId="0" applyFont="1" applyFill="1" applyBorder="1" applyAlignment="1">
      <alignment horizontal="center" vertical="center" wrapText="1"/>
    </xf>
    <xf numFmtId="0" fontId="170" fillId="10" borderId="821" xfId="0" applyFont="1" applyFill="1" applyBorder="1" applyAlignment="1">
      <alignment horizontal="center" vertical="center" wrapText="1"/>
    </xf>
    <xf numFmtId="0" fontId="170" fillId="10" borderId="822" xfId="0" applyFont="1" applyFill="1" applyBorder="1" applyAlignment="1">
      <alignment horizontal="center" vertical="center" wrapText="1"/>
    </xf>
    <xf numFmtId="0" fontId="25" fillId="2" borderId="311" xfId="13" applyNumberFormat="1" applyFont="1" applyFill="1" applyBorder="1" applyAlignment="1" applyProtection="1">
      <alignment horizontal="center" vertical="center" wrapText="1"/>
    </xf>
    <xf numFmtId="0" fontId="171" fillId="10" borderId="826" xfId="0" applyFont="1" applyFill="1" applyBorder="1" applyAlignment="1">
      <alignment horizontal="center" vertical="center" wrapText="1"/>
    </xf>
    <xf numFmtId="0" fontId="25" fillId="2" borderId="31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13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14" xfId="11" applyNumberFormat="1" applyFont="1" applyFill="1" applyBorder="1" applyAlignment="1" applyProtection="1">
      <alignment horizontal="center" vertical="center" textRotation="255" wrapText="1"/>
      <protection locked="0"/>
    </xf>
    <xf numFmtId="0" fontId="171" fillId="11" borderId="826" xfId="0" applyFont="1" applyFill="1" applyBorder="1" applyAlignment="1">
      <alignment horizontal="center" vertical="center" textRotation="255" wrapText="1"/>
    </xf>
    <xf numFmtId="0" fontId="171" fillId="11" borderId="827" xfId="0" applyFont="1" applyFill="1" applyBorder="1" applyAlignment="1">
      <alignment horizontal="center" vertical="center" textRotation="255" wrapText="1"/>
    </xf>
    <xf numFmtId="0" fontId="171" fillId="11" borderId="828" xfId="0" applyFont="1" applyFill="1" applyBorder="1" applyAlignment="1">
      <alignment horizontal="center" vertical="center" textRotation="255" wrapText="1"/>
    </xf>
    <xf numFmtId="0" fontId="27" fillId="2" borderId="311" xfId="13" applyNumberFormat="1" applyFont="1" applyFill="1" applyBorder="1" applyAlignment="1" applyProtection="1">
      <alignment vertical="center" wrapText="1"/>
      <protection locked="0"/>
    </xf>
    <xf numFmtId="0" fontId="27" fillId="2" borderId="315" xfId="13" applyNumberFormat="1" applyFont="1" applyFill="1" applyBorder="1" applyAlignment="1" applyProtection="1">
      <alignment vertical="center" wrapText="1"/>
      <protection locked="0"/>
    </xf>
    <xf numFmtId="0" fontId="25" fillId="2" borderId="316" xfId="13" applyNumberFormat="1" applyFont="1" applyFill="1" applyBorder="1" applyAlignment="1" applyProtection="1">
      <alignment vertical="center" wrapText="1"/>
      <protection locked="0"/>
    </xf>
    <xf numFmtId="0" fontId="170" fillId="11" borderId="826" xfId="0" applyFont="1" applyFill="1" applyBorder="1" applyAlignment="1">
      <alignment vertical="center" wrapText="1"/>
    </xf>
    <xf numFmtId="0" fontId="170" fillId="11" borderId="827" xfId="0" applyFont="1" applyFill="1" applyBorder="1" applyAlignment="1">
      <alignment vertical="center" wrapText="1"/>
    </xf>
    <xf numFmtId="0" fontId="171" fillId="11" borderId="828" xfId="0" applyFont="1" applyFill="1" applyBorder="1" applyAlignment="1">
      <alignment vertical="center" wrapText="1"/>
    </xf>
    <xf numFmtId="0" fontId="27" fillId="2" borderId="98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6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6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6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7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8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7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77" xfId="15" applyNumberFormat="1" applyFont="1" applyFill="1" applyBorder="1" applyAlignment="1" applyProtection="1">
      <alignment horizontal="center" vertical="center" wrapText="1"/>
    </xf>
    <xf numFmtId="0" fontId="27" fillId="2" borderId="1183" xfId="15" applyNumberFormat="1" applyFont="1" applyFill="1" applyBorder="1" applyAlignment="1" applyProtection="1">
      <alignment horizontal="center" vertical="center" wrapText="1"/>
    </xf>
    <xf numFmtId="0" fontId="27" fillId="2" borderId="1259" xfId="15" applyNumberFormat="1" applyFont="1" applyFill="1" applyBorder="1" applyAlignment="1" applyProtection="1">
      <alignment horizontal="center" vertical="center" wrapText="1"/>
    </xf>
    <xf numFmtId="0" fontId="48" fillId="2" borderId="1248" xfId="22" applyFont="1" applyFill="1" applyBorder="1" applyAlignment="1" applyProtection="1">
      <alignment horizontal="left" vertical="center" wrapText="1"/>
      <protection locked="0"/>
    </xf>
    <xf numFmtId="0" fontId="48" fillId="2" borderId="1249" xfId="22" applyFont="1" applyFill="1" applyBorder="1" applyAlignment="1" applyProtection="1">
      <alignment horizontal="left" vertical="center" wrapText="1"/>
      <protection locked="0"/>
    </xf>
    <xf numFmtId="0" fontId="48" fillId="2" borderId="1256" xfId="22" applyFont="1" applyFill="1" applyBorder="1" applyAlignment="1" applyProtection="1">
      <alignment horizontal="left" vertical="center" wrapText="1"/>
      <protection locked="0"/>
    </xf>
    <xf numFmtId="0" fontId="48" fillId="2" borderId="1248" xfId="15" applyFont="1" applyFill="1" applyBorder="1" applyAlignment="1" applyProtection="1">
      <alignment horizontal="left" vertical="center" wrapText="1"/>
      <protection locked="0"/>
    </xf>
    <xf numFmtId="0" fontId="48" fillId="2" borderId="1249" xfId="15" applyFont="1" applyFill="1" applyBorder="1" applyAlignment="1" applyProtection="1">
      <alignment horizontal="left" vertical="center" wrapText="1"/>
      <protection locked="0"/>
    </xf>
    <xf numFmtId="0" fontId="48" fillId="2" borderId="1243" xfId="15" applyFont="1" applyFill="1" applyBorder="1" applyAlignment="1" applyProtection="1">
      <alignment horizontal="left" vertical="center" wrapText="1"/>
      <protection locked="0"/>
    </xf>
    <xf numFmtId="0" fontId="48" fillId="2" borderId="1235" xfId="22" applyFont="1" applyFill="1" applyBorder="1" applyAlignment="1" applyProtection="1">
      <alignment horizontal="left" vertical="center" wrapText="1"/>
      <protection locked="0"/>
    </xf>
    <xf numFmtId="0" fontId="48" fillId="2" borderId="1236" xfId="22" applyFont="1" applyFill="1" applyBorder="1" applyAlignment="1" applyProtection="1">
      <alignment horizontal="left" vertical="center" wrapText="1"/>
      <protection locked="0"/>
    </xf>
    <xf numFmtId="0" fontId="48" fillId="2" borderId="1237" xfId="22" applyFont="1" applyFill="1" applyBorder="1" applyAlignment="1" applyProtection="1">
      <alignment horizontal="left" vertical="center" wrapText="1"/>
      <protection locked="0"/>
    </xf>
    <xf numFmtId="0" fontId="48" fillId="2" borderId="1235" xfId="15" applyFont="1" applyFill="1" applyBorder="1" applyAlignment="1" applyProtection="1">
      <alignment horizontal="left" vertical="center" wrapText="1"/>
      <protection locked="0"/>
    </xf>
    <xf numFmtId="0" fontId="48" fillId="2" borderId="1236" xfId="15" applyFont="1" applyFill="1" applyBorder="1" applyAlignment="1" applyProtection="1">
      <alignment horizontal="left" vertical="center" wrapText="1"/>
      <protection locked="0"/>
    </xf>
    <xf numFmtId="0" fontId="48" fillId="2" borderId="1237" xfId="15" applyFont="1" applyFill="1" applyBorder="1" applyAlignment="1" applyProtection="1">
      <alignment horizontal="left" vertical="center" wrapText="1"/>
      <protection locked="0"/>
    </xf>
    <xf numFmtId="0" fontId="48" fillId="2" borderId="764" xfId="22" applyFont="1" applyFill="1" applyBorder="1" applyAlignment="1" applyProtection="1">
      <alignment horizontal="center" vertical="center" wrapText="1"/>
      <protection locked="0"/>
    </xf>
    <xf numFmtId="0" fontId="48" fillId="2" borderId="762" xfId="22" applyFont="1" applyFill="1" applyBorder="1" applyAlignment="1" applyProtection="1">
      <alignment horizontal="center" vertical="center" wrapText="1"/>
      <protection locked="0"/>
    </xf>
    <xf numFmtId="0" fontId="48" fillId="2" borderId="769" xfId="22" applyFont="1" applyFill="1" applyBorder="1" applyAlignment="1" applyProtection="1">
      <alignment horizontal="center" vertical="center" wrapText="1"/>
      <protection locked="0"/>
    </xf>
    <xf numFmtId="0" fontId="48" fillId="2" borderId="764" xfId="15" applyFont="1" applyFill="1" applyBorder="1" applyAlignment="1" applyProtection="1">
      <alignment horizontal="center" vertical="center" wrapText="1"/>
      <protection locked="0"/>
    </xf>
    <xf numFmtId="0" fontId="48" fillId="2" borderId="762" xfId="15" applyFont="1" applyFill="1" applyBorder="1" applyAlignment="1" applyProtection="1">
      <alignment horizontal="center" vertical="center" wrapText="1"/>
      <protection locked="0"/>
    </xf>
    <xf numFmtId="0" fontId="48" fillId="2" borderId="769" xfId="15" applyFont="1" applyFill="1" applyBorder="1" applyAlignment="1" applyProtection="1">
      <alignment horizontal="center" vertical="center" wrapText="1"/>
      <protection locked="0"/>
    </xf>
    <xf numFmtId="0" fontId="48" fillId="2" borderId="832" xfId="22" applyFont="1" applyFill="1" applyBorder="1" applyAlignment="1" applyProtection="1">
      <alignment horizontal="center" vertical="center" wrapText="1"/>
      <protection locked="0"/>
    </xf>
    <xf numFmtId="0" fontId="48" fillId="2" borderId="489" xfId="22" applyFont="1" applyFill="1" applyBorder="1" applyAlignment="1" applyProtection="1">
      <alignment horizontal="center" vertical="center" wrapText="1"/>
      <protection locked="0"/>
    </xf>
    <xf numFmtId="0" fontId="48" fillId="2" borderId="490" xfId="22" applyFont="1" applyFill="1" applyBorder="1" applyAlignment="1" applyProtection="1">
      <alignment horizontal="center" vertical="center" wrapText="1"/>
      <protection locked="0"/>
    </xf>
    <xf numFmtId="0" fontId="48" fillId="2" borderId="832" xfId="15" applyFont="1" applyFill="1" applyBorder="1" applyAlignment="1" applyProtection="1">
      <alignment horizontal="center" vertical="center" wrapText="1"/>
      <protection locked="0"/>
    </xf>
    <xf numFmtId="0" fontId="48" fillId="2" borderId="489" xfId="15" applyFont="1" applyFill="1" applyBorder="1" applyAlignment="1" applyProtection="1">
      <alignment horizontal="center" vertical="center" wrapText="1"/>
      <protection locked="0"/>
    </xf>
    <xf numFmtId="0" fontId="48" fillId="2" borderId="490" xfId="15" applyFont="1" applyFill="1" applyBorder="1" applyAlignment="1" applyProtection="1">
      <alignment horizontal="center" vertical="center" wrapText="1"/>
      <protection locked="0"/>
    </xf>
    <xf numFmtId="0" fontId="25" fillId="2" borderId="826" xfId="22" applyNumberFormat="1" applyFont="1" applyFill="1" applyBorder="1" applyAlignment="1" applyProtection="1">
      <alignment horizontal="center" vertical="center" wrapText="1"/>
    </xf>
    <xf numFmtId="0" fontId="27" fillId="2" borderId="652" xfId="13" applyNumberFormat="1" applyFont="1" applyFill="1" applyBorder="1" applyAlignment="1" applyProtection="1">
      <alignment vertical="center" wrapText="1"/>
      <protection locked="0"/>
    </xf>
    <xf numFmtId="0" fontId="27" fillId="2" borderId="656" xfId="13" applyNumberFormat="1" applyFont="1" applyFill="1" applyBorder="1" applyAlignment="1" applyProtection="1">
      <alignment vertical="center" wrapText="1"/>
      <protection locked="0"/>
    </xf>
    <xf numFmtId="0" fontId="27" fillId="2" borderId="657" xfId="13" applyNumberFormat="1" applyFont="1" applyFill="1" applyBorder="1" applyAlignment="1" applyProtection="1">
      <alignment vertical="center" wrapText="1"/>
      <protection locked="0"/>
    </xf>
    <xf numFmtId="0" fontId="170" fillId="11" borderId="828" xfId="0" applyFont="1" applyFill="1" applyBorder="1" applyAlignment="1">
      <alignment vertical="center" wrapText="1"/>
    </xf>
    <xf numFmtId="0" fontId="27" fillId="2" borderId="51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8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81" xfId="13" applyNumberFormat="1" applyFont="1" applyFill="1" applyBorder="1" applyAlignment="1" applyProtection="1">
      <alignment horizontal="center" vertical="center" wrapText="1"/>
      <protection locked="0"/>
    </xf>
    <xf numFmtId="0" fontId="170" fillId="11" borderId="540" xfId="0" applyFont="1" applyFill="1" applyBorder="1" applyAlignment="1">
      <alignment horizontal="center" vertical="center" wrapText="1"/>
    </xf>
    <xf numFmtId="0" fontId="170" fillId="11" borderId="531" xfId="0" applyFont="1" applyFill="1" applyBorder="1" applyAlignment="1">
      <alignment horizontal="center" vertical="center" wrapText="1"/>
    </xf>
    <xf numFmtId="0" fontId="170" fillId="11" borderId="539" xfId="0" applyFont="1" applyFill="1" applyBorder="1" applyAlignment="1">
      <alignment horizontal="center" vertical="center" wrapText="1"/>
    </xf>
    <xf numFmtId="0" fontId="27" fillId="2" borderId="24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4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43" xfId="13" applyNumberFormat="1" applyFont="1" applyFill="1" applyBorder="1" applyAlignment="1" applyProtection="1">
      <alignment horizontal="center" vertical="center" wrapText="1"/>
      <protection locked="0"/>
    </xf>
    <xf numFmtId="0" fontId="170" fillId="11" borderId="764" xfId="0" applyFont="1" applyFill="1" applyBorder="1" applyAlignment="1">
      <alignment horizontal="center" vertical="center" wrapText="1"/>
    </xf>
    <xf numFmtId="0" fontId="170" fillId="11" borderId="762" xfId="0" applyFont="1" applyFill="1" applyBorder="1" applyAlignment="1">
      <alignment horizontal="center" vertical="center" wrapText="1"/>
    </xf>
    <xf numFmtId="0" fontId="170" fillId="11" borderId="769" xfId="0" applyFont="1" applyFill="1" applyBorder="1" applyAlignment="1">
      <alignment horizontal="center" vertical="center" wrapText="1"/>
    </xf>
    <xf numFmtId="0" fontId="27" fillId="2" borderId="88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8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8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0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0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8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8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8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8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31" xfId="13" applyNumberFormat="1" applyFont="1" applyFill="1" applyBorder="1" applyAlignment="1" applyProtection="1">
      <alignment horizontal="center" vertical="center" wrapText="1"/>
    </xf>
    <xf numFmtId="0" fontId="25" fillId="2" borderId="88" xfId="13" applyNumberFormat="1" applyFont="1" applyFill="1" applyBorder="1" applyAlignment="1" applyProtection="1">
      <alignment horizontal="center" vertical="center" wrapText="1"/>
    </xf>
    <xf numFmtId="0" fontId="25" fillId="2" borderId="150" xfId="13" applyNumberFormat="1" applyFont="1" applyFill="1" applyBorder="1" applyAlignment="1" applyProtection="1">
      <alignment horizontal="center" vertical="center" wrapText="1"/>
    </xf>
    <xf numFmtId="0" fontId="25" fillId="2" borderId="702" xfId="13" applyNumberFormat="1" applyFont="1" applyFill="1" applyBorder="1" applyAlignment="1" applyProtection="1">
      <alignment horizontal="center" vertical="center" wrapText="1"/>
    </xf>
    <xf numFmtId="0" fontId="25" fillId="2" borderId="668" xfId="13" applyNumberFormat="1" applyFont="1" applyFill="1" applyBorder="1" applyAlignment="1" applyProtection="1">
      <alignment horizontal="center" vertical="center" wrapText="1"/>
    </xf>
    <xf numFmtId="0" fontId="25" fillId="2" borderId="678" xfId="13" applyNumberFormat="1" applyFont="1" applyFill="1" applyBorder="1" applyAlignment="1" applyProtection="1">
      <alignment horizontal="center" vertical="center" wrapText="1"/>
    </xf>
    <xf numFmtId="0" fontId="48" fillId="2" borderId="823" xfId="22" applyFont="1" applyFill="1" applyBorder="1" applyAlignment="1" applyProtection="1">
      <alignment horizontal="center" vertical="center" wrapText="1"/>
      <protection locked="0"/>
    </xf>
    <xf numFmtId="0" fontId="48" fillId="2" borderId="824" xfId="22" applyFont="1" applyFill="1" applyBorder="1" applyAlignment="1" applyProtection="1">
      <alignment horizontal="center" vertical="center" wrapText="1"/>
      <protection locked="0"/>
    </xf>
    <xf numFmtId="0" fontId="48" fillId="2" borderId="825" xfId="22" applyFont="1" applyFill="1" applyBorder="1" applyAlignment="1" applyProtection="1">
      <alignment horizontal="center" vertical="center" wrapText="1"/>
      <protection locked="0"/>
    </xf>
    <xf numFmtId="0" fontId="48" fillId="2" borderId="823" xfId="15" applyFont="1" applyFill="1" applyBorder="1" applyAlignment="1" applyProtection="1">
      <alignment horizontal="center" vertical="center" wrapText="1"/>
      <protection locked="0"/>
    </xf>
    <xf numFmtId="0" fontId="48" fillId="2" borderId="824" xfId="15" applyFont="1" applyFill="1" applyBorder="1" applyAlignment="1" applyProtection="1">
      <alignment horizontal="center" vertical="center" wrapText="1"/>
      <protection locked="0"/>
    </xf>
    <xf numFmtId="0" fontId="48" fillId="2" borderId="825" xfId="15" applyFont="1" applyFill="1" applyBorder="1" applyAlignment="1" applyProtection="1">
      <alignment horizontal="center" vertical="center" wrapText="1"/>
      <protection locked="0"/>
    </xf>
    <xf numFmtId="0" fontId="48" fillId="2" borderId="887" xfId="22" applyFont="1" applyFill="1" applyBorder="1" applyAlignment="1" applyProtection="1">
      <alignment horizontal="center" vertical="center" wrapText="1"/>
      <protection locked="0"/>
    </xf>
    <xf numFmtId="0" fontId="48" fillId="2" borderId="984" xfId="22" applyFont="1" applyFill="1" applyBorder="1" applyAlignment="1" applyProtection="1">
      <alignment horizontal="center" vertical="center" wrapText="1"/>
      <protection locked="0"/>
    </xf>
    <xf numFmtId="0" fontId="48" fillId="2" borderId="985" xfId="22" applyFont="1" applyFill="1" applyBorder="1" applyAlignment="1" applyProtection="1">
      <alignment horizontal="center" vertical="center" wrapText="1"/>
      <protection locked="0"/>
    </xf>
    <xf numFmtId="0" fontId="48" fillId="2" borderId="887" xfId="15" applyFont="1" applyFill="1" applyBorder="1" applyAlignment="1" applyProtection="1">
      <alignment horizontal="center" vertical="center" wrapText="1"/>
      <protection locked="0"/>
    </xf>
    <xf numFmtId="0" fontId="48" fillId="2" borderId="984" xfId="15" applyFont="1" applyFill="1" applyBorder="1" applyAlignment="1" applyProtection="1">
      <alignment horizontal="center" vertical="center" wrapText="1"/>
      <protection locked="0"/>
    </xf>
    <xf numFmtId="0" fontId="48" fillId="2" borderId="985" xfId="15" applyFont="1" applyFill="1" applyBorder="1" applyAlignment="1" applyProtection="1">
      <alignment horizontal="center" vertical="center" wrapText="1"/>
      <protection locked="0"/>
    </xf>
    <xf numFmtId="0" fontId="48" fillId="2" borderId="820" xfId="22" applyFont="1" applyFill="1" applyBorder="1" applyAlignment="1" applyProtection="1">
      <alignment horizontal="center" vertical="center" wrapText="1"/>
      <protection locked="0"/>
    </xf>
    <xf numFmtId="0" fontId="48" fillId="2" borderId="821" xfId="22" applyFont="1" applyFill="1" applyBorder="1" applyAlignment="1" applyProtection="1">
      <alignment horizontal="center" vertical="center" wrapText="1"/>
      <protection locked="0"/>
    </xf>
    <xf numFmtId="0" fontId="48" fillId="2" borderId="822" xfId="22" applyFont="1" applyFill="1" applyBorder="1" applyAlignment="1" applyProtection="1">
      <alignment horizontal="center" vertical="center" wrapText="1"/>
      <protection locked="0"/>
    </xf>
    <xf numFmtId="0" fontId="48" fillId="2" borderId="820" xfId="15" applyFont="1" applyFill="1" applyBorder="1" applyAlignment="1" applyProtection="1">
      <alignment horizontal="center" vertical="center" wrapText="1"/>
      <protection locked="0"/>
    </xf>
    <xf numFmtId="0" fontId="48" fillId="2" borderId="821" xfId="15" applyFont="1" applyFill="1" applyBorder="1" applyAlignment="1" applyProtection="1">
      <alignment horizontal="center" vertical="center" wrapText="1"/>
      <protection locked="0"/>
    </xf>
    <xf numFmtId="0" fontId="48" fillId="2" borderId="822" xfId="15" applyFont="1" applyFill="1" applyBorder="1" applyAlignment="1" applyProtection="1">
      <alignment horizontal="center" vertical="center" wrapText="1"/>
      <protection locked="0"/>
    </xf>
    <xf numFmtId="0" fontId="27" fillId="2" borderId="82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2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2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35" xfId="15" applyFont="1" applyFill="1" applyBorder="1" applyAlignment="1" applyProtection="1">
      <alignment horizontal="center" vertical="center" wrapText="1"/>
    </xf>
    <xf numFmtId="0" fontId="27" fillId="2" borderId="1238" xfId="15" applyFont="1" applyFill="1" applyBorder="1" applyAlignment="1" applyProtection="1">
      <alignment horizontal="center" vertical="center" wrapText="1"/>
    </xf>
    <xf numFmtId="0" fontId="192" fillId="15" borderId="914" xfId="0" applyFont="1" applyFill="1" applyBorder="1" applyAlignment="1">
      <alignment horizontal="center" vertical="center"/>
    </xf>
    <xf numFmtId="0" fontId="11" fillId="4" borderId="1526" xfId="13" quotePrefix="1" applyFont="1" applyFill="1" applyBorder="1" applyAlignment="1">
      <alignment horizontal="center" vertical="center" wrapText="1"/>
    </xf>
    <xf numFmtId="0" fontId="40" fillId="2" borderId="1529" xfId="15" quotePrefix="1" applyFont="1" applyFill="1" applyBorder="1" applyAlignment="1">
      <alignment horizontal="center" vertical="center" wrapText="1"/>
    </xf>
    <xf numFmtId="0" fontId="165" fillId="2" borderId="710" xfId="0" applyFont="1" applyFill="1" applyBorder="1" applyAlignment="1">
      <alignment horizontal="center" vertical="center"/>
    </xf>
    <xf numFmtId="0" fontId="165" fillId="2" borderId="1524" xfId="0" applyFont="1" applyFill="1" applyBorder="1" applyAlignment="1">
      <alignment horizontal="center" vertical="center"/>
    </xf>
    <xf numFmtId="0" fontId="11" fillId="2" borderId="1533" xfId="13" quotePrefix="1" applyFont="1" applyFill="1" applyBorder="1" applyAlignment="1">
      <alignment horizontal="center" vertical="center" wrapText="1"/>
    </xf>
    <xf numFmtId="0" fontId="55" fillId="2" borderId="77" xfId="15" applyFont="1" applyFill="1" applyBorder="1" applyAlignment="1">
      <alignment horizontal="center" vertical="center" wrapText="1"/>
    </xf>
    <xf numFmtId="0" fontId="55" fillId="2" borderId="44" xfId="15" applyFont="1" applyFill="1" applyBorder="1" applyAlignment="1">
      <alignment horizontal="center" vertical="center" wrapText="1"/>
    </xf>
    <xf numFmtId="0" fontId="41" fillId="2" borderId="175" xfId="0" applyFont="1" applyFill="1" applyBorder="1" applyAlignment="1">
      <alignment horizontal="center" vertical="center" wrapText="1"/>
    </xf>
    <xf numFmtId="0" fontId="41" fillId="2" borderId="883" xfId="0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20" fillId="2" borderId="0" xfId="0" applyFont="1" applyFill="1" applyBorder="1" applyAlignment="1">
      <alignment horizontal="left" vertical="center" wrapText="1"/>
    </xf>
    <xf numFmtId="0" fontId="40" fillId="4" borderId="1543" xfId="0" applyFont="1" applyFill="1" applyBorder="1" applyAlignment="1">
      <alignment horizontal="center" wrapText="1"/>
    </xf>
    <xf numFmtId="0" fontId="55" fillId="2" borderId="986" xfId="15" applyFont="1" applyFill="1" applyBorder="1" applyAlignment="1">
      <alignment horizontal="center" vertical="center" wrapText="1"/>
    </xf>
    <xf numFmtId="0" fontId="121" fillId="2" borderId="474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903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98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057" xfId="13" applyNumberFormat="1" applyFont="1" applyFill="1" applyBorder="1" applyAlignment="1" applyProtection="1">
      <alignment horizontal="center" vertical="center" wrapText="1"/>
    </xf>
    <xf numFmtId="0" fontId="25" fillId="2" borderId="1058" xfId="13" applyNumberFormat="1" applyFont="1" applyFill="1" applyBorder="1" applyAlignment="1" applyProtection="1">
      <alignment horizontal="center" vertical="center" wrapText="1"/>
    </xf>
    <xf numFmtId="0" fontId="25" fillId="2" borderId="70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04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05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69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105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1058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698" xfId="13" applyNumberFormat="1" applyFont="1" applyFill="1" applyBorder="1" applyAlignment="1" applyProtection="1">
      <alignment vertical="center" wrapText="1"/>
      <protection locked="0"/>
    </xf>
    <xf numFmtId="0" fontId="27" fillId="2" borderId="1057" xfId="13" applyNumberFormat="1" applyFont="1" applyFill="1" applyBorder="1" applyAlignment="1" applyProtection="1">
      <alignment vertical="center" wrapText="1"/>
      <protection locked="0"/>
    </xf>
    <xf numFmtId="0" fontId="25" fillId="2" borderId="1058" xfId="13" applyNumberFormat="1" applyFont="1" applyFill="1" applyBorder="1" applyAlignment="1" applyProtection="1">
      <alignment vertical="center" wrapText="1"/>
      <protection locked="0"/>
    </xf>
    <xf numFmtId="0" fontId="121" fillId="2" borderId="1057" xfId="13" applyNumberFormat="1" applyFont="1" applyFill="1" applyBorder="1" applyAlignment="1" applyProtection="1">
      <alignment vertical="center" wrapText="1"/>
      <protection locked="0"/>
    </xf>
    <xf numFmtId="0" fontId="122" fillId="2" borderId="1058" xfId="13" applyNumberFormat="1" applyFont="1" applyFill="1" applyBorder="1" applyAlignment="1" applyProtection="1">
      <alignment vertical="center" wrapText="1"/>
      <protection locked="0"/>
    </xf>
    <xf numFmtId="0" fontId="40" fillId="2" borderId="985" xfId="15" applyFont="1" applyFill="1" applyBorder="1" applyAlignment="1">
      <alignment horizontal="center" vertical="center" wrapText="1"/>
    </xf>
    <xf numFmtId="0" fontId="40" fillId="2" borderId="986" xfId="15" applyFont="1" applyFill="1" applyBorder="1" applyAlignment="1">
      <alignment horizontal="center" vertical="center" wrapText="1"/>
    </xf>
    <xf numFmtId="0" fontId="40" fillId="2" borderId="984" xfId="15" applyFont="1" applyFill="1" applyBorder="1" applyAlignment="1">
      <alignment horizontal="center" vertical="center" wrapText="1"/>
    </xf>
    <xf numFmtId="0" fontId="121" fillId="2" borderId="986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984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98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057" xfId="22" applyNumberFormat="1" applyFont="1" applyFill="1" applyBorder="1" applyAlignment="1" applyProtection="1">
      <alignment horizontal="center" vertical="center" wrapText="1"/>
    </xf>
    <xf numFmtId="0" fontId="25" fillId="2" borderId="1058" xfId="22" applyNumberFormat="1" applyFont="1" applyFill="1" applyBorder="1" applyAlignment="1" applyProtection="1">
      <alignment horizontal="center" vertical="center" wrapText="1"/>
    </xf>
    <xf numFmtId="0" fontId="27" fillId="2" borderId="1058" xfId="13" applyNumberFormat="1" applyFont="1" applyFill="1" applyBorder="1" applyAlignment="1" applyProtection="1">
      <alignment vertical="center" wrapText="1"/>
      <protection locked="0"/>
    </xf>
    <xf numFmtId="0" fontId="121" fillId="2" borderId="1058" xfId="13" applyNumberFormat="1" applyFont="1" applyFill="1" applyBorder="1" applyAlignment="1" applyProtection="1">
      <alignment vertical="center" wrapText="1"/>
      <protection locked="0"/>
    </xf>
    <xf numFmtId="0" fontId="27" fillId="2" borderId="474" xfId="22" applyNumberFormat="1" applyFont="1" applyFill="1" applyBorder="1" applyAlignment="1" applyProtection="1">
      <alignment horizontal="center" vertical="center" wrapText="1"/>
      <protection locked="0"/>
    </xf>
    <xf numFmtId="0" fontId="58" fillId="2" borderId="1256" xfId="13" quotePrefix="1" applyFont="1" applyFill="1" applyBorder="1" applyAlignment="1">
      <alignment horizontal="center" vertical="center" wrapText="1"/>
    </xf>
    <xf numFmtId="0" fontId="58" fillId="2" borderId="1346" xfId="13" quotePrefix="1" applyFont="1" applyFill="1" applyBorder="1" applyAlignment="1">
      <alignment horizontal="center" vertical="center" wrapText="1"/>
    </xf>
    <xf numFmtId="0" fontId="55" fillId="2" borderId="1381" xfId="0" applyFont="1" applyFill="1" applyBorder="1" applyAlignment="1">
      <alignment horizontal="center" wrapText="1"/>
    </xf>
    <xf numFmtId="0" fontId="55" fillId="2" borderId="1382" xfId="0" applyFont="1" applyFill="1" applyBorder="1" applyAlignment="1">
      <alignment horizontal="center" vertical="top" wrapText="1"/>
    </xf>
    <xf numFmtId="0" fontId="55" fillId="2" borderId="1380" xfId="0" applyFont="1" applyFill="1" applyBorder="1" applyAlignment="1">
      <alignment horizontal="center" vertical="top" wrapText="1"/>
    </xf>
    <xf numFmtId="0" fontId="27" fillId="2" borderId="110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01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1102" xfId="15" applyFont="1" applyFill="1" applyBorder="1" applyAlignment="1">
      <alignment horizontal="center" vertical="center" wrapText="1"/>
    </xf>
    <xf numFmtId="1" fontId="7" fillId="2" borderId="1391" xfId="0" applyNumberFormat="1" applyFont="1" applyFill="1" applyBorder="1" applyAlignment="1">
      <alignment horizontal="center" vertical="center" wrapText="1"/>
    </xf>
    <xf numFmtId="1" fontId="58" fillId="2" borderId="1316" xfId="0" applyNumberFormat="1" applyFont="1" applyFill="1" applyBorder="1" applyAlignment="1">
      <alignment horizontal="center" vertical="center" wrapText="1"/>
    </xf>
    <xf numFmtId="1" fontId="58" fillId="2" borderId="1317" xfId="0" applyNumberFormat="1" applyFont="1" applyFill="1" applyBorder="1" applyAlignment="1">
      <alignment horizontal="center" vertical="center" wrapText="1"/>
    </xf>
    <xf numFmtId="1" fontId="20" fillId="2" borderId="1315" xfId="0" applyNumberFormat="1" applyFont="1" applyFill="1" applyBorder="1" applyAlignment="1">
      <alignment horizontal="center" vertical="center" wrapText="1"/>
    </xf>
    <xf numFmtId="1" fontId="7" fillId="2" borderId="1400" xfId="0" applyNumberFormat="1" applyFont="1" applyFill="1" applyBorder="1" applyAlignment="1">
      <alignment horizontal="center" vertical="center" wrapText="1"/>
    </xf>
    <xf numFmtId="0" fontId="151" fillId="2" borderId="1319" xfId="0" applyFont="1" applyFill="1" applyBorder="1" applyAlignment="1">
      <alignment horizontal="center" vertical="center" wrapText="1"/>
    </xf>
    <xf numFmtId="0" fontId="78" fillId="2" borderId="1320" xfId="0" applyFont="1" applyFill="1" applyBorder="1" applyAlignment="1">
      <alignment horizontal="center" vertical="center" wrapText="1"/>
    </xf>
    <xf numFmtId="0" fontId="78" fillId="2" borderId="1321" xfId="0" applyFont="1" applyFill="1" applyBorder="1" applyAlignment="1">
      <alignment horizontal="center" vertical="center" wrapText="1"/>
    </xf>
    <xf numFmtId="0" fontId="55" fillId="2" borderId="1316" xfId="15" applyFont="1" applyFill="1" applyBorder="1" applyAlignment="1">
      <alignment horizontal="center" vertical="center" wrapText="1"/>
    </xf>
    <xf numFmtId="0" fontId="40" fillId="2" borderId="1317" xfId="15" applyFont="1" applyFill="1" applyBorder="1" applyAlignment="1">
      <alignment horizontal="center" vertical="center" wrapText="1"/>
    </xf>
    <xf numFmtId="0" fontId="40" fillId="2" borderId="1318" xfId="15" applyFont="1" applyFill="1" applyBorder="1" applyAlignment="1">
      <alignment horizontal="center" vertical="center" wrapText="1"/>
    </xf>
    <xf numFmtId="0" fontId="55" fillId="2" borderId="1402" xfId="0" applyFont="1" applyFill="1" applyBorder="1" applyAlignment="1">
      <alignment horizontal="center" wrapText="1"/>
    </xf>
    <xf numFmtId="0" fontId="58" fillId="2" borderId="1395" xfId="13" quotePrefix="1" applyFont="1" applyFill="1" applyBorder="1" applyAlignment="1">
      <alignment horizontal="center" vertical="center" wrapText="1"/>
    </xf>
    <xf numFmtId="1" fontId="125" fillId="2" borderId="1104" xfId="13" quotePrefix="1" applyNumberFormat="1" applyFont="1" applyFill="1" applyBorder="1" applyAlignment="1">
      <alignment horizontal="center" vertical="center" wrapText="1"/>
    </xf>
    <xf numFmtId="0" fontId="191" fillId="2" borderId="1093" xfId="0" applyFont="1" applyFill="1" applyBorder="1" applyAlignment="1">
      <alignment horizontal="center" vertical="center" wrapText="1"/>
    </xf>
    <xf numFmtId="0" fontId="11" fillId="2" borderId="1523" xfId="13" quotePrefix="1" applyFont="1" applyFill="1" applyBorder="1" applyAlignment="1">
      <alignment horizontal="center" vertical="center" wrapText="1"/>
    </xf>
    <xf numFmtId="0" fontId="11" fillId="2" borderId="1534" xfId="13" quotePrefix="1" applyFont="1" applyFill="1" applyBorder="1" applyAlignment="1">
      <alignment horizontal="center" vertical="center" wrapText="1"/>
    </xf>
    <xf numFmtId="0" fontId="11" fillId="2" borderId="1525" xfId="13" quotePrefix="1" applyFont="1" applyFill="1" applyBorder="1" applyAlignment="1">
      <alignment vertical="center" wrapText="1"/>
    </xf>
    <xf numFmtId="0" fontId="11" fillId="2" borderId="1526" xfId="13" quotePrefix="1" applyFont="1" applyFill="1" applyBorder="1" applyAlignment="1">
      <alignment vertical="center" wrapText="1"/>
    </xf>
    <xf numFmtId="0" fontId="11" fillId="2" borderId="1529" xfId="15" quotePrefix="1" applyFont="1" applyFill="1" applyBorder="1" applyAlignment="1">
      <alignment horizontal="center" vertical="center" wrapText="1"/>
    </xf>
    <xf numFmtId="0" fontId="11" fillId="2" borderId="1535" xfId="15" quotePrefix="1" applyFont="1" applyFill="1" applyBorder="1" applyAlignment="1">
      <alignment horizontal="center" vertical="center" wrapText="1"/>
    </xf>
    <xf numFmtId="0" fontId="11" fillId="2" borderId="1427" xfId="15" quotePrefix="1" applyFont="1" applyFill="1" applyBorder="1" applyAlignment="1">
      <alignment horizontal="center" vertical="center" wrapText="1"/>
    </xf>
    <xf numFmtId="0" fontId="40" fillId="2" borderId="1520" xfId="13" quotePrefix="1" applyFont="1" applyFill="1" applyBorder="1" applyAlignment="1">
      <alignment horizontal="center" vertical="center" wrapText="1"/>
    </xf>
    <xf numFmtId="0" fontId="40" fillId="2" borderId="1535" xfId="15" quotePrefix="1" applyFont="1" applyFill="1" applyBorder="1" applyAlignment="1">
      <alignment horizontal="center" vertical="center" wrapText="1"/>
    </xf>
    <xf numFmtId="0" fontId="122" fillId="2" borderId="1495" xfId="13" applyNumberFormat="1" applyFont="1" applyFill="1" applyBorder="1" applyAlignment="1" applyProtection="1">
      <alignment horizontal="center" vertical="center" wrapText="1"/>
    </xf>
    <xf numFmtId="0" fontId="40" fillId="4" borderId="1145" xfId="15" quotePrefix="1" applyFont="1" applyFill="1" applyBorder="1" applyAlignment="1">
      <alignment vertical="center" wrapText="1"/>
    </xf>
    <xf numFmtId="0" fontId="40" fillId="4" borderId="1431" xfId="15" quotePrefix="1" applyFont="1" applyFill="1" applyBorder="1" applyAlignment="1">
      <alignment vertical="center" wrapText="1"/>
    </xf>
    <xf numFmtId="0" fontId="40" fillId="4" borderId="1545" xfId="15" quotePrefix="1" applyFont="1" applyFill="1" applyBorder="1" applyAlignment="1">
      <alignment vertical="center" wrapText="1"/>
    </xf>
    <xf numFmtId="0" fontId="40" fillId="4" borderId="1546" xfId="15" quotePrefix="1" applyFont="1" applyFill="1" applyBorder="1" applyAlignment="1">
      <alignment vertical="center" wrapText="1"/>
    </xf>
    <xf numFmtId="0" fontId="40" fillId="4" borderId="1545" xfId="15" applyFont="1" applyFill="1" applyBorder="1" applyAlignment="1">
      <alignment vertical="center" wrapText="1"/>
    </xf>
    <xf numFmtId="0" fontId="134" fillId="4" borderId="1546" xfId="3" applyFont="1" applyFill="1" applyBorder="1" applyAlignment="1">
      <alignment vertical="center" wrapText="1"/>
    </xf>
    <xf numFmtId="0" fontId="40" fillId="4" borderId="1546" xfId="15" applyFont="1" applyFill="1" applyBorder="1" applyAlignment="1">
      <alignment vertical="center" wrapText="1"/>
    </xf>
    <xf numFmtId="0" fontId="40" fillId="4" borderId="1144" xfId="15" quotePrefix="1" applyFont="1" applyFill="1" applyBorder="1" applyAlignment="1">
      <alignment vertical="center" wrapText="1"/>
    </xf>
    <xf numFmtId="0" fontId="120" fillId="4" borderId="1431" xfId="0" applyFont="1" applyFill="1" applyBorder="1" applyAlignment="1">
      <alignment horizontal="left" vertical="center" wrapText="1"/>
    </xf>
    <xf numFmtId="0" fontId="43" fillId="4" borderId="1441" xfId="0" applyFont="1" applyFill="1" applyBorder="1" applyAlignment="1">
      <alignment horizontal="left" vertical="center" wrapText="1"/>
    </xf>
    <xf numFmtId="0" fontId="40" fillId="12" borderId="1547" xfId="0" applyFont="1" applyFill="1" applyBorder="1" applyAlignment="1">
      <alignment horizontal="center" vertical="center" wrapText="1"/>
    </xf>
    <xf numFmtId="0" fontId="40" fillId="12" borderId="1548" xfId="0" applyFont="1" applyFill="1" applyBorder="1" applyAlignment="1">
      <alignment horizontal="center" vertical="center" wrapText="1"/>
    </xf>
    <xf numFmtId="0" fontId="11" fillId="12" borderId="1548" xfId="0" applyFont="1" applyFill="1" applyBorder="1" applyAlignment="1">
      <alignment horizontal="center" vertical="center" wrapText="1"/>
    </xf>
    <xf numFmtId="0" fontId="11" fillId="12" borderId="1549" xfId="0" applyFont="1" applyFill="1" applyBorder="1" applyAlignment="1">
      <alignment horizontal="center" vertical="center" wrapText="1"/>
    </xf>
    <xf numFmtId="0" fontId="40" fillId="4" borderId="1149" xfId="15" quotePrefix="1" applyFont="1" applyFill="1" applyBorder="1" applyAlignment="1">
      <alignment vertical="center" wrapText="1"/>
    </xf>
    <xf numFmtId="0" fontId="40" fillId="4" borderId="149" xfId="15" quotePrefix="1" applyFont="1" applyFill="1" applyBorder="1" applyAlignment="1">
      <alignment vertical="center" wrapText="1"/>
    </xf>
    <xf numFmtId="0" fontId="40" fillId="4" borderId="1527" xfId="15" quotePrefix="1" applyFont="1" applyFill="1" applyBorder="1" applyAlignment="1">
      <alignment vertical="center" wrapText="1"/>
    </xf>
    <xf numFmtId="0" fontId="40" fillId="4" borderId="1525" xfId="15" quotePrefix="1" applyFont="1" applyFill="1" applyBorder="1" applyAlignment="1">
      <alignment vertical="center" wrapText="1"/>
    </xf>
    <xf numFmtId="0" fontId="40" fillId="4" borderId="1528" xfId="15" quotePrefix="1" applyFont="1" applyFill="1" applyBorder="1" applyAlignment="1">
      <alignment vertical="center" wrapText="1"/>
    </xf>
    <xf numFmtId="0" fontId="58" fillId="4" borderId="1149" xfId="0" applyFont="1" applyFill="1" applyBorder="1" applyAlignment="1">
      <alignment horizontal="left" vertical="center" wrapText="1"/>
    </xf>
    <xf numFmtId="0" fontId="58" fillId="4" borderId="149" xfId="0" applyFont="1" applyFill="1" applyBorder="1" applyAlignment="1">
      <alignment horizontal="left" vertical="center" wrapText="1"/>
    </xf>
    <xf numFmtId="0" fontId="58" fillId="4" borderId="150" xfId="0" applyFont="1" applyFill="1" applyBorder="1" applyAlignment="1">
      <alignment horizontal="left" vertical="center" wrapText="1"/>
    </xf>
    <xf numFmtId="0" fontId="40" fillId="4" borderId="1524" xfId="15" quotePrefix="1" applyFont="1" applyFill="1" applyBorder="1" applyAlignment="1">
      <alignment horizontal="center" vertical="center" wrapText="1"/>
    </xf>
    <xf numFmtId="0" fontId="40" fillId="4" borderId="1533" xfId="15" quotePrefix="1" applyFont="1" applyFill="1" applyBorder="1" applyAlignment="1">
      <alignment horizontal="center" vertical="center" wrapText="1"/>
    </xf>
    <xf numFmtId="0" fontId="40" fillId="4" borderId="1550" xfId="15" quotePrefix="1" applyFont="1" applyFill="1" applyBorder="1" applyAlignment="1">
      <alignment horizontal="center" vertical="center" wrapText="1"/>
    </xf>
    <xf numFmtId="0" fontId="58" fillId="4" borderId="1524" xfId="0" applyFont="1" applyFill="1" applyBorder="1" applyAlignment="1">
      <alignment horizontal="center" vertical="center" wrapText="1"/>
    </xf>
    <xf numFmtId="0" fontId="58" fillId="4" borderId="1533" xfId="0" applyFont="1" applyFill="1" applyBorder="1" applyAlignment="1">
      <alignment horizontal="center" vertical="center" wrapText="1"/>
    </xf>
    <xf numFmtId="0" fontId="58" fillId="4" borderId="1550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1" fillId="2" borderId="1524" xfId="11" quotePrefix="1" applyFont="1" applyFill="1" applyBorder="1" applyAlignment="1" applyProtection="1">
      <alignment horizontal="center" textRotation="90" wrapText="1"/>
      <protection locked="0"/>
    </xf>
    <xf numFmtId="0" fontId="21" fillId="2" borderId="1532" xfId="11" quotePrefix="1" applyFont="1" applyFill="1" applyBorder="1" applyAlignment="1" applyProtection="1">
      <alignment horizontal="center" textRotation="90" wrapText="1"/>
      <protection locked="0"/>
    </xf>
    <xf numFmtId="0" fontId="28" fillId="2" borderId="1524" xfId="15" quotePrefix="1" applyFont="1" applyFill="1" applyBorder="1" applyAlignment="1" applyProtection="1">
      <alignment vertical="center" wrapText="1"/>
      <protection locked="0"/>
    </xf>
    <xf numFmtId="0" fontId="25" fillId="2" borderId="1533" xfId="15" quotePrefix="1" applyFont="1" applyFill="1" applyBorder="1" applyAlignment="1" applyProtection="1">
      <alignment vertical="center" wrapText="1"/>
      <protection locked="0"/>
    </xf>
    <xf numFmtId="0" fontId="27" fillId="2" borderId="1533" xfId="15" quotePrefix="1" applyFont="1" applyFill="1" applyBorder="1" applyAlignment="1" applyProtection="1">
      <alignment vertical="center" wrapText="1"/>
      <protection locked="0"/>
    </xf>
    <xf numFmtId="0" fontId="28" fillId="2" borderId="1533" xfId="0" applyFont="1" applyFill="1" applyBorder="1" applyAlignment="1" applyProtection="1">
      <alignment horizontal="left" vertical="center" wrapText="1"/>
      <protection locked="0"/>
    </xf>
    <xf numFmtId="0" fontId="28" fillId="2" borderId="1550" xfId="0" applyFont="1" applyFill="1" applyBorder="1" applyAlignment="1" applyProtection="1">
      <alignment horizontal="left" vertical="center" wrapText="1"/>
      <protection locked="0"/>
    </xf>
    <xf numFmtId="0" fontId="25" fillId="2" borderId="1524" xfId="15" quotePrefix="1" applyFont="1" applyFill="1" applyBorder="1" applyAlignment="1">
      <alignment horizontal="left" vertical="center" wrapText="1"/>
    </xf>
    <xf numFmtId="0" fontId="25" fillId="2" borderId="1533" xfId="15" quotePrefix="1" applyFont="1" applyFill="1" applyBorder="1" applyAlignment="1" applyProtection="1">
      <alignment horizontal="center" vertical="center" wrapText="1"/>
      <protection locked="0"/>
    </xf>
    <xf numFmtId="0" fontId="27" fillId="2" borderId="1533" xfId="15" quotePrefix="1" applyFont="1" applyFill="1" applyBorder="1" applyAlignment="1" applyProtection="1">
      <alignment horizontal="center" vertical="center" wrapText="1"/>
      <protection locked="0"/>
    </xf>
    <xf numFmtId="0" fontId="25" fillId="2" borderId="1550" xfId="15" quotePrefix="1" applyFont="1" applyFill="1" applyBorder="1" applyAlignment="1" applyProtection="1">
      <alignment horizontal="center" vertical="center" wrapText="1"/>
      <protection locked="0"/>
    </xf>
    <xf numFmtId="0" fontId="27" fillId="2" borderId="1541" xfId="15" quotePrefix="1" applyFont="1" applyFill="1" applyBorder="1" applyAlignment="1">
      <alignment horizontal="left" vertical="center" wrapText="1"/>
    </xf>
    <xf numFmtId="0" fontId="27" fillId="2" borderId="1546" xfId="15" quotePrefix="1" applyFont="1" applyFill="1" applyBorder="1" applyAlignment="1">
      <alignment horizontal="left" vertical="center" wrapText="1"/>
    </xf>
    <xf numFmtId="0" fontId="27" fillId="2" borderId="1493" xfId="15" quotePrefix="1" applyFont="1" applyFill="1" applyBorder="1" applyAlignment="1" applyProtection="1">
      <alignment horizontal="center" vertical="center" wrapText="1"/>
      <protection locked="0"/>
    </xf>
    <xf numFmtId="0" fontId="27" fillId="2" borderId="1496" xfId="15" quotePrefix="1" applyFont="1" applyFill="1" applyBorder="1" applyAlignment="1" applyProtection="1">
      <alignment horizontal="center" vertical="center" wrapText="1"/>
      <protection locked="0"/>
    </xf>
    <xf numFmtId="0" fontId="25" fillId="2" borderId="1541" xfId="15" quotePrefix="1" applyFont="1" applyFill="1" applyBorder="1" applyAlignment="1" applyProtection="1">
      <alignment horizontal="center" vertical="center" wrapText="1"/>
      <protection locked="0"/>
    </xf>
    <xf numFmtId="0" fontId="25" fillId="2" borderId="1536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533" xfId="13" quotePrefix="1" applyFont="1" applyFill="1" applyBorder="1" applyAlignment="1" applyProtection="1">
      <alignment vertical="center" wrapText="1"/>
      <protection locked="0"/>
    </xf>
    <xf numFmtId="0" fontId="130" fillId="2" borderId="1386" xfId="15" quotePrefix="1" applyFont="1" applyFill="1" applyBorder="1" applyAlignment="1" applyProtection="1">
      <alignment horizontal="center" vertical="center" wrapText="1"/>
      <protection locked="0"/>
    </xf>
    <xf numFmtId="0" fontId="130" fillId="2" borderId="1389" xfId="15" quotePrefix="1" applyFont="1" applyFill="1" applyBorder="1" applyAlignment="1" applyProtection="1">
      <alignment horizontal="center" vertical="center" wrapText="1"/>
      <protection locked="0"/>
    </xf>
    <xf numFmtId="0" fontId="130" fillId="2" borderId="1532" xfId="15" quotePrefix="1" applyFont="1" applyFill="1" applyBorder="1" applyAlignment="1" applyProtection="1">
      <alignment horizontal="center" vertical="center" wrapText="1"/>
      <protection locked="0"/>
    </xf>
    <xf numFmtId="0" fontId="130" fillId="2" borderId="1388" xfId="15" quotePrefix="1" applyFont="1" applyFill="1" applyBorder="1" applyAlignment="1" applyProtection="1">
      <alignment horizontal="center" vertical="center" wrapText="1"/>
      <protection locked="0"/>
    </xf>
    <xf numFmtId="0" fontId="31" fillId="2" borderId="1533" xfId="13" quotePrefix="1" applyFont="1" applyFill="1" applyBorder="1" applyAlignment="1" applyProtection="1">
      <alignment horizontal="center" vertical="center" wrapText="1"/>
      <protection locked="0"/>
    </xf>
    <xf numFmtId="0" fontId="25" fillId="2" borderId="1524" xfId="11" quotePrefix="1" applyFont="1" applyFill="1" applyBorder="1" applyAlignment="1" applyProtection="1">
      <alignment horizontal="center" textRotation="90" wrapText="1"/>
      <protection locked="0"/>
    </xf>
    <xf numFmtId="0" fontId="27" fillId="2" borderId="900" xfId="15" quotePrefix="1" applyFont="1" applyFill="1" applyBorder="1" applyAlignment="1" applyProtection="1">
      <alignment horizontal="center" vertical="center" wrapText="1"/>
      <protection locked="0"/>
    </xf>
    <xf numFmtId="0" fontId="27" fillId="2" borderId="1279" xfId="15" quotePrefix="1" applyFont="1" applyFill="1" applyBorder="1" applyAlignment="1" applyProtection="1">
      <alignment horizontal="center" vertical="center" wrapText="1"/>
      <protection locked="0"/>
    </xf>
    <xf numFmtId="0" fontId="28" fillId="2" borderId="1149" xfId="0" applyFont="1" applyFill="1" applyBorder="1" applyAlignment="1" applyProtection="1">
      <alignment horizontal="left" vertical="center" wrapText="1"/>
      <protection locked="0"/>
    </xf>
    <xf numFmtId="0" fontId="25" fillId="2" borderId="1532" xfId="11" quotePrefix="1" applyFont="1" applyFill="1" applyBorder="1" applyAlignment="1" applyProtection="1">
      <alignment horizontal="center" textRotation="90" wrapText="1"/>
      <protection locked="0"/>
    </xf>
    <xf numFmtId="0" fontId="28" fillId="2" borderId="1533" xfId="0" applyFont="1" applyFill="1" applyBorder="1" applyAlignment="1" applyProtection="1">
      <alignment horizontal="center" vertical="center" wrapText="1"/>
      <protection locked="0"/>
    </xf>
    <xf numFmtId="0" fontId="27" fillId="2" borderId="1550" xfId="15" quotePrefix="1" applyFont="1" applyFill="1" applyBorder="1" applyAlignment="1" applyProtection="1">
      <alignment horizontal="center" vertical="center" wrapText="1"/>
      <protection locked="0"/>
    </xf>
    <xf numFmtId="0" fontId="27" fillId="2" borderId="1545" xfId="15" quotePrefix="1" applyFont="1" applyFill="1" applyBorder="1" applyAlignment="1">
      <alignment horizontal="left" vertical="center" wrapText="1"/>
    </xf>
    <xf numFmtId="0" fontId="28" fillId="2" borderId="1524" xfId="0" applyFont="1" applyFill="1" applyBorder="1" applyAlignment="1" applyProtection="1">
      <alignment horizontal="left" vertical="center" wrapText="1"/>
      <protection locked="0"/>
    </xf>
    <xf numFmtId="0" fontId="25" fillId="2" borderId="1533" xfId="0" applyFont="1" applyFill="1" applyBorder="1" applyAlignment="1" applyProtection="1">
      <alignment horizontal="center" vertical="center" wrapText="1"/>
      <protection locked="0"/>
    </xf>
    <xf numFmtId="0" fontId="25" fillId="2" borderId="1550" xfId="0" applyFont="1" applyFill="1" applyBorder="1" applyAlignment="1" applyProtection="1">
      <alignment horizontal="center" vertical="center" wrapText="1"/>
      <protection locked="0"/>
    </xf>
    <xf numFmtId="0" fontId="25" fillId="2" borderId="1541" xfId="0" applyFont="1" applyFill="1" applyBorder="1" applyAlignment="1" applyProtection="1">
      <alignment horizontal="center" vertical="center" wrapText="1"/>
      <protection locked="0"/>
    </xf>
    <xf numFmtId="0" fontId="28" fillId="2" borderId="1149" xfId="15" applyFont="1" applyFill="1" applyBorder="1" applyAlignment="1" applyProtection="1">
      <alignment vertical="center" wrapText="1"/>
      <protection locked="0"/>
    </xf>
    <xf numFmtId="0" fontId="28" fillId="2" borderId="1524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533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29" fillId="0" borderId="0" xfId="0" applyFont="1" applyFill="1" applyBorder="1" applyAlignment="1">
      <alignment horizontal="left" wrapText="1"/>
    </xf>
    <xf numFmtId="0" fontId="116" fillId="2" borderId="681" xfId="9" applyFill="1" applyBorder="1" applyAlignment="1">
      <alignment horizontal="center"/>
    </xf>
    <xf numFmtId="0" fontId="14" fillId="0" borderId="1557" xfId="21" applyFont="1" applyFill="1" applyBorder="1" applyAlignment="1">
      <alignment horizontal="center" vertical="center" wrapText="1"/>
    </xf>
    <xf numFmtId="0" fontId="9" fillId="0" borderId="1557" xfId="0" applyFont="1" applyFill="1" applyBorder="1" applyAlignment="1">
      <alignment horizontal="center" vertical="center" wrapText="1"/>
    </xf>
    <xf numFmtId="0" fontId="14" fillId="0" borderId="1565" xfId="0" applyFont="1" applyFill="1" applyBorder="1" applyAlignment="1">
      <alignment horizontal="center" vertical="center" wrapText="1"/>
    </xf>
    <xf numFmtId="0" fontId="14" fillId="0" borderId="1564" xfId="0" applyFont="1" applyFill="1" applyBorder="1" applyAlignment="1">
      <alignment horizontal="center" vertical="center" wrapText="1"/>
    </xf>
    <xf numFmtId="0" fontId="14" fillId="0" borderId="1563" xfId="0" applyFont="1" applyFill="1" applyBorder="1" applyAlignment="1">
      <alignment horizontal="center" vertical="center" wrapText="1"/>
    </xf>
    <xf numFmtId="0" fontId="14" fillId="0" borderId="1566" xfId="0" applyFont="1" applyFill="1" applyBorder="1" applyAlignment="1">
      <alignment horizontal="center" vertical="center" wrapText="1"/>
    </xf>
    <xf numFmtId="0" fontId="14" fillId="0" borderId="1567" xfId="0" applyFont="1" applyFill="1" applyBorder="1" applyAlignment="1">
      <alignment horizontal="center" vertical="center" wrapText="1"/>
    </xf>
    <xf numFmtId="0" fontId="14" fillId="0" borderId="1562" xfId="0" applyFont="1" applyFill="1" applyBorder="1" applyAlignment="1">
      <alignment horizontal="center" vertical="center" wrapText="1"/>
    </xf>
    <xf numFmtId="0" fontId="14" fillId="0" borderId="1568" xfId="0" applyFont="1" applyFill="1" applyBorder="1" applyAlignment="1">
      <alignment horizontal="center" vertical="center" wrapText="1"/>
    </xf>
    <xf numFmtId="0" fontId="59" fillId="0" borderId="1557" xfId="21" applyFont="1" applyFill="1" applyBorder="1" applyAlignment="1">
      <alignment horizontal="center" vertical="center" wrapText="1"/>
    </xf>
    <xf numFmtId="0" fontId="59" fillId="0" borderId="1559" xfId="21" applyFont="1" applyFill="1" applyBorder="1" applyAlignment="1">
      <alignment horizontal="center" vertical="center" wrapText="1"/>
    </xf>
    <xf numFmtId="0" fontId="59" fillId="0" borderId="1560" xfId="21" applyFont="1" applyFill="1" applyBorder="1" applyAlignment="1">
      <alignment horizontal="center" vertical="center" wrapText="1"/>
    </xf>
    <xf numFmtId="0" fontId="9" fillId="0" borderId="1560" xfId="0" applyFont="1" applyFill="1" applyBorder="1" applyAlignment="1">
      <alignment horizontal="center" vertical="center" wrapText="1"/>
    </xf>
    <xf numFmtId="0" fontId="9" fillId="0" borderId="1467" xfId="13" applyFont="1" applyFill="1" applyBorder="1" applyAlignment="1">
      <alignment vertical="center" wrapText="1"/>
    </xf>
    <xf numFmtId="0" fontId="14" fillId="0" borderId="1466" xfId="0" applyFont="1" applyFill="1" applyBorder="1" applyAlignment="1">
      <alignment horizontal="center" vertical="center" wrapText="1"/>
    </xf>
    <xf numFmtId="0" fontId="14" fillId="0" borderId="1570" xfId="0" applyFont="1" applyFill="1" applyBorder="1" applyAlignment="1">
      <alignment horizontal="center" vertical="center" wrapText="1"/>
    </xf>
    <xf numFmtId="0" fontId="9" fillId="0" borderId="1560" xfId="0" applyFont="1" applyFill="1" applyBorder="1" applyAlignment="1">
      <alignment horizontal="center" vertical="center"/>
    </xf>
    <xf numFmtId="0" fontId="9" fillId="0" borderId="1557" xfId="0" applyFont="1" applyFill="1" applyBorder="1" applyAlignment="1">
      <alignment horizontal="center" vertical="center"/>
    </xf>
    <xf numFmtId="0" fontId="9" fillId="0" borderId="1558" xfId="0" applyFont="1" applyFill="1" applyBorder="1" applyAlignment="1">
      <alignment horizontal="center" vertical="center"/>
    </xf>
    <xf numFmtId="0" fontId="9" fillId="0" borderId="1559" xfId="0" applyFont="1" applyFill="1" applyBorder="1" applyAlignment="1">
      <alignment horizontal="center" vertical="center"/>
    </xf>
    <xf numFmtId="0" fontId="9" fillId="0" borderId="1574" xfId="0" applyFont="1" applyFill="1" applyBorder="1" applyAlignment="1">
      <alignment horizontal="center" vertical="center"/>
    </xf>
    <xf numFmtId="0" fontId="14" fillId="0" borderId="1571" xfId="0" applyFont="1" applyFill="1" applyBorder="1" applyAlignment="1">
      <alignment horizontal="center" vertical="center" wrapText="1"/>
    </xf>
    <xf numFmtId="0" fontId="42" fillId="0" borderId="1466" xfId="0" applyFont="1" applyFill="1" applyBorder="1" applyAlignment="1">
      <alignment vertical="center" wrapText="1"/>
    </xf>
    <xf numFmtId="0" fontId="14" fillId="0" borderId="1467" xfId="0" applyFont="1" applyFill="1" applyBorder="1" applyAlignment="1">
      <alignment vertical="center" wrapText="1"/>
    </xf>
    <xf numFmtId="0" fontId="14" fillId="0" borderId="1561" xfId="0" applyFont="1" applyFill="1" applyBorder="1" applyAlignment="1">
      <alignment horizontal="center" vertical="center"/>
    </xf>
    <xf numFmtId="0" fontId="14" fillId="0" borderId="1562" xfId="0" applyFont="1" applyFill="1" applyBorder="1" applyAlignment="1">
      <alignment horizontal="center" vertical="center"/>
    </xf>
    <xf numFmtId="0" fontId="14" fillId="0" borderId="1560" xfId="0" applyFont="1" applyFill="1" applyBorder="1" applyAlignment="1">
      <alignment horizontal="center" vertical="center"/>
    </xf>
    <xf numFmtId="0" fontId="14" fillId="0" borderId="1558" xfId="0" applyFont="1" applyFill="1" applyBorder="1" applyAlignment="1">
      <alignment horizontal="center" vertical="center"/>
    </xf>
    <xf numFmtId="0" fontId="14" fillId="0" borderId="1557" xfId="0" applyFont="1" applyFill="1" applyBorder="1" applyAlignment="1">
      <alignment horizontal="center" vertical="center"/>
    </xf>
    <xf numFmtId="0" fontId="164" fillId="0" borderId="1482" xfId="34" applyNumberFormat="1" applyFont="1" applyFill="1" applyBorder="1" applyAlignment="1">
      <alignment horizontal="center" vertical="top" wrapText="1" readingOrder="1"/>
    </xf>
    <xf numFmtId="0" fontId="14" fillId="0" borderId="1566" xfId="0" applyFont="1" applyFill="1" applyBorder="1" applyAlignment="1">
      <alignment horizontal="center" vertical="center"/>
    </xf>
    <xf numFmtId="0" fontId="14" fillId="0" borderId="1570" xfId="0" applyFont="1" applyFill="1" applyBorder="1" applyAlignment="1">
      <alignment horizontal="center" vertical="center"/>
    </xf>
    <xf numFmtId="0" fontId="14" fillId="0" borderId="1563" xfId="0" applyFont="1" applyFill="1" applyBorder="1" applyAlignment="1">
      <alignment horizontal="center" vertical="center"/>
    </xf>
    <xf numFmtId="0" fontId="109" fillId="0" borderId="1566" xfId="0" applyFont="1" applyFill="1" applyBorder="1" applyAlignment="1">
      <alignment horizontal="center" vertical="center"/>
    </xf>
    <xf numFmtId="0" fontId="109" fillId="0" borderId="1570" xfId="0" applyFont="1" applyFill="1" applyBorder="1" applyAlignment="1">
      <alignment horizontal="center" vertical="center"/>
    </xf>
    <xf numFmtId="0" fontId="109" fillId="0" borderId="1563" xfId="0" applyFont="1" applyFill="1" applyBorder="1" applyAlignment="1">
      <alignment horizontal="center" vertical="center"/>
    </xf>
    <xf numFmtId="0" fontId="59" fillId="0" borderId="1569" xfId="21" applyFont="1" applyFill="1" applyBorder="1" applyAlignment="1">
      <alignment horizontal="center" vertical="center" wrapText="1"/>
    </xf>
    <xf numFmtId="0" fontId="9" fillId="9" borderId="1560" xfId="0" applyFont="1" applyFill="1" applyBorder="1" applyAlignment="1">
      <alignment horizontal="center" vertical="center" wrapText="1"/>
    </xf>
    <xf numFmtId="0" fontId="14" fillId="9" borderId="1564" xfId="0" applyFont="1" applyFill="1" applyBorder="1" applyAlignment="1">
      <alignment horizontal="center" vertical="center" wrapText="1"/>
    </xf>
    <xf numFmtId="0" fontId="71" fillId="0" borderId="1560" xfId="0" applyFont="1" applyFill="1" applyBorder="1" applyAlignment="1">
      <alignment vertical="center" wrapText="1"/>
    </xf>
    <xf numFmtId="0" fontId="71" fillId="9" borderId="1558" xfId="0" applyFont="1" applyFill="1" applyBorder="1" applyAlignment="1">
      <alignment vertical="center" wrapText="1"/>
    </xf>
    <xf numFmtId="0" fontId="71" fillId="0" borderId="1561" xfId="0" applyFont="1" applyFill="1" applyBorder="1" applyAlignment="1">
      <alignment vertical="center" wrapText="1"/>
    </xf>
    <xf numFmtId="0" fontId="71" fillId="9" borderId="1310" xfId="0" applyFont="1" applyFill="1" applyBorder="1" applyAlignment="1">
      <alignment vertical="center" wrapText="1"/>
    </xf>
    <xf numFmtId="0" fontId="14" fillId="9" borderId="1309" xfId="0" applyFont="1" applyFill="1" applyBorder="1" applyAlignment="1">
      <alignment horizontal="center" vertical="center" wrapText="1"/>
    </xf>
    <xf numFmtId="0" fontId="14" fillId="0" borderId="1576" xfId="0" applyFont="1" applyFill="1" applyBorder="1" applyAlignment="1">
      <alignment horizontal="center" vertical="center" wrapText="1"/>
    </xf>
    <xf numFmtId="0" fontId="14" fillId="9" borderId="1570" xfId="0" applyFont="1" applyFill="1" applyBorder="1" applyAlignment="1">
      <alignment horizontal="center" vertical="center" wrapText="1"/>
    </xf>
    <xf numFmtId="0" fontId="9" fillId="9" borderId="1557" xfId="0" applyFont="1" applyFill="1" applyBorder="1" applyAlignment="1">
      <alignment horizontal="center" vertical="center" wrapText="1"/>
    </xf>
    <xf numFmtId="0" fontId="9" fillId="0" borderId="1558" xfId="0" applyFont="1" applyFill="1" applyBorder="1" applyAlignment="1">
      <alignment horizontal="center" vertical="center" wrapText="1"/>
    </xf>
    <xf numFmtId="0" fontId="14" fillId="9" borderId="1563" xfId="0" applyFont="1" applyFill="1" applyBorder="1" applyAlignment="1">
      <alignment horizontal="center" vertical="center" wrapText="1"/>
    </xf>
    <xf numFmtId="0" fontId="14" fillId="0" borderId="1573" xfId="0" applyFont="1" applyFill="1" applyBorder="1" applyAlignment="1">
      <alignment horizontal="center" vertical="center" wrapText="1"/>
    </xf>
    <xf numFmtId="0" fontId="69" fillId="9" borderId="1557" xfId="0" applyFont="1" applyFill="1" applyBorder="1" applyAlignment="1">
      <alignment vertical="center" wrapText="1"/>
    </xf>
    <xf numFmtId="0" fontId="71" fillId="0" borderId="1558" xfId="0" applyFont="1" applyFill="1" applyBorder="1" applyAlignment="1">
      <alignment vertical="center" wrapText="1"/>
    </xf>
    <xf numFmtId="0" fontId="69" fillId="0" borderId="1557" xfId="0" applyFont="1" applyFill="1" applyBorder="1" applyAlignment="1">
      <alignment vertical="center" wrapText="1"/>
    </xf>
    <xf numFmtId="0" fontId="69" fillId="9" borderId="1562" xfId="0" applyFont="1" applyFill="1" applyBorder="1" applyAlignment="1">
      <alignment vertical="center" wrapText="1"/>
    </xf>
    <xf numFmtId="0" fontId="71" fillId="0" borderId="1310" xfId="0" applyFont="1" applyFill="1" applyBorder="1" applyAlignment="1">
      <alignment vertical="center" wrapText="1"/>
    </xf>
    <xf numFmtId="0" fontId="69" fillId="0" borderId="1562" xfId="0" applyFont="1" applyFill="1" applyBorder="1" applyAlignment="1">
      <alignment vertical="center" wrapText="1"/>
    </xf>
    <xf numFmtId="0" fontId="14" fillId="9" borderId="1562" xfId="0" applyFont="1" applyFill="1" applyBorder="1" applyAlignment="1">
      <alignment horizontal="center" vertical="center" wrapText="1"/>
    </xf>
    <xf numFmtId="0" fontId="14" fillId="0" borderId="1501" xfId="0" applyFont="1" applyFill="1" applyBorder="1" applyAlignment="1">
      <alignment horizontal="center" vertical="center" wrapText="1"/>
    </xf>
    <xf numFmtId="0" fontId="14" fillId="0" borderId="1309" xfId="0" applyFont="1" applyFill="1" applyBorder="1" applyAlignment="1">
      <alignment horizontal="center" vertical="center" wrapText="1"/>
    </xf>
    <xf numFmtId="0" fontId="14" fillId="0" borderId="1575" xfId="0" applyFont="1" applyFill="1" applyBorder="1" applyAlignment="1">
      <alignment horizontal="center" vertical="center" wrapText="1"/>
    </xf>
    <xf numFmtId="0" fontId="14" fillId="0" borderId="1577" xfId="0" applyFont="1" applyFill="1" applyBorder="1" applyAlignment="1">
      <alignment horizontal="center" vertical="center" wrapText="1"/>
    </xf>
    <xf numFmtId="0" fontId="14" fillId="0" borderId="1578" xfId="0" applyFont="1" applyFill="1" applyBorder="1" applyAlignment="1">
      <alignment horizontal="center" vertical="center" wrapText="1"/>
    </xf>
    <xf numFmtId="0" fontId="9" fillId="0" borderId="1563" xfId="0" applyFont="1" applyFill="1" applyBorder="1" applyAlignment="1">
      <alignment horizontal="center" vertical="center" wrapText="1"/>
    </xf>
    <xf numFmtId="0" fontId="11" fillId="0" borderId="175" xfId="11" quotePrefix="1" applyFont="1" applyFill="1" applyBorder="1" applyAlignment="1">
      <alignment horizontal="center" vertical="center" textRotation="255" wrapText="1"/>
    </xf>
    <xf numFmtId="0" fontId="11" fillId="0" borderId="0" xfId="11" quotePrefix="1" applyFont="1" applyFill="1" applyBorder="1" applyAlignment="1">
      <alignment horizontal="center" vertical="center" textRotation="255" wrapText="1"/>
    </xf>
    <xf numFmtId="0" fontId="11" fillId="0" borderId="1526" xfId="13" quotePrefix="1" applyFont="1" applyFill="1" applyBorder="1" applyAlignment="1">
      <alignment vertical="center" wrapText="1"/>
    </xf>
    <xf numFmtId="0" fontId="11" fillId="0" borderId="1527" xfId="13" quotePrefix="1" applyFont="1" applyFill="1" applyBorder="1" applyAlignment="1">
      <alignment vertical="center" wrapText="1"/>
    </xf>
    <xf numFmtId="0" fontId="11" fillId="0" borderId="1525" xfId="13" quotePrefix="1" applyFont="1" applyFill="1" applyBorder="1" applyAlignment="1">
      <alignment vertical="center" wrapText="1"/>
    </xf>
    <xf numFmtId="0" fontId="40" fillId="0" borderId="1556" xfId="15" quotePrefix="1" applyFont="1" applyFill="1" applyBorder="1" applyAlignment="1">
      <alignment horizontal="center" vertical="center" wrapText="1"/>
    </xf>
    <xf numFmtId="0" fontId="178" fillId="2" borderId="1491" xfId="15" applyFont="1" applyFill="1" applyBorder="1" applyAlignment="1">
      <alignment horizontal="center" vertical="center" wrapText="1"/>
    </xf>
    <xf numFmtId="0" fontId="55" fillId="2" borderId="1491" xfId="15" applyFont="1" applyFill="1" applyBorder="1" applyAlignment="1">
      <alignment horizontal="center" vertical="center" wrapText="1"/>
    </xf>
    <xf numFmtId="0" fontId="178" fillId="2" borderId="1460" xfId="15" applyFont="1" applyFill="1" applyBorder="1" applyAlignment="1">
      <alignment horizontal="center" vertical="center" wrapText="1"/>
    </xf>
    <xf numFmtId="0" fontId="55" fillId="2" borderId="1555" xfId="15" applyFont="1" applyFill="1" applyBorder="1" applyAlignment="1">
      <alignment horizontal="center" vertical="center" wrapText="1"/>
    </xf>
    <xf numFmtId="0" fontId="55" fillId="2" borderId="1493" xfId="15" applyFont="1" applyFill="1" applyBorder="1" applyAlignment="1">
      <alignment horizontal="center" vertical="center" wrapText="1"/>
    </xf>
    <xf numFmtId="0" fontId="178" fillId="2" borderId="1492" xfId="15" applyFont="1" applyFill="1" applyBorder="1" applyAlignment="1">
      <alignment horizontal="center" vertical="center" wrapText="1"/>
    </xf>
    <xf numFmtId="0" fontId="55" fillId="2" borderId="1492" xfId="15" applyFont="1" applyFill="1" applyBorder="1" applyAlignment="1">
      <alignment horizontal="center" vertical="center" wrapText="1"/>
    </xf>
    <xf numFmtId="0" fontId="178" fillId="2" borderId="1495" xfId="15" applyFont="1" applyFill="1" applyBorder="1" applyAlignment="1">
      <alignment horizontal="center" vertical="center" wrapText="1"/>
    </xf>
    <xf numFmtId="0" fontId="178" fillId="2" borderId="1518" xfId="15" applyFont="1" applyFill="1" applyBorder="1" applyAlignment="1">
      <alignment horizontal="center" vertical="center" wrapText="1"/>
    </xf>
    <xf numFmtId="0" fontId="178" fillId="2" borderId="1316" xfId="15" applyFont="1" applyFill="1" applyBorder="1" applyAlignment="1">
      <alignment horizontal="center" vertical="center" wrapText="1"/>
    </xf>
    <xf numFmtId="0" fontId="178" fillId="2" borderId="1317" xfId="15" applyFont="1" applyFill="1" applyBorder="1" applyAlignment="1">
      <alignment horizontal="center" vertical="center" wrapText="1"/>
    </xf>
    <xf numFmtId="0" fontId="178" fillId="2" borderId="1318" xfId="15" applyFont="1" applyFill="1" applyBorder="1" applyAlignment="1">
      <alignment horizontal="center" vertical="center" wrapText="1"/>
    </xf>
    <xf numFmtId="0" fontId="56" fillId="2" borderId="1495" xfId="15" applyFont="1" applyFill="1" applyBorder="1" applyAlignment="1">
      <alignment horizontal="center" vertical="center" wrapText="1"/>
    </xf>
    <xf numFmtId="0" fontId="56" fillId="2" borderId="1492" xfId="15" applyFont="1" applyFill="1" applyBorder="1" applyAlignment="1">
      <alignment horizontal="center" vertical="center" wrapText="1"/>
    </xf>
    <xf numFmtId="0" fontId="56" fillId="2" borderId="1518" xfId="15" applyFont="1" applyFill="1" applyBorder="1" applyAlignment="1">
      <alignment horizontal="center" vertical="center" wrapText="1"/>
    </xf>
    <xf numFmtId="0" fontId="50" fillId="2" borderId="1529" xfId="13" applyFont="1" applyFill="1" applyBorder="1" applyAlignment="1">
      <alignment horizontal="center" vertical="center" wrapText="1"/>
    </xf>
    <xf numFmtId="0" fontId="50" fillId="2" borderId="1553" xfId="13" applyFont="1" applyFill="1" applyBorder="1" applyAlignment="1">
      <alignment horizontal="center" vertical="center" wrapText="1"/>
    </xf>
    <xf numFmtId="0" fontId="50" fillId="2" borderId="1556" xfId="13" applyFont="1" applyFill="1" applyBorder="1" applyAlignment="1">
      <alignment horizontal="center" vertical="center" wrapText="1"/>
    </xf>
    <xf numFmtId="0" fontId="56" fillId="2" borderId="1421" xfId="15" applyFont="1" applyFill="1" applyBorder="1" applyAlignment="1">
      <alignment horizontal="center" vertical="center" wrapText="1"/>
    </xf>
    <xf numFmtId="0" fontId="56" fillId="2" borderId="1422" xfId="15" applyFont="1" applyFill="1" applyBorder="1" applyAlignment="1">
      <alignment horizontal="center" vertical="center" wrapText="1"/>
    </xf>
    <xf numFmtId="0" fontId="56" fillId="2" borderId="1423" xfId="15" applyFont="1" applyFill="1" applyBorder="1" applyAlignment="1">
      <alignment horizontal="center" vertical="center" wrapText="1"/>
    </xf>
    <xf numFmtId="0" fontId="50" fillId="2" borderId="1442" xfId="13" applyFont="1" applyFill="1" applyBorder="1" applyAlignment="1">
      <alignment horizontal="center" vertical="center" wrapText="1"/>
    </xf>
    <xf numFmtId="0" fontId="50" fillId="2" borderId="1533" xfId="13" applyFont="1" applyFill="1" applyBorder="1" applyAlignment="1">
      <alignment horizontal="center" vertical="center" wrapText="1"/>
    </xf>
    <xf numFmtId="0" fontId="50" fillId="2" borderId="1444" xfId="13" applyFont="1" applyFill="1" applyBorder="1" applyAlignment="1">
      <alignment horizontal="center" vertical="center" wrapText="1"/>
    </xf>
    <xf numFmtId="0" fontId="40" fillId="2" borderId="1544" xfId="15" applyFont="1" applyFill="1" applyBorder="1" applyAlignment="1">
      <alignment vertical="center" wrapText="1"/>
    </xf>
    <xf numFmtId="0" fontId="180" fillId="2" borderId="1529" xfId="15" applyFont="1" applyFill="1" applyBorder="1" applyAlignment="1">
      <alignment horizontal="center" vertical="center" wrapText="1"/>
    </xf>
    <xf numFmtId="0" fontId="180" fillId="2" borderId="1553" xfId="15" applyFont="1" applyFill="1" applyBorder="1" applyAlignment="1">
      <alignment horizontal="center" vertical="center" wrapText="1"/>
    </xf>
    <xf numFmtId="0" fontId="180" fillId="2" borderId="1556" xfId="15" applyFont="1" applyFill="1" applyBorder="1" applyAlignment="1">
      <alignment horizontal="center" vertical="center" wrapText="1"/>
    </xf>
    <xf numFmtId="0" fontId="11" fillId="2" borderId="1529" xfId="13" applyFont="1" applyFill="1" applyBorder="1" applyAlignment="1">
      <alignment horizontal="center" vertical="center" wrapText="1"/>
    </xf>
    <xf numFmtId="0" fontId="11" fillId="2" borderId="1530" xfId="13" applyFont="1" applyFill="1" applyBorder="1" applyAlignment="1">
      <alignment horizontal="center" vertical="center" wrapText="1"/>
    </xf>
    <xf numFmtId="0" fontId="11" fillId="2" borderId="1556" xfId="13" applyFont="1" applyFill="1" applyBorder="1" applyAlignment="1">
      <alignment horizontal="center" vertical="center" wrapText="1"/>
    </xf>
    <xf numFmtId="0" fontId="55" fillId="2" borderId="1495" xfId="15" applyFont="1" applyFill="1" applyBorder="1" applyAlignment="1">
      <alignment horizontal="center" vertical="center" wrapText="1"/>
    </xf>
    <xf numFmtId="0" fontId="55" fillId="2" borderId="1518" xfId="15" applyFont="1" applyFill="1" applyBorder="1" applyAlignment="1">
      <alignment horizontal="center" vertical="center" wrapText="1"/>
    </xf>
    <xf numFmtId="0" fontId="180" fillId="2" borderId="1495" xfId="15" applyFont="1" applyFill="1" applyBorder="1" applyAlignment="1">
      <alignment horizontal="center" vertical="center" wrapText="1"/>
    </xf>
    <xf numFmtId="0" fontId="180" fillId="2" borderId="1492" xfId="15" applyFont="1" applyFill="1" applyBorder="1" applyAlignment="1">
      <alignment horizontal="center" vertical="center" wrapText="1"/>
    </xf>
    <xf numFmtId="0" fontId="180" fillId="2" borderId="1518" xfId="15" applyFont="1" applyFill="1" applyBorder="1" applyAlignment="1">
      <alignment horizontal="center" vertical="center" wrapText="1"/>
    </xf>
    <xf numFmtId="0" fontId="11" fillId="2" borderId="1493" xfId="13" applyFont="1" applyFill="1" applyBorder="1" applyAlignment="1">
      <alignment horizontal="center" vertical="center" wrapText="1"/>
    </xf>
    <xf numFmtId="0" fontId="55" fillId="2" borderId="1491" xfId="15" applyFont="1" applyFill="1" applyBorder="1" applyAlignment="1">
      <alignment vertical="center" wrapText="1"/>
    </xf>
    <xf numFmtId="0" fontId="55" fillId="2" borderId="1491" xfId="15" applyFont="1" applyFill="1" applyBorder="1" applyAlignment="1">
      <alignment vertical="center"/>
    </xf>
    <xf numFmtId="0" fontId="55" fillId="2" borderId="1398" xfId="15" applyFont="1" applyFill="1" applyBorder="1" applyAlignment="1">
      <alignment vertical="center" wrapText="1"/>
    </xf>
    <xf numFmtId="0" fontId="180" fillId="2" borderId="1316" xfId="15" applyFont="1" applyFill="1" applyBorder="1" applyAlignment="1">
      <alignment horizontal="center" vertical="center" wrapText="1"/>
    </xf>
    <xf numFmtId="0" fontId="180" fillId="2" borderId="1317" xfId="15" applyFont="1" applyFill="1" applyBorder="1" applyAlignment="1">
      <alignment horizontal="center" vertical="center" wrapText="1"/>
    </xf>
    <xf numFmtId="0" fontId="11" fillId="2" borderId="1522" xfId="13" applyFont="1" applyFill="1" applyBorder="1" applyAlignment="1">
      <alignment horizontal="center" vertical="center" wrapText="1"/>
    </xf>
    <xf numFmtId="0" fontId="11" fillId="2" borderId="1427" xfId="15" quotePrefix="1" applyFont="1" applyFill="1" applyBorder="1" applyAlignment="1">
      <alignment vertical="center" wrapText="1"/>
    </xf>
    <xf numFmtId="0" fontId="11" fillId="2" borderId="1525" xfId="15" quotePrefix="1" applyFont="1" applyFill="1" applyBorder="1" applyAlignment="1">
      <alignment vertical="center" wrapText="1"/>
    </xf>
    <xf numFmtId="0" fontId="11" fillId="2" borderId="1579" xfId="15" quotePrefix="1" applyFont="1" applyFill="1" applyBorder="1" applyAlignment="1">
      <alignment vertical="center" wrapText="1"/>
    </xf>
    <xf numFmtId="0" fontId="11" fillId="2" borderId="1527" xfId="15" quotePrefix="1" applyFont="1" applyFill="1" applyBorder="1" applyAlignment="1">
      <alignment vertical="center" wrapText="1"/>
    </xf>
    <xf numFmtId="0" fontId="11" fillId="2" borderId="1528" xfId="15" quotePrefix="1" applyFont="1" applyFill="1" applyBorder="1" applyAlignment="1">
      <alignment vertical="center" wrapText="1"/>
    </xf>
    <xf numFmtId="0" fontId="11" fillId="2" borderId="1580" xfId="13" applyFont="1" applyFill="1" applyBorder="1" applyAlignment="1">
      <alignment vertical="center" wrapText="1"/>
    </xf>
    <xf numFmtId="0" fontId="11" fillId="2" borderId="1525" xfId="13" applyFont="1" applyFill="1" applyBorder="1" applyAlignment="1">
      <alignment vertical="center" wrapText="1"/>
    </xf>
    <xf numFmtId="0" fontId="11" fillId="2" borderId="1528" xfId="13" applyFont="1" applyFill="1" applyBorder="1" applyAlignment="1">
      <alignment vertical="center" wrapText="1"/>
    </xf>
    <xf numFmtId="0" fontId="125" fillId="2" borderId="1293" xfId="0" applyFont="1" applyFill="1" applyBorder="1" applyAlignment="1">
      <alignment horizontal="left" vertical="center" wrapText="1"/>
    </xf>
    <xf numFmtId="0" fontId="179" fillId="2" borderId="1293" xfId="13" applyFont="1" applyFill="1" applyBorder="1" applyAlignment="1">
      <alignment horizontal="center" vertical="center" wrapText="1"/>
    </xf>
    <xf numFmtId="0" fontId="179" fillId="2" borderId="1396" xfId="13" applyFont="1" applyFill="1" applyBorder="1" applyAlignment="1">
      <alignment horizontal="center" vertical="center" wrapText="1"/>
    </xf>
    <xf numFmtId="0" fontId="178" fillId="2" borderId="1544" xfId="15" applyFont="1" applyFill="1" applyBorder="1" applyAlignment="1">
      <alignment horizontal="center" vertical="center" wrapText="1"/>
    </xf>
    <xf numFmtId="0" fontId="178" fillId="2" borderId="1553" xfId="15" applyFont="1" applyFill="1" applyBorder="1" applyAlignment="1">
      <alignment horizontal="center" vertical="center" wrapText="1"/>
    </xf>
    <xf numFmtId="0" fontId="178" fillId="2" borderId="1542" xfId="15" applyFont="1" applyFill="1" applyBorder="1" applyAlignment="1">
      <alignment horizontal="center" vertical="center" wrapText="1"/>
    </xf>
    <xf numFmtId="0" fontId="178" fillId="2" borderId="1529" xfId="15" applyFont="1" applyFill="1" applyBorder="1" applyAlignment="1">
      <alignment horizontal="center" vertical="center" wrapText="1"/>
    </xf>
    <xf numFmtId="0" fontId="178" fillId="2" borderId="1556" xfId="15" applyFont="1" applyFill="1" applyBorder="1" applyAlignment="1">
      <alignment horizontal="center" vertical="center" wrapText="1"/>
    </xf>
    <xf numFmtId="0" fontId="11" fillId="2" borderId="1553" xfId="13" applyFont="1" applyFill="1" applyBorder="1" applyAlignment="1">
      <alignment horizontal="center" vertical="center" wrapText="1"/>
    </xf>
    <xf numFmtId="0" fontId="55" fillId="2" borderId="1430" xfId="15" applyFont="1" applyFill="1" applyBorder="1" applyAlignment="1">
      <alignment vertical="center" wrapText="1"/>
    </xf>
    <xf numFmtId="0" fontId="58" fillId="2" borderId="1447" xfId="0" applyFont="1" applyFill="1" applyBorder="1" applyAlignment="1">
      <alignment horizontal="left" vertical="center" wrapText="1"/>
    </xf>
    <xf numFmtId="0" fontId="58" fillId="2" borderId="1442" xfId="15" applyFont="1" applyFill="1" applyBorder="1" applyAlignment="1">
      <alignment horizontal="center" vertical="center" wrapText="1"/>
    </xf>
    <xf numFmtId="0" fontId="58" fillId="2" borderId="1441" xfId="15" applyFont="1" applyFill="1" applyBorder="1" applyAlignment="1">
      <alignment horizontal="center" vertical="center" wrapText="1"/>
    </xf>
    <xf numFmtId="0" fontId="179" fillId="2" borderId="1442" xfId="13" applyFont="1" applyFill="1" applyBorder="1" applyAlignment="1">
      <alignment horizontal="center" vertical="center" wrapText="1"/>
    </xf>
    <xf numFmtId="0" fontId="179" fillId="2" borderId="1533" xfId="13" applyFont="1" applyFill="1" applyBorder="1" applyAlignment="1">
      <alignment horizontal="center" vertical="center" wrapText="1"/>
    </xf>
    <xf numFmtId="0" fontId="179" fillId="2" borderId="1444" xfId="13" applyFont="1" applyFill="1" applyBorder="1" applyAlignment="1">
      <alignment horizontal="center" vertical="center" wrapText="1"/>
    </xf>
    <xf numFmtId="0" fontId="11" fillId="2" borderId="1533" xfId="13" applyFont="1" applyFill="1" applyBorder="1" applyAlignment="1">
      <alignment vertical="center" wrapText="1"/>
    </xf>
    <xf numFmtId="0" fontId="11" fillId="2" borderId="1444" xfId="13" applyFont="1" applyFill="1" applyBorder="1" applyAlignment="1">
      <alignment vertical="center" wrapText="1"/>
    </xf>
    <xf numFmtId="0" fontId="179" fillId="2" borderId="1442" xfId="11" applyFont="1" applyFill="1" applyBorder="1" applyAlignment="1">
      <alignment horizontal="center" vertical="center" textRotation="255" wrapText="1"/>
    </xf>
    <xf numFmtId="0" fontId="179" fillId="2" borderId="1533" xfId="11" applyFont="1" applyFill="1" applyBorder="1" applyAlignment="1">
      <alignment horizontal="center" vertical="center" textRotation="255" wrapText="1"/>
    </xf>
    <xf numFmtId="0" fontId="179" fillId="2" borderId="1444" xfId="11" applyFont="1" applyFill="1" applyBorder="1" applyAlignment="1">
      <alignment horizontal="center" vertical="center" textRotation="255" wrapText="1"/>
    </xf>
    <xf numFmtId="0" fontId="11" fillId="2" borderId="1537" xfId="13" quotePrefix="1" applyFont="1" applyFill="1" applyBorder="1" applyAlignment="1">
      <alignment vertical="center" wrapText="1"/>
    </xf>
    <xf numFmtId="0" fontId="11" fillId="2" borderId="1533" xfId="13" quotePrefix="1" applyFont="1" applyFill="1" applyBorder="1" applyAlignment="1">
      <alignment vertical="center" wrapText="1"/>
    </xf>
    <xf numFmtId="0" fontId="180" fillId="2" borderId="1248" xfId="15" applyFont="1" applyFill="1" applyBorder="1" applyAlignment="1">
      <alignment horizontal="center" vertical="center" wrapText="1"/>
    </xf>
    <xf numFmtId="0" fontId="180" fillId="2" borderId="1249" xfId="15" applyFont="1" applyFill="1" applyBorder="1" applyAlignment="1">
      <alignment horizontal="center" vertical="center" wrapText="1"/>
    </xf>
    <xf numFmtId="0" fontId="11" fillId="2" borderId="1249" xfId="13" applyFont="1" applyFill="1" applyBorder="1" applyAlignment="1">
      <alignment horizontal="center" vertical="center" wrapText="1"/>
    </xf>
    <xf numFmtId="0" fontId="11" fillId="2" borderId="1447" xfId="15" applyFont="1" applyFill="1" applyBorder="1" applyAlignment="1">
      <alignment vertical="center" wrapText="1"/>
    </xf>
    <xf numFmtId="0" fontId="11" fillId="2" borderId="1537" xfId="13" quotePrefix="1" applyFont="1" applyFill="1" applyBorder="1" applyAlignment="1">
      <alignment horizontal="center" vertical="center" wrapText="1"/>
    </xf>
    <xf numFmtId="0" fontId="11" fillId="2" borderId="1441" xfId="15" quotePrefix="1" applyFont="1" applyFill="1" applyBorder="1" applyAlignment="1">
      <alignment vertical="center" wrapText="1"/>
    </xf>
    <xf numFmtId="0" fontId="179" fillId="2" borderId="1441" xfId="15" applyFont="1" applyFill="1" applyBorder="1" applyAlignment="1">
      <alignment horizontal="center" vertical="center" wrapText="1"/>
    </xf>
    <xf numFmtId="0" fontId="11" fillId="2" borderId="1537" xfId="15" quotePrefix="1" applyFont="1" applyFill="1" applyBorder="1" applyAlignment="1">
      <alignment horizontal="center" vertical="center" wrapText="1"/>
    </xf>
    <xf numFmtId="0" fontId="125" fillId="2" borderId="1441" xfId="0" applyFont="1" applyFill="1" applyBorder="1" applyAlignment="1">
      <alignment horizontal="left" vertical="center" wrapText="1"/>
    </xf>
    <xf numFmtId="0" fontId="179" fillId="2" borderId="1539" xfId="13" applyFont="1" applyFill="1" applyBorder="1" applyAlignment="1">
      <alignment horizontal="center" vertical="center" wrapText="1"/>
    </xf>
    <xf numFmtId="0" fontId="56" fillId="2" borderId="1421" xfId="13" applyFont="1" applyFill="1" applyBorder="1" applyAlignment="1">
      <alignment horizontal="center" vertical="center" wrapText="1"/>
    </xf>
    <xf numFmtId="0" fontId="56" fillId="2" borderId="1422" xfId="13" quotePrefix="1" applyFont="1" applyFill="1" applyBorder="1" applyAlignment="1">
      <alignment horizontal="center" vertical="center" wrapText="1"/>
    </xf>
    <xf numFmtId="0" fontId="50" fillId="2" borderId="1423" xfId="13" applyFont="1" applyFill="1" applyBorder="1" applyAlignment="1">
      <alignment horizontal="center" vertical="center" wrapText="1"/>
    </xf>
    <xf numFmtId="0" fontId="56" fillId="2" borderId="1529" xfId="15" applyFont="1" applyFill="1" applyBorder="1" applyAlignment="1">
      <alignment horizontal="center" vertical="center" wrapText="1"/>
    </xf>
    <xf numFmtId="0" fontId="56" fillId="2" borderId="1553" xfId="15" applyFont="1" applyFill="1" applyBorder="1" applyAlignment="1">
      <alignment horizontal="center" vertical="center" wrapText="1"/>
    </xf>
    <xf numFmtId="0" fontId="56" fillId="2" borderId="1556" xfId="15" applyFont="1" applyFill="1" applyBorder="1" applyAlignment="1">
      <alignment horizontal="center" vertical="center" wrapText="1"/>
    </xf>
    <xf numFmtId="0" fontId="58" fillId="2" borderId="175" xfId="13" quotePrefix="1" applyFont="1" applyFill="1" applyBorder="1" applyAlignment="1">
      <alignment horizontal="center" vertical="center" wrapText="1"/>
    </xf>
    <xf numFmtId="0" fontId="58" fillId="2" borderId="1181" xfId="13" quotePrefix="1" applyFont="1" applyFill="1" applyBorder="1" applyAlignment="1">
      <alignment horizontal="center" vertical="center" wrapText="1"/>
    </xf>
    <xf numFmtId="0" fontId="58" fillId="2" borderId="1182" xfId="13" quotePrefix="1" applyFont="1" applyFill="1" applyBorder="1" applyAlignment="1">
      <alignment horizontal="center" vertical="center" wrapText="1"/>
    </xf>
    <xf numFmtId="0" fontId="40" fillId="2" borderId="1528" xfId="15" quotePrefix="1" applyFont="1" applyFill="1" applyBorder="1" applyAlignment="1">
      <alignment vertical="center" wrapText="1"/>
    </xf>
    <xf numFmtId="0" fontId="132" fillId="2" borderId="1389" xfId="0" applyFont="1" applyFill="1" applyBorder="1" applyAlignment="1">
      <alignment horizontal="center" vertical="center"/>
    </xf>
    <xf numFmtId="0" fontId="132" fillId="2" borderId="1536" xfId="0" applyFont="1" applyFill="1" applyBorder="1" applyAlignment="1">
      <alignment horizontal="center" vertical="center"/>
    </xf>
    <xf numFmtId="0" fontId="58" fillId="2" borderId="1248" xfId="0" applyFont="1" applyFill="1" applyBorder="1" applyAlignment="1">
      <alignment horizontal="center" vertical="center" wrapText="1"/>
    </xf>
    <xf numFmtId="0" fontId="175" fillId="12" borderId="1470" xfId="0" applyFont="1" applyFill="1" applyBorder="1" applyAlignment="1">
      <alignment horizontal="center" vertical="center" wrapText="1"/>
    </xf>
    <xf numFmtId="0" fontId="182" fillId="12" borderId="116" xfId="0" applyFont="1" applyFill="1" applyBorder="1" applyAlignment="1">
      <alignment horizontal="center" vertical="center" wrapText="1"/>
    </xf>
    <xf numFmtId="0" fontId="182" fillId="12" borderId="130" xfId="0" applyFont="1" applyFill="1" applyBorder="1" applyAlignment="1">
      <alignment horizontal="center" vertical="center" wrapText="1"/>
    </xf>
    <xf numFmtId="0" fontId="182" fillId="12" borderId="117" xfId="0" applyFont="1" applyFill="1" applyBorder="1" applyAlignment="1">
      <alignment horizontal="center" vertical="center" wrapText="1"/>
    </xf>
    <xf numFmtId="0" fontId="175" fillId="12" borderId="117" xfId="0" applyFont="1" applyFill="1" applyBorder="1" applyAlignment="1">
      <alignment horizontal="center" vertical="center" wrapText="1"/>
    </xf>
    <xf numFmtId="0" fontId="195" fillId="12" borderId="1581" xfId="0" applyFont="1" applyFill="1" applyBorder="1" applyAlignment="1">
      <alignment horizontal="center" vertical="center"/>
    </xf>
    <xf numFmtId="0" fontId="195" fillId="12" borderId="1582" xfId="0" applyFont="1" applyFill="1" applyBorder="1" applyAlignment="1">
      <alignment horizontal="center" vertical="center"/>
    </xf>
    <xf numFmtId="0" fontId="195" fillId="12" borderId="1583" xfId="0" applyFont="1" applyFill="1" applyBorder="1" applyAlignment="1">
      <alignment horizontal="center" vertical="center"/>
    </xf>
    <xf numFmtId="0" fontId="195" fillId="12" borderId="1584" xfId="0" applyFont="1" applyFill="1" applyBorder="1" applyAlignment="1">
      <alignment horizontal="center" vertical="center"/>
    </xf>
    <xf numFmtId="0" fontId="195" fillId="12" borderId="1585" xfId="0" applyFont="1" applyFill="1" applyBorder="1" applyAlignment="1">
      <alignment horizontal="center" vertical="center"/>
    </xf>
    <xf numFmtId="0" fontId="184" fillId="12" borderId="1583" xfId="0" applyFont="1" applyFill="1" applyBorder="1" applyAlignment="1">
      <alignment horizontal="center" vertical="center"/>
    </xf>
    <xf numFmtId="0" fontId="175" fillId="12" borderId="1586" xfId="0" applyFont="1" applyFill="1" applyBorder="1" applyAlignment="1">
      <alignment horizontal="center" vertical="center" wrapText="1"/>
    </xf>
    <xf numFmtId="0" fontId="175" fillId="12" borderId="1587" xfId="0" applyFont="1" applyFill="1" applyBorder="1" applyAlignment="1">
      <alignment horizontal="center" vertical="center" wrapText="1"/>
    </xf>
    <xf numFmtId="0" fontId="175" fillId="12" borderId="1588" xfId="0" applyFont="1" applyFill="1" applyBorder="1" applyAlignment="1">
      <alignment horizontal="center" vertical="center" wrapText="1"/>
    </xf>
    <xf numFmtId="0" fontId="182" fillId="12" borderId="1589" xfId="0" applyFont="1" applyFill="1" applyBorder="1" applyAlignment="1">
      <alignment horizontal="center" vertical="center" wrapText="1"/>
    </xf>
    <xf numFmtId="0" fontId="182" fillId="12" borderId="1587" xfId="0" applyFont="1" applyFill="1" applyBorder="1" applyAlignment="1">
      <alignment horizontal="center" vertical="center" wrapText="1"/>
    </xf>
    <xf numFmtId="0" fontId="182" fillId="12" borderId="1590" xfId="0" applyFont="1" applyFill="1" applyBorder="1" applyAlignment="1">
      <alignment horizontal="center" vertical="center" wrapText="1"/>
    </xf>
    <xf numFmtId="0" fontId="175" fillId="12" borderId="1589" xfId="0" applyFont="1" applyFill="1" applyBorder="1" applyAlignment="1">
      <alignment horizontal="center" vertical="center" wrapText="1"/>
    </xf>
    <xf numFmtId="0" fontId="175" fillId="12" borderId="1590" xfId="0" applyFont="1" applyFill="1" applyBorder="1" applyAlignment="1">
      <alignment horizontal="center" vertical="center" wrapText="1"/>
    </xf>
    <xf numFmtId="0" fontId="175" fillId="12" borderId="1591" xfId="0" applyFont="1" applyFill="1" applyBorder="1" applyAlignment="1">
      <alignment horizontal="center" vertical="center" wrapText="1"/>
    </xf>
    <xf numFmtId="0" fontId="78" fillId="0" borderId="1594" xfId="0" applyNumberFormat="1" applyFont="1" applyFill="1" applyBorder="1" applyAlignment="1">
      <alignment horizontal="center" vertical="center"/>
    </xf>
    <xf numFmtId="0" fontId="78" fillId="0" borderId="1593" xfId="0" applyNumberFormat="1" applyFont="1" applyFill="1" applyBorder="1" applyAlignment="1">
      <alignment horizontal="center" vertical="center"/>
    </xf>
    <xf numFmtId="0" fontId="78" fillId="0" borderId="1599" xfId="0" applyNumberFormat="1" applyFont="1" applyFill="1" applyBorder="1" applyAlignment="1">
      <alignment horizontal="center" vertical="center"/>
    </xf>
    <xf numFmtId="0" fontId="78" fillId="0" borderId="1601" xfId="0" applyNumberFormat="1" applyFont="1" applyFill="1" applyBorder="1" applyAlignment="1">
      <alignment horizontal="center" vertical="center"/>
    </xf>
    <xf numFmtId="0" fontId="78" fillId="0" borderId="1602" xfId="0" applyNumberFormat="1" applyFont="1" applyFill="1" applyBorder="1" applyAlignment="1">
      <alignment horizontal="center" vertical="center"/>
    </xf>
    <xf numFmtId="0" fontId="78" fillId="0" borderId="1603" xfId="0" applyNumberFormat="1" applyFont="1" applyFill="1" applyBorder="1" applyAlignment="1">
      <alignment horizontal="center" vertical="center"/>
    </xf>
    <xf numFmtId="0" fontId="78" fillId="0" borderId="1604" xfId="0" applyNumberFormat="1" applyFont="1" applyFill="1" applyBorder="1" applyAlignment="1">
      <alignment horizontal="center" vertical="center"/>
    </xf>
    <xf numFmtId="0" fontId="78" fillId="0" borderId="1592" xfId="0" applyNumberFormat="1" applyFont="1" applyFill="1" applyBorder="1" applyAlignment="1">
      <alignment horizontal="center" vertical="center"/>
    </xf>
    <xf numFmtId="0" fontId="78" fillId="0" borderId="472" xfId="0" applyNumberFormat="1" applyFont="1" applyFill="1" applyBorder="1" applyAlignment="1">
      <alignment horizontal="center" vertical="center"/>
    </xf>
    <xf numFmtId="0" fontId="78" fillId="0" borderId="1600" xfId="0" applyNumberFormat="1" applyFont="1" applyFill="1" applyBorder="1" applyAlignment="1">
      <alignment horizontal="center" vertical="center"/>
    </xf>
    <xf numFmtId="0" fontId="78" fillId="0" borderId="167" xfId="0" applyNumberFormat="1" applyFont="1" applyFill="1" applyBorder="1" applyAlignment="1">
      <alignment horizontal="center" vertical="center"/>
    </xf>
    <xf numFmtId="0" fontId="78" fillId="0" borderId="168" xfId="0" applyNumberFormat="1" applyFont="1" applyFill="1" applyBorder="1" applyAlignment="1">
      <alignment horizontal="center" vertical="center"/>
    </xf>
    <xf numFmtId="0" fontId="19" fillId="0" borderId="1493" xfId="9" applyNumberFormat="1" applyFont="1" applyFill="1" applyBorder="1" applyAlignment="1">
      <alignment horizontal="center" vertical="center"/>
    </xf>
    <xf numFmtId="0" fontId="6" fillId="0" borderId="1397" xfId="9" applyFont="1" applyFill="1" applyBorder="1" applyAlignment="1">
      <alignment horizontal="center" vertical="center" wrapText="1"/>
    </xf>
    <xf numFmtId="0" fontId="103" fillId="0" borderId="992" xfId="9" applyFont="1" applyFill="1" applyBorder="1"/>
    <xf numFmtId="49" fontId="6" fillId="0" borderId="1395" xfId="0" applyNumberFormat="1" applyFont="1" applyFill="1" applyBorder="1" applyAlignment="1">
      <alignment horizontal="left"/>
    </xf>
    <xf numFmtId="0" fontId="19" fillId="0" borderId="1598" xfId="9" applyNumberFormat="1" applyFont="1" applyFill="1" applyBorder="1" applyAlignment="1">
      <alignment horizontal="center" vertical="center"/>
    </xf>
    <xf numFmtId="0" fontId="19" fillId="0" borderId="1597" xfId="9" applyNumberFormat="1" applyFont="1" applyFill="1" applyBorder="1" applyAlignment="1">
      <alignment horizontal="center" vertical="center"/>
    </xf>
    <xf numFmtId="0" fontId="103" fillId="0" borderId="1544" xfId="0" applyFont="1" applyFill="1" applyBorder="1" applyAlignment="1">
      <alignment horizontal="left"/>
    </xf>
    <xf numFmtId="49" fontId="103" fillId="0" borderId="1491" xfId="0" applyNumberFormat="1" applyFont="1" applyFill="1" applyBorder="1" applyAlignment="1">
      <alignment horizontal="left"/>
    </xf>
    <xf numFmtId="0" fontId="103" fillId="0" borderId="1491" xfId="0" applyFont="1" applyFill="1" applyBorder="1" applyAlignment="1">
      <alignment horizontal="left"/>
    </xf>
    <xf numFmtId="17" fontId="103" fillId="0" borderId="1491" xfId="0" applyNumberFormat="1" applyFont="1" applyFill="1" applyBorder="1" applyAlignment="1">
      <alignment horizontal="left"/>
    </xf>
    <xf numFmtId="49" fontId="103" fillId="0" borderId="1430" xfId="0" applyNumberFormat="1" applyFont="1" applyFill="1" applyBorder="1" applyAlignment="1">
      <alignment horizontal="left"/>
    </xf>
    <xf numFmtId="0" fontId="6" fillId="0" borderId="1596" xfId="0" applyFont="1" applyFill="1" applyBorder="1" applyAlignment="1">
      <alignment horizontal="left" vertical="center"/>
    </xf>
    <xf numFmtId="0" fontId="19" fillId="0" borderId="1538" xfId="9" applyNumberFormat="1" applyFont="1" applyFill="1" applyBorder="1" applyAlignment="1">
      <alignment horizontal="center" vertical="center"/>
    </xf>
    <xf numFmtId="0" fontId="19" fillId="0" borderId="1553" xfId="0" applyNumberFormat="1" applyFont="1" applyFill="1" applyBorder="1" applyAlignment="1">
      <alignment horizontal="center"/>
    </xf>
    <xf numFmtId="0" fontId="19" fillId="0" borderId="1554" xfId="0" applyNumberFormat="1" applyFont="1" applyFill="1" applyBorder="1" applyAlignment="1">
      <alignment horizontal="center"/>
    </xf>
    <xf numFmtId="0" fontId="19" fillId="0" borderId="1529" xfId="9" applyNumberFormat="1" applyFont="1" applyFill="1" applyBorder="1" applyAlignment="1">
      <alignment horizontal="center" vertical="center"/>
    </xf>
    <xf numFmtId="0" fontId="19" fillId="0" borderId="1553" xfId="9" applyNumberFormat="1" applyFont="1" applyFill="1" applyBorder="1" applyAlignment="1">
      <alignment horizontal="center" vertical="center"/>
    </xf>
    <xf numFmtId="0" fontId="19" fillId="0" borderId="1556" xfId="0" applyNumberFormat="1" applyFont="1" applyFill="1" applyBorder="1" applyAlignment="1">
      <alignment horizontal="center"/>
    </xf>
    <xf numFmtId="0" fontId="19" fillId="0" borderId="1492" xfId="0" applyNumberFormat="1" applyFont="1" applyFill="1" applyBorder="1" applyAlignment="1">
      <alignment horizontal="center"/>
    </xf>
    <xf numFmtId="0" fontId="19" fillId="0" borderId="1496" xfId="0" applyNumberFormat="1" applyFont="1" applyFill="1" applyBorder="1" applyAlignment="1">
      <alignment horizontal="center"/>
    </xf>
    <xf numFmtId="0" fontId="19" fillId="0" borderId="1495" xfId="9" applyNumberFormat="1" applyFont="1" applyFill="1" applyBorder="1" applyAlignment="1">
      <alignment horizontal="center" vertical="center"/>
    </xf>
    <xf numFmtId="0" fontId="19" fillId="0" borderId="1492" xfId="9" applyNumberFormat="1" applyFont="1" applyFill="1" applyBorder="1" applyAlignment="1">
      <alignment horizontal="center" vertical="center"/>
    </xf>
    <xf numFmtId="0" fontId="19" fillId="0" borderId="1518" xfId="0" applyNumberFormat="1" applyFont="1" applyFill="1" applyBorder="1" applyAlignment="1">
      <alignment horizontal="center"/>
    </xf>
    <xf numFmtId="0" fontId="19" fillId="0" borderId="1552" xfId="0" applyNumberFormat="1" applyFont="1" applyFill="1" applyBorder="1" applyAlignment="1">
      <alignment horizontal="center"/>
    </xf>
    <xf numFmtId="0" fontId="17" fillId="0" borderId="1598" xfId="9" applyNumberFormat="1" applyFont="1" applyFill="1" applyBorder="1" applyAlignment="1">
      <alignment horizontal="center" vertical="center"/>
    </xf>
    <xf numFmtId="0" fontId="19" fillId="0" borderId="1605" xfId="9" applyNumberFormat="1" applyFont="1" applyFill="1" applyBorder="1" applyAlignment="1">
      <alignment horizontal="center"/>
    </xf>
    <xf numFmtId="0" fontId="17" fillId="0" borderId="1597" xfId="9" applyNumberFormat="1" applyFont="1" applyFill="1" applyBorder="1" applyAlignment="1">
      <alignment horizontal="center" vertical="center"/>
    </xf>
    <xf numFmtId="0" fontId="19" fillId="0" borderId="1553" xfId="0" applyNumberFormat="1" applyFont="1" applyFill="1" applyBorder="1" applyAlignment="1">
      <alignment horizontal="center" vertical="center"/>
    </xf>
    <xf numFmtId="0" fontId="19" fillId="0" borderId="1554" xfId="0" applyNumberFormat="1" applyFont="1" applyFill="1" applyBorder="1" applyAlignment="1">
      <alignment horizontal="center" vertical="center"/>
    </xf>
    <xf numFmtId="0" fontId="19" fillId="0" borderId="1529" xfId="0" applyNumberFormat="1" applyFont="1" applyFill="1" applyBorder="1" applyAlignment="1">
      <alignment horizontal="center" vertical="center"/>
    </xf>
    <xf numFmtId="0" fontId="19" fillId="0" borderId="1556" xfId="0" applyNumberFormat="1" applyFont="1" applyFill="1" applyBorder="1" applyAlignment="1">
      <alignment horizontal="center" vertical="center"/>
    </xf>
    <xf numFmtId="0" fontId="19" fillId="0" borderId="1530" xfId="9" applyNumberFormat="1" applyFont="1" applyFill="1" applyBorder="1" applyAlignment="1">
      <alignment horizontal="center" vertical="center"/>
    </xf>
    <xf numFmtId="0" fontId="19" fillId="0" borderId="1492" xfId="0" applyNumberFormat="1" applyFont="1" applyFill="1" applyBorder="1" applyAlignment="1">
      <alignment horizontal="center" vertical="center"/>
    </xf>
    <xf numFmtId="0" fontId="19" fillId="0" borderId="1496" xfId="0" applyNumberFormat="1" applyFont="1" applyFill="1" applyBorder="1" applyAlignment="1">
      <alignment horizontal="center" vertical="center"/>
    </xf>
    <xf numFmtId="0" fontId="19" fillId="0" borderId="1495" xfId="0" applyNumberFormat="1" applyFont="1" applyFill="1" applyBorder="1" applyAlignment="1">
      <alignment horizontal="center" vertical="center"/>
    </xf>
    <xf numFmtId="0" fontId="19" fillId="0" borderId="1518" xfId="0" applyNumberFormat="1" applyFont="1" applyFill="1" applyBorder="1" applyAlignment="1">
      <alignment horizontal="center" vertical="center"/>
    </xf>
    <xf numFmtId="0" fontId="19" fillId="0" borderId="1493" xfId="0" applyNumberFormat="1" applyFont="1" applyFill="1" applyBorder="1" applyAlignment="1">
      <alignment horizontal="center" vertical="center"/>
    </xf>
    <xf numFmtId="0" fontId="19" fillId="0" borderId="1552" xfId="0" applyNumberFormat="1" applyFont="1" applyFill="1" applyBorder="1" applyAlignment="1">
      <alignment horizontal="center" vertical="center"/>
    </xf>
    <xf numFmtId="0" fontId="19" fillId="0" borderId="1522" xfId="0" applyNumberFormat="1" applyFont="1" applyFill="1" applyBorder="1" applyAlignment="1">
      <alignment horizontal="center" vertical="center"/>
    </xf>
    <xf numFmtId="0" fontId="17" fillId="0" borderId="1553" xfId="0" applyNumberFormat="1" applyFont="1" applyFill="1" applyBorder="1" applyAlignment="1">
      <alignment horizontal="center"/>
    </xf>
    <xf numFmtId="0" fontId="17" fillId="0" borderId="1554" xfId="0" applyNumberFormat="1" applyFont="1" applyFill="1" applyBorder="1" applyAlignment="1">
      <alignment horizontal="center"/>
    </xf>
    <xf numFmtId="0" fontId="19" fillId="0" borderId="1556" xfId="9" applyNumberFormat="1" applyFont="1" applyFill="1" applyBorder="1" applyAlignment="1">
      <alignment horizontal="center" vertical="center"/>
    </xf>
    <xf numFmtId="0" fontId="19" fillId="0" borderId="1554" xfId="9" applyNumberFormat="1" applyFont="1" applyFill="1" applyBorder="1" applyAlignment="1">
      <alignment horizontal="center" vertical="center"/>
    </xf>
    <xf numFmtId="0" fontId="19" fillId="0" borderId="1595" xfId="9" applyNumberFormat="1" applyFont="1" applyFill="1" applyBorder="1" applyAlignment="1">
      <alignment horizontal="center" vertical="center"/>
    </xf>
    <xf numFmtId="0" fontId="19" fillId="0" borderId="1395" xfId="9" applyNumberFormat="1" applyFont="1" applyFill="1" applyBorder="1" applyAlignment="1">
      <alignment horizontal="center" vertical="center"/>
    </xf>
    <xf numFmtId="0" fontId="19" fillId="0" borderId="1269" xfId="9" applyNumberFormat="1" applyFont="1" applyFill="1" applyBorder="1" applyAlignment="1">
      <alignment horizontal="center" vertical="center"/>
    </xf>
    <xf numFmtId="0" fontId="19" fillId="0" borderId="1596" xfId="9" applyNumberFormat="1" applyFont="1" applyFill="1" applyBorder="1" applyAlignment="1">
      <alignment horizontal="center" vertical="center"/>
    </xf>
    <xf numFmtId="0" fontId="19" fillId="0" borderId="1271" xfId="9" applyNumberFormat="1" applyFont="1" applyFill="1" applyBorder="1" applyAlignment="1">
      <alignment horizontal="center" vertical="center"/>
    </xf>
    <xf numFmtId="0" fontId="1" fillId="0" borderId="1088" xfId="9" applyNumberFormat="1" applyFont="1" applyFill="1" applyBorder="1" applyAlignment="1">
      <alignment horizontal="center" vertical="center"/>
    </xf>
    <xf numFmtId="0" fontId="1" fillId="0" borderId="1595" xfId="9" applyNumberFormat="1" applyFont="1" applyFill="1" applyBorder="1" applyAlignment="1">
      <alignment horizontal="center" vertical="center"/>
    </xf>
    <xf numFmtId="0" fontId="1" fillId="0" borderId="1538" xfId="9" applyNumberFormat="1" applyFont="1" applyFill="1" applyBorder="1" applyAlignment="1">
      <alignment horizontal="center" vertical="center"/>
    </xf>
    <xf numFmtId="0" fontId="1" fillId="0" borderId="1453" xfId="9" applyNumberFormat="1" applyFont="1" applyFill="1" applyBorder="1" applyAlignment="1">
      <alignment horizontal="center" vertical="center"/>
    </xf>
    <xf numFmtId="0" fontId="1" fillId="0" borderId="1091" xfId="9" applyNumberFormat="1" applyFont="1" applyFill="1" applyBorder="1" applyAlignment="1">
      <alignment horizontal="center" vertical="center"/>
    </xf>
    <xf numFmtId="0" fontId="1" fillId="0" borderId="1089" xfId="9" applyNumberFormat="1" applyFont="1" applyFill="1" applyBorder="1" applyAlignment="1">
      <alignment horizontal="center" vertical="center"/>
    </xf>
    <xf numFmtId="0" fontId="1" fillId="0" borderId="1096" xfId="9" applyNumberFormat="1" applyFont="1" applyFill="1" applyBorder="1" applyAlignment="1">
      <alignment horizontal="center" vertical="center"/>
    </xf>
    <xf numFmtId="0" fontId="1" fillId="0" borderId="1090" xfId="9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0" fillId="2" borderId="0" xfId="11" applyFont="1" applyFill="1" applyBorder="1" applyAlignment="1">
      <alignment horizontal="center" vertical="center" wrapText="1"/>
    </xf>
    <xf numFmtId="0" fontId="120" fillId="2" borderId="0" xfId="0" applyFont="1" applyFill="1" applyBorder="1" applyAlignment="1">
      <alignment horizontal="left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57" fillId="2" borderId="0" xfId="0" applyFont="1" applyFill="1" applyBorder="1" applyAlignment="1">
      <alignment horizontal="center" wrapText="1"/>
    </xf>
    <xf numFmtId="0" fontId="61" fillId="2" borderId="1610" xfId="0" applyFont="1" applyFill="1" applyBorder="1" applyAlignment="1">
      <alignment horizontal="center"/>
    </xf>
    <xf numFmtId="0" fontId="61" fillId="2" borderId="1612" xfId="0" applyFont="1" applyFill="1" applyBorder="1" applyAlignment="1">
      <alignment horizontal="center"/>
    </xf>
    <xf numFmtId="0" fontId="61" fillId="2" borderId="1616" xfId="0" applyFont="1" applyFill="1" applyBorder="1" applyAlignment="1">
      <alignment horizontal="center"/>
    </xf>
    <xf numFmtId="0" fontId="61" fillId="2" borderId="1611" xfId="0" applyFont="1" applyFill="1" applyBorder="1" applyAlignment="1">
      <alignment horizontal="center"/>
    </xf>
    <xf numFmtId="0" fontId="78" fillId="0" borderId="1272" xfId="0" applyNumberFormat="1" applyFont="1" applyFill="1" applyBorder="1" applyAlignment="1">
      <alignment horizontal="center" vertical="center"/>
    </xf>
    <xf numFmtId="0" fontId="199" fillId="2" borderId="1619" xfId="0" applyNumberFormat="1" applyFont="1" applyFill="1" applyBorder="1" applyAlignment="1">
      <alignment horizontal="center" vertical="center"/>
    </xf>
    <xf numFmtId="0" fontId="198" fillId="2" borderId="1618" xfId="0" applyNumberFormat="1" applyFont="1" applyFill="1" applyBorder="1" applyAlignment="1">
      <alignment horizontal="center" vertical="center"/>
    </xf>
    <xf numFmtId="0" fontId="78" fillId="0" borderId="1609" xfId="0" applyNumberFormat="1" applyFont="1" applyFill="1" applyBorder="1" applyAlignment="1">
      <alignment horizontal="center" vertical="center"/>
    </xf>
    <xf numFmtId="0" fontId="199" fillId="2" borderId="1620" xfId="0" applyNumberFormat="1" applyFont="1" applyFill="1" applyBorder="1" applyAlignment="1">
      <alignment horizontal="center" vertical="center"/>
    </xf>
    <xf numFmtId="0" fontId="199" fillId="2" borderId="1621" xfId="0" applyNumberFormat="1" applyFont="1" applyFill="1" applyBorder="1" applyAlignment="1">
      <alignment horizontal="center" vertical="center"/>
    </xf>
    <xf numFmtId="0" fontId="199" fillId="2" borderId="1622" xfId="0" applyNumberFormat="1" applyFont="1" applyFill="1" applyBorder="1" applyAlignment="1">
      <alignment horizontal="center" vertical="center"/>
    </xf>
    <xf numFmtId="0" fontId="198" fillId="2" borderId="1536" xfId="0" applyNumberFormat="1" applyFont="1" applyFill="1" applyBorder="1" applyAlignment="1">
      <alignment horizontal="center" vertical="center"/>
    </xf>
    <xf numFmtId="0" fontId="198" fillId="2" borderId="1605" xfId="0" applyNumberFormat="1" applyFont="1" applyFill="1" applyBorder="1" applyAlignment="1">
      <alignment horizontal="center" vertical="center"/>
    </xf>
    <xf numFmtId="0" fontId="198" fillId="2" borderId="1606" xfId="0" applyNumberFormat="1" applyFont="1" applyFill="1" applyBorder="1" applyAlignment="1">
      <alignment horizontal="center" vertical="center"/>
    </xf>
    <xf numFmtId="0" fontId="198" fillId="2" borderId="540" xfId="0" applyNumberFormat="1" applyFont="1" applyFill="1" applyBorder="1" applyAlignment="1">
      <alignment horizontal="center" vertical="center"/>
    </xf>
    <xf numFmtId="0" fontId="198" fillId="2" borderId="531" xfId="0" applyNumberFormat="1" applyFont="1" applyFill="1" applyBorder="1" applyAlignment="1">
      <alignment horizontal="center" vertical="center"/>
    </xf>
    <xf numFmtId="0" fontId="198" fillId="2" borderId="539" xfId="0" applyNumberFormat="1" applyFont="1" applyFill="1" applyBorder="1" applyAlignment="1">
      <alignment horizontal="center" vertical="center"/>
    </xf>
    <xf numFmtId="0" fontId="198" fillId="2" borderId="1623" xfId="0" applyNumberFormat="1" applyFont="1" applyFill="1" applyBorder="1" applyAlignment="1">
      <alignment horizontal="center" vertical="center"/>
    </xf>
    <xf numFmtId="0" fontId="198" fillId="2" borderId="1624" xfId="0" applyNumberFormat="1" applyFont="1" applyFill="1" applyBorder="1" applyAlignment="1">
      <alignment horizontal="center" vertical="center"/>
    </xf>
    <xf numFmtId="0" fontId="198" fillId="2" borderId="1625" xfId="0" applyNumberFormat="1" applyFont="1" applyFill="1" applyBorder="1" applyAlignment="1">
      <alignment horizontal="center" vertical="center"/>
    </xf>
    <xf numFmtId="49" fontId="87" fillId="2" borderId="1397" xfId="0" applyNumberFormat="1" applyFont="1" applyFill="1" applyBorder="1" applyAlignment="1">
      <alignment horizontal="left"/>
    </xf>
    <xf numFmtId="0" fontId="13" fillId="2" borderId="1607" xfId="9" applyNumberFormat="1" applyFont="1" applyFill="1" applyBorder="1" applyAlignment="1">
      <alignment horizontal="center" vertical="center"/>
    </xf>
    <xf numFmtId="0" fontId="13" fillId="2" borderId="1614" xfId="9" applyNumberFormat="1" applyFont="1" applyFill="1" applyBorder="1" applyAlignment="1">
      <alignment horizontal="center" vertical="center"/>
    </xf>
    <xf numFmtId="0" fontId="88" fillId="2" borderId="536" xfId="9" applyNumberFormat="1" applyFont="1" applyFill="1" applyBorder="1" applyAlignment="1">
      <alignment horizontal="center" vertical="center"/>
    </xf>
    <xf numFmtId="0" fontId="116" fillId="0" borderId="1630" xfId="9" applyNumberFormat="1" applyFont="1" applyFill="1" applyBorder="1" applyAlignment="1">
      <alignment horizontal="center" vertical="center"/>
    </xf>
    <xf numFmtId="0" fontId="116" fillId="0" borderId="1580" xfId="9" applyNumberFormat="1" applyFont="1" applyFill="1" applyBorder="1" applyAlignment="1">
      <alignment horizontal="center" vertical="center"/>
    </xf>
    <xf numFmtId="0" fontId="13" fillId="2" borderId="1615" xfId="9" applyNumberFormat="1" applyFont="1" applyFill="1" applyBorder="1" applyAlignment="1">
      <alignment horizontal="center" vertical="center"/>
    </xf>
    <xf numFmtId="0" fontId="88" fillId="2" borderId="1617" xfId="9" applyNumberFormat="1" applyFont="1" applyFill="1" applyBorder="1" applyAlignment="1">
      <alignment horizontal="center" vertical="center"/>
    </xf>
    <xf numFmtId="0" fontId="11" fillId="2" borderId="3" xfId="8" applyFont="1" applyFill="1" applyBorder="1" applyAlignment="1">
      <alignment horizontal="center" vertical="center" wrapText="1"/>
    </xf>
    <xf numFmtId="0" fontId="11" fillId="2" borderId="1540" xfId="13" applyFont="1" applyFill="1" applyBorder="1" applyAlignment="1">
      <alignment horizontal="center" vertical="center" wrapText="1"/>
    </xf>
    <xf numFmtId="0" fontId="11" fillId="2" borderId="1622" xfId="13" quotePrefix="1" applyFont="1" applyFill="1" applyBorder="1" applyAlignment="1">
      <alignment horizontal="center" vertical="center" wrapText="1"/>
    </xf>
    <xf numFmtId="0" fontId="56" fillId="2" borderId="1625" xfId="15" applyFont="1" applyFill="1" applyBorder="1" applyAlignment="1">
      <alignment horizontal="center" vertical="center" wrapText="1"/>
    </xf>
    <xf numFmtId="0" fontId="50" fillId="2" borderId="1620" xfId="13" applyFont="1" applyFill="1" applyBorder="1" applyAlignment="1">
      <alignment horizontal="center" vertical="center" wrapText="1"/>
    </xf>
    <xf numFmtId="0" fontId="56" fillId="2" borderId="1624" xfId="15" applyFont="1" applyFill="1" applyBorder="1" applyAlignment="1">
      <alignment horizontal="center" vertical="center" wrapText="1"/>
    </xf>
    <xf numFmtId="0" fontId="50" fillId="2" borderId="1613" xfId="13" applyFont="1" applyFill="1" applyBorder="1" applyAlignment="1">
      <alignment horizontal="center" vertical="center" wrapText="1"/>
    </xf>
    <xf numFmtId="0" fontId="56" fillId="2" borderId="1634" xfId="13" applyFont="1" applyFill="1" applyBorder="1" applyAlignment="1">
      <alignment horizontal="center" vertical="center" wrapText="1"/>
    </xf>
    <xf numFmtId="0" fontId="56" fillId="2" borderId="531" xfId="13" applyFont="1" applyFill="1" applyBorder="1" applyAlignment="1">
      <alignment horizontal="center" vertical="center" wrapText="1"/>
    </xf>
    <xf numFmtId="0" fontId="56" fillId="2" borderId="539" xfId="13" applyFont="1" applyFill="1" applyBorder="1" applyAlignment="1">
      <alignment horizontal="center" vertical="center" wrapText="1"/>
    </xf>
    <xf numFmtId="0" fontId="56" fillId="2" borderId="1556" xfId="13" applyFont="1" applyFill="1" applyBorder="1" applyAlignment="1">
      <alignment horizontal="center" vertical="center" wrapText="1"/>
    </xf>
    <xf numFmtId="0" fontId="56" fillId="2" borderId="1623" xfId="15" applyFont="1" applyFill="1" applyBorder="1" applyAlignment="1">
      <alignment horizontal="center" vertical="center" wrapText="1"/>
    </xf>
    <xf numFmtId="0" fontId="11" fillId="2" borderId="1528" xfId="13" applyFont="1" applyFill="1" applyBorder="1" applyAlignment="1">
      <alignment horizontal="center" vertical="center" wrapText="1"/>
    </xf>
    <xf numFmtId="0" fontId="156" fillId="2" borderId="1252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1254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1183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1184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830" xfId="15" quotePrefix="1" applyNumberFormat="1" applyFont="1" applyFill="1" applyBorder="1" applyAlignment="1" applyProtection="1">
      <alignment horizontal="center" vertical="center" wrapText="1"/>
      <protection locked="0"/>
    </xf>
    <xf numFmtId="0" fontId="156" fillId="2" borderId="833" xfId="15" quotePrefix="1" applyNumberFormat="1" applyFont="1" applyFill="1" applyBorder="1" applyAlignment="1" applyProtection="1">
      <alignment horizontal="center" vertical="center" wrapText="1"/>
      <protection locked="0"/>
    </xf>
    <xf numFmtId="0" fontId="156" fillId="2" borderId="81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41" xfId="15" quotePrefix="1" applyFont="1" applyFill="1" applyBorder="1" applyAlignment="1">
      <alignment horizontal="left" vertical="center" wrapText="1"/>
    </xf>
    <xf numFmtId="0" fontId="32" fillId="2" borderId="1634" xfId="15" applyFont="1" applyFill="1" applyBorder="1" applyAlignment="1" applyProtection="1">
      <alignment horizontal="center" vertical="center" wrapText="1"/>
      <protection locked="0"/>
    </xf>
    <xf numFmtId="0" fontId="32" fillId="2" borderId="1553" xfId="15" applyFont="1" applyFill="1" applyBorder="1" applyAlignment="1" applyProtection="1">
      <alignment horizontal="center" vertical="center" wrapText="1"/>
      <protection locked="0"/>
    </xf>
    <xf numFmtId="0" fontId="31" fillId="2" borderId="1645" xfId="15" quotePrefix="1" applyFont="1" applyFill="1" applyBorder="1" applyAlignment="1" applyProtection="1">
      <alignment horizontal="center" vertical="center" wrapText="1"/>
      <protection locked="0"/>
    </xf>
    <xf numFmtId="0" fontId="31" fillId="2" borderId="1530" xfId="13" applyFont="1" applyFill="1" applyBorder="1" applyAlignment="1" applyProtection="1">
      <alignment horizontal="center" vertical="center" wrapText="1"/>
      <protection locked="0"/>
    </xf>
    <xf numFmtId="0" fontId="31" fillId="2" borderId="1554" xfId="13" applyFont="1" applyFill="1" applyBorder="1" applyAlignment="1" applyProtection="1">
      <alignment horizontal="center" vertical="center" wrapText="1"/>
      <protection locked="0"/>
    </xf>
    <xf numFmtId="0" fontId="27" fillId="2" borderId="1632" xfId="15" quotePrefix="1" applyFont="1" applyFill="1" applyBorder="1" applyAlignment="1">
      <alignment horizontal="left" vertical="center" wrapText="1"/>
    </xf>
    <xf numFmtId="0" fontId="32" fillId="2" borderId="1623" xfId="15" applyFont="1" applyFill="1" applyBorder="1" applyAlignment="1" applyProtection="1">
      <alignment horizontal="center" vertical="center" wrapText="1"/>
      <protection locked="0"/>
    </xf>
    <xf numFmtId="0" fontId="32" fillId="2" borderId="1624" xfId="15" applyFont="1" applyFill="1" applyBorder="1" applyAlignment="1" applyProtection="1">
      <alignment horizontal="center" vertical="center" wrapText="1"/>
      <protection locked="0"/>
    </xf>
    <xf numFmtId="0" fontId="31" fillId="2" borderId="1625" xfId="15" applyFont="1" applyFill="1" applyBorder="1" applyAlignment="1" applyProtection="1">
      <alignment horizontal="center" vertical="center" wrapText="1"/>
      <protection locked="0"/>
    </xf>
    <xf numFmtId="0" fontId="31" fillId="2" borderId="1646" xfId="15" quotePrefix="1" applyFont="1" applyFill="1" applyBorder="1" applyAlignment="1" applyProtection="1">
      <alignment horizontal="center" vertical="center" wrapText="1"/>
      <protection locked="0"/>
    </xf>
    <xf numFmtId="0" fontId="32" fillId="2" borderId="1638" xfId="15" quotePrefix="1" applyFont="1" applyFill="1" applyBorder="1" applyAlignment="1">
      <alignment horizontal="center" vertical="center" wrapText="1"/>
    </xf>
    <xf numFmtId="0" fontId="32" fillId="2" borderId="1644" xfId="15" quotePrefix="1" applyFont="1" applyFill="1" applyBorder="1" applyAlignment="1">
      <alignment horizontal="center" vertical="center" wrapText="1"/>
    </xf>
    <xf numFmtId="0" fontId="31" fillId="2" borderId="1638" xfId="13" applyFont="1" applyFill="1" applyBorder="1" applyAlignment="1" applyProtection="1">
      <alignment horizontal="center" vertical="center" wrapText="1"/>
      <protection locked="0"/>
    </xf>
    <xf numFmtId="0" fontId="31" fillId="2" borderId="1644" xfId="13" applyFont="1" applyFill="1" applyBorder="1" applyAlignment="1" applyProtection="1">
      <alignment horizontal="center" vertical="center" wrapText="1"/>
      <protection locked="0"/>
    </xf>
    <xf numFmtId="0" fontId="32" fillId="2" borderId="1623" xfId="15" applyFont="1" applyFill="1" applyBorder="1" applyAlignment="1">
      <alignment horizontal="center" vertical="center" wrapText="1"/>
    </xf>
    <xf numFmtId="0" fontId="32" fillId="2" borderId="1638" xfId="15" applyFont="1" applyFill="1" applyBorder="1" applyAlignment="1">
      <alignment horizontal="center" vertical="center" wrapText="1"/>
    </xf>
    <xf numFmtId="0" fontId="32" fillId="2" borderId="1644" xfId="15" applyFont="1" applyFill="1" applyBorder="1" applyAlignment="1">
      <alignment horizontal="center" vertical="center" wrapText="1"/>
    </xf>
    <xf numFmtId="0" fontId="27" fillId="2" borderId="1647" xfId="15" quotePrefix="1" applyFont="1" applyFill="1" applyBorder="1" applyAlignment="1">
      <alignment horizontal="left" vertical="center" wrapText="1"/>
    </xf>
    <xf numFmtId="0" fontId="32" fillId="2" borderId="1635" xfId="15" applyFont="1" applyFill="1" applyBorder="1" applyAlignment="1">
      <alignment horizontal="center" vertical="center" wrapText="1"/>
    </xf>
    <xf numFmtId="0" fontId="32" fillId="2" borderId="1636" xfId="15" applyFont="1" applyFill="1" applyBorder="1" applyAlignment="1" applyProtection="1">
      <alignment horizontal="center" vertical="center" wrapText="1"/>
      <protection locked="0"/>
    </xf>
    <xf numFmtId="0" fontId="32" fillId="2" borderId="1649" xfId="15" applyFont="1" applyFill="1" applyBorder="1" applyAlignment="1">
      <alignment horizontal="center" vertical="center" wrapText="1"/>
    </xf>
    <xf numFmtId="0" fontId="32" fillId="2" borderId="1650" xfId="15" applyFont="1" applyFill="1" applyBorder="1" applyAlignment="1">
      <alignment horizontal="center" vertical="center" wrapText="1"/>
    </xf>
    <xf numFmtId="0" fontId="31" fillId="2" borderId="1648" xfId="15" applyFont="1" applyFill="1" applyBorder="1" applyAlignment="1" applyProtection="1">
      <alignment horizontal="center" vertical="center" wrapText="1"/>
      <protection locked="0"/>
    </xf>
    <xf numFmtId="0" fontId="31" fillId="2" borderId="1651" xfId="15" quotePrefix="1" applyFont="1" applyFill="1" applyBorder="1" applyAlignment="1" applyProtection="1">
      <alignment horizontal="center" vertical="center" wrapText="1"/>
      <protection locked="0"/>
    </xf>
    <xf numFmtId="0" fontId="31" fillId="2" borderId="1649" xfId="13" applyFont="1" applyFill="1" applyBorder="1" applyAlignment="1" applyProtection="1">
      <alignment horizontal="center" vertical="center" wrapText="1"/>
      <protection locked="0"/>
    </xf>
    <xf numFmtId="0" fontId="31" fillId="2" borderId="1650" xfId="13" applyFont="1" applyFill="1" applyBorder="1" applyAlignment="1" applyProtection="1">
      <alignment horizontal="center" vertical="center" wrapText="1"/>
      <protection locked="0"/>
    </xf>
    <xf numFmtId="0" fontId="20" fillId="2" borderId="1641" xfId="28" quotePrefix="1" applyFont="1" applyFill="1" applyBorder="1" applyAlignment="1">
      <alignment vertical="center" wrapText="1"/>
    </xf>
    <xf numFmtId="0" fontId="32" fillId="2" borderId="1634" xfId="15" applyFont="1" applyFill="1" applyBorder="1" applyAlignment="1">
      <alignment horizontal="center" vertical="center" wrapText="1"/>
    </xf>
    <xf numFmtId="0" fontId="32" fillId="2" borderId="1553" xfId="15" applyFont="1" applyFill="1" applyBorder="1" applyAlignment="1">
      <alignment horizontal="center" vertical="center" wrapText="1"/>
    </xf>
    <xf numFmtId="0" fontId="32" fillId="2" borderId="1624" xfId="15" applyFont="1" applyFill="1" applyBorder="1" applyAlignment="1">
      <alignment horizontal="center" vertical="center" wrapText="1"/>
    </xf>
    <xf numFmtId="0" fontId="33" fillId="2" borderId="1638" xfId="28" quotePrefix="1" applyFont="1" applyFill="1" applyBorder="1" applyAlignment="1">
      <alignment horizontal="center" vertical="center" wrapText="1"/>
    </xf>
    <xf numFmtId="0" fontId="33" fillId="2" borderId="1644" xfId="28" quotePrefix="1" applyFont="1" applyFill="1" applyBorder="1" applyAlignment="1">
      <alignment horizontal="center" vertical="center" wrapText="1"/>
    </xf>
    <xf numFmtId="0" fontId="32" fillId="2" borderId="1636" xfId="15" applyFont="1" applyFill="1" applyBorder="1" applyAlignment="1">
      <alignment horizontal="center" vertical="center" wrapText="1"/>
    </xf>
    <xf numFmtId="0" fontId="33" fillId="2" borderId="1634" xfId="28" applyFont="1" applyFill="1" applyBorder="1" applyAlignment="1">
      <alignment horizontal="center" vertical="center" wrapText="1"/>
    </xf>
    <xf numFmtId="0" fontId="33" fillId="2" borderId="1553" xfId="28" applyFont="1" applyFill="1" applyBorder="1" applyAlignment="1">
      <alignment horizontal="center" vertical="center" wrapText="1"/>
    </xf>
    <xf numFmtId="0" fontId="33" fillId="2" borderId="1556" xfId="28" applyFont="1" applyFill="1" applyBorder="1" applyAlignment="1">
      <alignment horizontal="center" vertical="center" wrapText="1"/>
    </xf>
    <xf numFmtId="0" fontId="33" fillId="2" borderId="1530" xfId="28" applyFont="1" applyFill="1" applyBorder="1" applyAlignment="1">
      <alignment horizontal="center" vertical="center" wrapText="1"/>
    </xf>
    <xf numFmtId="0" fontId="33" fillId="2" borderId="1554" xfId="28" applyFont="1" applyFill="1" applyBorder="1" applyAlignment="1">
      <alignment horizontal="center" vertical="center" wrapText="1"/>
    </xf>
    <xf numFmtId="0" fontId="33" fillId="2" borderId="1623" xfId="28" applyFont="1" applyFill="1" applyBorder="1" applyAlignment="1">
      <alignment horizontal="center" vertical="center" wrapText="1"/>
    </xf>
    <xf numFmtId="0" fontId="33" fillId="2" borderId="1624" xfId="28" applyFont="1" applyFill="1" applyBorder="1" applyAlignment="1">
      <alignment horizontal="center" vertical="center" wrapText="1"/>
    </xf>
    <xf numFmtId="0" fontId="33" fillId="2" borderId="1625" xfId="28" applyFont="1" applyFill="1" applyBorder="1" applyAlignment="1">
      <alignment horizontal="center" vertical="center" wrapText="1"/>
    </xf>
    <xf numFmtId="0" fontId="33" fillId="2" borderId="1638" xfId="28" applyFont="1" applyFill="1" applyBorder="1" applyAlignment="1">
      <alignment horizontal="center" vertical="center" wrapText="1"/>
    </xf>
    <xf numFmtId="0" fontId="33" fillId="2" borderId="1644" xfId="28" applyFont="1" applyFill="1" applyBorder="1" applyAlignment="1">
      <alignment horizontal="center" vertical="center" wrapText="1"/>
    </xf>
    <xf numFmtId="0" fontId="33" fillId="2" borderId="1635" xfId="28" applyFont="1" applyFill="1" applyBorder="1" applyAlignment="1">
      <alignment horizontal="center" vertical="center" wrapText="1"/>
    </xf>
    <xf numFmtId="0" fontId="33" fillId="2" borderId="1636" xfId="28" applyFont="1" applyFill="1" applyBorder="1" applyAlignment="1">
      <alignment horizontal="center" vertical="center" wrapText="1"/>
    </xf>
    <xf numFmtId="0" fontId="33" fillId="2" borderId="1648" xfId="28" applyFont="1" applyFill="1" applyBorder="1" applyAlignment="1">
      <alignment horizontal="center" vertical="center" wrapText="1"/>
    </xf>
    <xf numFmtId="0" fontId="33" fillId="2" borderId="1649" xfId="28" applyFont="1" applyFill="1" applyBorder="1" applyAlignment="1">
      <alignment horizontal="center" vertical="center" wrapText="1"/>
    </xf>
    <xf numFmtId="0" fontId="33" fillId="2" borderId="1650" xfId="28" applyFont="1" applyFill="1" applyBorder="1" applyAlignment="1">
      <alignment horizontal="center" vertical="center" wrapText="1"/>
    </xf>
    <xf numFmtId="0" fontId="68" fillId="2" borderId="1652" xfId="15" applyFont="1" applyFill="1" applyBorder="1" applyAlignment="1">
      <alignment vertical="center" wrapText="1"/>
    </xf>
    <xf numFmtId="0" fontId="55" fillId="2" borderId="1527" xfId="0" applyFont="1" applyFill="1" applyBorder="1" applyAlignment="1">
      <alignment horizontal="center" wrapText="1"/>
    </xf>
    <xf numFmtId="0" fontId="20" fillId="2" borderId="1629" xfId="0" applyFont="1" applyFill="1" applyBorder="1" applyAlignment="1">
      <alignment horizontal="center" vertical="center" wrapText="1"/>
    </xf>
    <xf numFmtId="0" fontId="20" fillId="2" borderId="1579" xfId="0" applyFont="1" applyFill="1" applyBorder="1" applyAlignment="1">
      <alignment horizontal="center" vertical="center" wrapText="1"/>
    </xf>
    <xf numFmtId="0" fontId="7" fillId="2" borderId="1534" xfId="0" applyFont="1" applyFill="1" applyBorder="1" applyAlignment="1">
      <alignment horizontal="center" vertical="center" wrapText="1"/>
    </xf>
    <xf numFmtId="0" fontId="68" fillId="2" borderId="1613" xfId="15" quotePrefix="1" applyFont="1" applyFill="1" applyBorder="1" applyAlignment="1">
      <alignment vertical="center" wrapText="1"/>
    </xf>
    <xf numFmtId="0" fontId="58" fillId="2" borderId="1620" xfId="0" applyFont="1" applyFill="1" applyBorder="1" applyAlignment="1">
      <alignment horizontal="center" wrapText="1"/>
    </xf>
    <xf numFmtId="0" fontId="58" fillId="2" borderId="1621" xfId="0" applyFont="1" applyFill="1" applyBorder="1" applyAlignment="1">
      <alignment horizontal="center" wrapText="1"/>
    </xf>
    <xf numFmtId="0" fontId="58" fillId="2" borderId="1622" xfId="0" applyFont="1" applyFill="1" applyBorder="1" applyAlignment="1">
      <alignment horizontal="center" wrapText="1"/>
    </xf>
    <xf numFmtId="0" fontId="20" fillId="2" borderId="1626" xfId="0" applyFont="1" applyFill="1" applyBorder="1" applyAlignment="1">
      <alignment horizontal="center" vertical="center" wrapText="1"/>
    </xf>
    <xf numFmtId="0" fontId="20" fillId="2" borderId="1617" xfId="0" applyFont="1" applyFill="1" applyBorder="1" applyAlignment="1">
      <alignment horizontal="center" vertical="center" wrapText="1"/>
    </xf>
    <xf numFmtId="0" fontId="7" fillId="2" borderId="1612" xfId="0" applyFont="1" applyFill="1" applyBorder="1" applyAlignment="1">
      <alignment horizontal="center" vertical="center" wrapText="1"/>
    </xf>
    <xf numFmtId="0" fontId="7" fillId="2" borderId="1617" xfId="0" applyFont="1" applyFill="1" applyBorder="1" applyAlignment="1">
      <alignment horizontal="center" vertical="center" wrapText="1"/>
    </xf>
    <xf numFmtId="0" fontId="38" fillId="2" borderId="1629" xfId="11" quotePrefix="1" applyFont="1" applyFill="1" applyBorder="1" applyAlignment="1">
      <alignment horizontal="center" vertical="center" wrapText="1"/>
    </xf>
    <xf numFmtId="0" fontId="56" fillId="2" borderId="1617" xfId="0" applyFont="1" applyFill="1" applyBorder="1" applyAlignment="1">
      <alignment horizontal="center" vertical="center" wrapText="1"/>
    </xf>
    <xf numFmtId="1" fontId="55" fillId="2" borderId="1645" xfId="0" applyNumberFormat="1" applyFont="1" applyFill="1" applyBorder="1" applyAlignment="1">
      <alignment horizontal="center" wrapText="1"/>
    </xf>
    <xf numFmtId="1" fontId="58" fillId="2" borderId="1631" xfId="0" applyNumberFormat="1" applyFont="1" applyFill="1" applyBorder="1" applyAlignment="1">
      <alignment horizontal="center" wrapText="1"/>
    </xf>
    <xf numFmtId="1" fontId="56" fillId="2" borderId="1645" xfId="0" applyNumberFormat="1" applyFont="1" applyFill="1" applyBorder="1" applyAlignment="1">
      <alignment horizontal="center" vertical="center" wrapText="1"/>
    </xf>
    <xf numFmtId="0" fontId="58" fillId="2" borderId="1631" xfId="13" quotePrefix="1" applyFont="1" applyFill="1" applyBorder="1" applyAlignment="1">
      <alignment horizontal="center" vertical="center" wrapText="1"/>
    </xf>
    <xf numFmtId="0" fontId="125" fillId="2" borderId="1626" xfId="13" quotePrefix="1" applyFont="1" applyFill="1" applyBorder="1" applyAlignment="1">
      <alignment horizontal="center" vertical="center" wrapText="1"/>
    </xf>
    <xf numFmtId="0" fontId="121" fillId="2" borderId="1634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620" xfId="13" applyNumberFormat="1" applyFont="1" applyFill="1" applyBorder="1" applyAlignment="1" applyProtection="1">
      <alignment horizontal="center" vertical="center" wrapText="1"/>
    </xf>
    <xf numFmtId="0" fontId="211" fillId="2" borderId="1639" xfId="11" applyNumberFormat="1" applyFont="1" applyFill="1" applyBorder="1" applyAlignment="1" applyProtection="1">
      <alignment horizontal="center" vertical="center" textRotation="255" wrapText="1"/>
      <protection locked="0"/>
    </xf>
    <xf numFmtId="0" fontId="211" fillId="2" borderId="1612" xfId="11" applyNumberFormat="1" applyFont="1" applyFill="1" applyBorder="1" applyAlignment="1" applyProtection="1">
      <alignment horizontal="center" vertical="center" textRotation="255" wrapText="1"/>
      <protection locked="0"/>
    </xf>
    <xf numFmtId="0" fontId="211" fillId="2" borderId="1620" xfId="11" applyNumberFormat="1" applyFont="1" applyFill="1" applyBorder="1" applyAlignment="1" applyProtection="1">
      <alignment horizontal="center" vertical="center" textRotation="255" wrapText="1"/>
      <protection locked="0"/>
    </xf>
    <xf numFmtId="0" fontId="212" fillId="2" borderId="1621" xfId="13" quotePrefix="1" applyNumberFormat="1" applyFont="1" applyFill="1" applyBorder="1" applyAlignment="1" applyProtection="1">
      <alignment vertical="center" wrapText="1"/>
      <protection locked="0"/>
    </xf>
    <xf numFmtId="0" fontId="211" fillId="2" borderId="1640" xfId="13" applyNumberFormat="1" applyFont="1" applyFill="1" applyBorder="1" applyAlignment="1" applyProtection="1">
      <alignment vertical="center" wrapText="1"/>
      <protection locked="0"/>
    </xf>
    <xf numFmtId="0" fontId="212" fillId="2" borderId="1620" xfId="13" applyNumberFormat="1" applyFont="1" applyFill="1" applyBorder="1" applyAlignment="1" applyProtection="1">
      <alignment vertical="center" wrapText="1"/>
      <protection locked="0"/>
    </xf>
    <xf numFmtId="0" fontId="212" fillId="2" borderId="1621" xfId="13" applyNumberFormat="1" applyFont="1" applyFill="1" applyBorder="1" applyAlignment="1" applyProtection="1">
      <alignment vertical="center" wrapText="1"/>
      <protection locked="0"/>
    </xf>
    <xf numFmtId="0" fontId="212" fillId="2" borderId="1527" xfId="13" applyNumberFormat="1" applyFont="1" applyFill="1" applyBorder="1" applyAlignment="1" applyProtection="1">
      <alignment vertical="center" wrapText="1"/>
      <protection locked="0"/>
    </xf>
    <xf numFmtId="0" fontId="212" fillId="2" borderId="1525" xfId="13" applyNumberFormat="1" applyFont="1" applyFill="1" applyBorder="1" applyAlignment="1" applyProtection="1">
      <alignment vertical="center" wrapText="1"/>
      <protection locked="0"/>
    </xf>
    <xf numFmtId="0" fontId="212" fillId="2" borderId="1526" xfId="13" applyNumberFormat="1" applyFont="1" applyFill="1" applyBorder="1" applyAlignment="1" applyProtection="1">
      <alignment vertical="center" wrapText="1"/>
      <protection locked="0"/>
    </xf>
    <xf numFmtId="0" fontId="121" fillId="2" borderId="1553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554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634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317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650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316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654" xfId="15" applyNumberFormat="1" applyFont="1" applyFill="1" applyBorder="1" applyAlignment="1" applyProtection="1">
      <alignment horizontal="center" vertical="center" wrapText="1"/>
    </xf>
    <xf numFmtId="0" fontId="121" fillId="2" borderId="1527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540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623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640" xfId="13" applyNumberFormat="1" applyFont="1" applyFill="1" applyBorder="1" applyAlignment="1" applyProtection="1">
      <alignment vertical="center" wrapText="1"/>
      <protection locked="0"/>
    </xf>
    <xf numFmtId="0" fontId="55" fillId="2" borderId="1655" xfId="15" applyFont="1" applyFill="1" applyBorder="1" applyAlignment="1">
      <alignment horizontal="center" vertical="center" wrapText="1"/>
    </xf>
    <xf numFmtId="0" fontId="55" fillId="2" borderId="1650" xfId="15" applyFont="1" applyFill="1" applyBorder="1" applyAlignment="1">
      <alignment horizontal="center" vertical="center" wrapText="1"/>
    </xf>
    <xf numFmtId="0" fontId="122" fillId="2" borderId="1613" xfId="15" applyNumberFormat="1" applyFont="1" applyFill="1" applyBorder="1" applyAlignment="1" applyProtection="1">
      <alignment horizontal="center" vertical="center" wrapText="1"/>
    </xf>
    <xf numFmtId="0" fontId="121" fillId="2" borderId="1526" xfId="13" applyNumberFormat="1" applyFont="1" applyFill="1" applyBorder="1" applyAlignment="1" applyProtection="1">
      <alignment vertical="center" wrapText="1"/>
      <protection locked="0"/>
    </xf>
    <xf numFmtId="0" fontId="7" fillId="2" borderId="1656" xfId="0" applyFont="1" applyFill="1" applyBorder="1" applyAlignment="1">
      <alignment horizontal="center" vertical="center" wrapText="1"/>
    </xf>
    <xf numFmtId="0" fontId="144" fillId="4" borderId="1626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1528" xfId="0" applyFont="1" applyFill="1" applyBorder="1" applyAlignment="1" applyProtection="1">
      <alignment horizontal="center" vertical="center" wrapText="1"/>
      <protection locked="0"/>
    </xf>
    <xf numFmtId="0" fontId="123" fillId="2" borderId="1625" xfId="0" applyFont="1" applyFill="1" applyBorder="1" applyAlignment="1" applyProtection="1">
      <alignment horizontal="center" vertical="center" wrapText="1"/>
    </xf>
    <xf numFmtId="0" fontId="123" fillId="2" borderId="1318" xfId="0" applyFont="1" applyFill="1" applyBorder="1" applyAlignment="1" applyProtection="1">
      <alignment horizontal="center" vertical="center" wrapText="1"/>
    </xf>
    <xf numFmtId="0" fontId="33" fillId="15" borderId="1657" xfId="0" applyFont="1" applyFill="1" applyBorder="1" applyAlignment="1">
      <alignment horizontal="center" vertical="center" wrapText="1"/>
    </xf>
    <xf numFmtId="0" fontId="33" fillId="15" borderId="1553" xfId="0" applyFont="1" applyFill="1" applyBorder="1" applyAlignment="1">
      <alignment horizontal="center" vertical="center" wrapText="1"/>
    </xf>
    <xf numFmtId="0" fontId="33" fillId="15" borderId="1658" xfId="0" applyFont="1" applyFill="1" applyBorder="1" applyAlignment="1">
      <alignment horizontal="center" vertical="center" wrapText="1"/>
    </xf>
    <xf numFmtId="0" fontId="33" fillId="15" borderId="1659" xfId="0" applyFont="1" applyFill="1" applyBorder="1" applyAlignment="1">
      <alignment horizontal="center" vertical="center" wrapText="1"/>
    </xf>
    <xf numFmtId="0" fontId="33" fillId="15" borderId="1624" xfId="0" applyFont="1" applyFill="1" applyBorder="1" applyAlignment="1">
      <alignment horizontal="center" vertical="center" wrapText="1"/>
    </xf>
    <xf numFmtId="0" fontId="33" fillId="15" borderId="1660" xfId="0" applyFont="1" applyFill="1" applyBorder="1" applyAlignment="1">
      <alignment horizontal="center" vertical="center" wrapText="1"/>
    </xf>
    <xf numFmtId="0" fontId="33" fillId="15" borderId="1669" xfId="0" applyFont="1" applyFill="1" applyBorder="1" applyAlignment="1">
      <alignment horizontal="center" vertical="center" wrapText="1"/>
    </xf>
    <xf numFmtId="0" fontId="33" fillId="15" borderId="1519" xfId="0" applyFont="1" applyFill="1" applyBorder="1" applyAlignment="1">
      <alignment horizontal="center" vertical="center" wrapText="1"/>
    </xf>
    <xf numFmtId="0" fontId="33" fillId="15" borderId="1670" xfId="0" applyFont="1" applyFill="1" applyBorder="1" applyAlignment="1">
      <alignment horizontal="center" vertical="center" wrapText="1"/>
    </xf>
    <xf numFmtId="0" fontId="49" fillId="15" borderId="1671" xfId="0" applyFont="1" applyFill="1" applyBorder="1" applyAlignment="1">
      <alignment horizontal="center" vertical="center" wrapText="1"/>
    </xf>
    <xf numFmtId="0" fontId="49" fillId="15" borderId="531" xfId="0" applyFont="1" applyFill="1" applyBorder="1" applyAlignment="1">
      <alignment horizontal="center" vertical="center" wrapText="1"/>
    </xf>
    <xf numFmtId="0" fontId="49" fillId="15" borderId="1672" xfId="0" applyFont="1" applyFill="1" applyBorder="1" applyAlignment="1">
      <alignment horizontal="center" vertical="center" wrapText="1"/>
    </xf>
    <xf numFmtId="0" fontId="49" fillId="15" borderId="1659" xfId="0" applyFont="1" applyFill="1" applyBorder="1" applyAlignment="1">
      <alignment horizontal="center" vertical="center" wrapText="1"/>
    </xf>
    <xf numFmtId="0" fontId="49" fillId="15" borderId="1624" xfId="0" applyFont="1" applyFill="1" applyBorder="1" applyAlignment="1">
      <alignment horizontal="center" vertical="center" wrapText="1"/>
    </xf>
    <xf numFmtId="0" fontId="49" fillId="15" borderId="1660" xfId="0" applyFont="1" applyFill="1" applyBorder="1" applyAlignment="1">
      <alignment horizontal="center" vertical="center" wrapText="1"/>
    </xf>
    <xf numFmtId="0" fontId="49" fillId="15" borderId="1669" xfId="0" applyFont="1" applyFill="1" applyBorder="1" applyAlignment="1">
      <alignment horizontal="center" vertical="center" wrapText="1"/>
    </xf>
    <xf numFmtId="0" fontId="49" fillId="15" borderId="1519" xfId="0" applyFont="1" applyFill="1" applyBorder="1" applyAlignment="1">
      <alignment horizontal="center" vertical="center" wrapText="1"/>
    </xf>
    <xf numFmtId="0" fontId="49" fillId="15" borderId="1670" xfId="0" applyFont="1" applyFill="1" applyBorder="1" applyAlignment="1">
      <alignment horizontal="center" vertical="center" wrapText="1"/>
    </xf>
    <xf numFmtId="0" fontId="33" fillId="15" borderId="1525" xfId="0" applyFont="1" applyFill="1" applyBorder="1" applyAlignment="1">
      <alignment horizontal="center" vertical="center" wrapText="1"/>
    </xf>
    <xf numFmtId="0" fontId="33" fillId="15" borderId="1673" xfId="0" applyFont="1" applyFill="1" applyBorder="1" applyAlignment="1">
      <alignment horizontal="center" vertical="center" wrapText="1"/>
    </xf>
    <xf numFmtId="0" fontId="33" fillId="15" borderId="1528" xfId="0" applyFont="1" applyFill="1" applyBorder="1" applyAlignment="1">
      <alignment horizontal="center" vertical="center" wrapText="1"/>
    </xf>
    <xf numFmtId="0" fontId="33" fillId="15" borderId="1625" xfId="0" applyFont="1" applyFill="1" applyBorder="1" applyAlignment="1">
      <alignment horizontal="center" vertical="center" wrapText="1"/>
    </xf>
    <xf numFmtId="0" fontId="33" fillId="2" borderId="1442" xfId="0" applyFont="1" applyFill="1" applyBorder="1" applyAlignment="1">
      <alignment horizontal="center" vertical="center" wrapText="1"/>
    </xf>
    <xf numFmtId="0" fontId="33" fillId="2" borderId="973" xfId="0" applyFont="1" applyFill="1" applyBorder="1" applyAlignment="1">
      <alignment horizontal="center" vertical="center" wrapText="1"/>
    </xf>
    <xf numFmtId="0" fontId="33" fillId="2" borderId="974" xfId="0" applyFont="1" applyFill="1" applyBorder="1" applyAlignment="1">
      <alignment horizontal="center" vertical="center" wrapText="1"/>
    </xf>
    <xf numFmtId="0" fontId="33" fillId="2" borderId="975" xfId="0" applyFont="1" applyFill="1" applyBorder="1" applyAlignment="1">
      <alignment horizontal="center" vertical="center" wrapText="1"/>
    </xf>
    <xf numFmtId="0" fontId="3" fillId="2" borderId="1176" xfId="0" applyFont="1" applyFill="1" applyBorder="1" applyAlignment="1">
      <alignment horizontal="center" vertical="center" wrapText="1"/>
    </xf>
    <xf numFmtId="0" fontId="33" fillId="2" borderId="1661" xfId="0" applyFont="1" applyFill="1" applyBorder="1" applyAlignment="1">
      <alignment vertical="center" wrapText="1"/>
    </xf>
    <xf numFmtId="0" fontId="33" fillId="2" borderId="1074" xfId="0" applyFont="1" applyFill="1" applyBorder="1" applyAlignment="1">
      <alignment horizontal="center" vertical="center" wrapText="1"/>
    </xf>
    <xf numFmtId="0" fontId="33" fillId="2" borderId="1075" xfId="0" applyFont="1" applyFill="1" applyBorder="1" applyAlignment="1">
      <alignment horizontal="center" vertical="center" wrapText="1"/>
    </xf>
    <xf numFmtId="0" fontId="33" fillId="2" borderId="1662" xfId="0" applyFont="1" applyFill="1" applyBorder="1" applyAlignment="1">
      <alignment horizontal="center" vertical="center" wrapText="1"/>
    </xf>
    <xf numFmtId="0" fontId="33" fillId="2" borderId="1663" xfId="0" applyFont="1" applyFill="1" applyBorder="1" applyAlignment="1">
      <alignment horizontal="center" vertical="center" wrapText="1"/>
    </xf>
    <xf numFmtId="0" fontId="33" fillId="2" borderId="956" xfId="0" applyFont="1" applyFill="1" applyBorder="1" applyAlignment="1">
      <alignment horizontal="center" vertical="center" wrapText="1"/>
    </xf>
    <xf numFmtId="0" fontId="49" fillId="2" borderId="1664" xfId="0" applyFont="1" applyFill="1" applyBorder="1" applyAlignment="1">
      <alignment horizontal="center" vertical="center" wrapText="1"/>
    </xf>
    <xf numFmtId="0" fontId="49" fillId="2" borderId="1356" xfId="0" applyFont="1" applyFill="1" applyBorder="1" applyAlignment="1">
      <alignment horizontal="center" vertical="center" wrapText="1"/>
    </xf>
    <xf numFmtId="0" fontId="49" fillId="2" borderId="1357" xfId="0" applyFont="1" applyFill="1" applyBorder="1" applyAlignment="1">
      <alignment horizontal="center" vertical="center" wrapText="1"/>
    </xf>
    <xf numFmtId="0" fontId="49" fillId="2" borderId="1355" xfId="0" applyFont="1" applyFill="1" applyBorder="1" applyAlignment="1">
      <alignment horizontal="center" vertical="center" wrapText="1"/>
    </xf>
    <xf numFmtId="0" fontId="49" fillId="2" borderId="1665" xfId="0" applyFont="1" applyFill="1" applyBorder="1" applyAlignment="1">
      <alignment horizontal="center" vertical="center" wrapText="1"/>
    </xf>
    <xf numFmtId="0" fontId="49" fillId="2" borderId="1666" xfId="0" applyFont="1" applyFill="1" applyBorder="1" applyAlignment="1">
      <alignment horizontal="center" vertical="center" wrapText="1"/>
    </xf>
    <xf numFmtId="0" fontId="49" fillId="2" borderId="974" xfId="0" applyFont="1" applyFill="1" applyBorder="1" applyAlignment="1">
      <alignment horizontal="center" vertical="center" wrapText="1"/>
    </xf>
    <xf numFmtId="0" fontId="33" fillId="2" borderId="1667" xfId="0" applyFont="1" applyFill="1" applyBorder="1" applyAlignment="1">
      <alignment horizontal="center" vertical="center" wrapText="1"/>
    </xf>
    <xf numFmtId="0" fontId="49" fillId="2" borderId="1668" xfId="0" applyFont="1" applyFill="1" applyBorder="1" applyAlignment="1">
      <alignment horizontal="center" vertical="center" wrapText="1"/>
    </xf>
    <xf numFmtId="0" fontId="33" fillId="2" borderId="1624" xfId="0" applyFont="1" applyFill="1" applyBorder="1" applyAlignment="1">
      <alignment horizontal="center" vertical="center" wrapText="1"/>
    </xf>
    <xf numFmtId="0" fontId="49" fillId="2" borderId="1624" xfId="0" applyFont="1" applyFill="1" applyBorder="1" applyAlignment="1">
      <alignment horizontal="center" vertical="center" wrapText="1"/>
    </xf>
    <xf numFmtId="0" fontId="40" fillId="4" borderId="1632" xfId="15" quotePrefix="1" applyFont="1" applyFill="1" applyBorder="1" applyAlignment="1">
      <alignment horizontal="center" vertical="center" wrapText="1"/>
    </xf>
    <xf numFmtId="0" fontId="40" fillId="4" borderId="1624" xfId="15" quotePrefix="1" applyFont="1" applyFill="1" applyBorder="1" applyAlignment="1">
      <alignment horizontal="center" vertical="center" wrapText="1"/>
    </xf>
    <xf numFmtId="0" fontId="40" fillId="4" borderId="1625" xfId="15" quotePrefix="1" applyFont="1" applyFill="1" applyBorder="1" applyAlignment="1">
      <alignment horizontal="center" vertical="center" wrapText="1"/>
    </xf>
    <xf numFmtId="0" fontId="40" fillId="2" borderId="1632" xfId="15" quotePrefix="1" applyFont="1" applyFill="1" applyBorder="1" applyAlignment="1">
      <alignment horizontal="center" vertical="center" wrapText="1"/>
    </xf>
    <xf numFmtId="0" fontId="40" fillId="2" borderId="1624" xfId="15" quotePrefix="1" applyFont="1" applyFill="1" applyBorder="1" applyAlignment="1">
      <alignment horizontal="center" vertical="center" wrapText="1"/>
    </xf>
    <xf numFmtId="0" fontId="40" fillId="2" borderId="1644" xfId="15" quotePrefix="1" applyFont="1" applyFill="1" applyBorder="1" applyAlignment="1">
      <alignment horizontal="center" vertical="center" wrapText="1"/>
    </xf>
    <xf numFmtId="0" fontId="40" fillId="2" borderId="1625" xfId="15" quotePrefix="1" applyFont="1" applyFill="1" applyBorder="1" applyAlignment="1">
      <alignment horizontal="center" vertical="center" wrapText="1"/>
    </xf>
    <xf numFmtId="0" fontId="11" fillId="4" borderId="1623" xfId="13" applyFont="1" applyFill="1" applyBorder="1" applyAlignment="1">
      <alignment horizontal="center" vertical="center" wrapText="1"/>
    </xf>
    <xf numFmtId="0" fontId="11" fillId="4" borderId="1625" xfId="13" applyFont="1" applyFill="1" applyBorder="1" applyAlignment="1">
      <alignment horizontal="center" vertical="center" wrapText="1"/>
    </xf>
    <xf numFmtId="0" fontId="55" fillId="2" borderId="1624" xfId="15" quotePrefix="1" applyFont="1" applyFill="1" applyBorder="1" applyAlignment="1">
      <alignment horizontal="center" vertical="center" wrapText="1"/>
    </xf>
    <xf numFmtId="0" fontId="40" fillId="4" borderId="1644" xfId="15" quotePrefix="1" applyFont="1" applyFill="1" applyBorder="1" applyAlignment="1">
      <alignment horizontal="center" vertical="center" wrapText="1"/>
    </xf>
    <xf numFmtId="0" fontId="11" fillId="4" borderId="1580" xfId="11" quotePrefix="1" applyFont="1" applyFill="1" applyBorder="1" applyAlignment="1">
      <alignment horizontal="center" vertical="center" textRotation="255" wrapText="1"/>
    </xf>
    <xf numFmtId="0" fontId="11" fillId="4" borderId="1579" xfId="11" quotePrefix="1" applyFont="1" applyFill="1" applyBorder="1" applyAlignment="1">
      <alignment horizontal="center" vertical="center" textRotation="255" wrapText="1"/>
    </xf>
    <xf numFmtId="0" fontId="11" fillId="4" borderId="1674" xfId="11" quotePrefix="1" applyFont="1" applyFill="1" applyBorder="1" applyAlignment="1">
      <alignment horizontal="center" vertical="center" textRotation="255" wrapText="1"/>
    </xf>
    <xf numFmtId="0" fontId="11" fillId="4" borderId="1675" xfId="13" applyFont="1" applyFill="1" applyBorder="1" applyAlignment="1">
      <alignment horizontal="center" vertical="center" wrapText="1"/>
    </xf>
    <xf numFmtId="0" fontId="40" fillId="4" borderId="1527" xfId="13" quotePrefix="1" applyFont="1" applyFill="1" applyBorder="1" applyAlignment="1">
      <alignment horizontal="center" vertical="center" wrapText="1"/>
    </xf>
    <xf numFmtId="0" fontId="40" fillId="4" borderId="1525" xfId="13" quotePrefix="1" applyFont="1" applyFill="1" applyBorder="1" applyAlignment="1">
      <alignment horizontal="center" vertical="center" wrapText="1"/>
    </xf>
    <xf numFmtId="0" fontId="11" fillId="4" borderId="1528" xfId="13" quotePrefix="1" applyFont="1" applyFill="1" applyBorder="1" applyAlignment="1">
      <alignment horizontal="center" vertical="center" wrapText="1"/>
    </xf>
    <xf numFmtId="0" fontId="40" fillId="4" borderId="1580" xfId="13" quotePrefix="1" applyFont="1" applyFill="1" applyBorder="1" applyAlignment="1">
      <alignment horizontal="center" vertical="center" wrapText="1"/>
    </xf>
    <xf numFmtId="0" fontId="11" fillId="4" borderId="1556" xfId="13" quotePrefix="1" applyFont="1" applyFill="1" applyBorder="1" applyAlignment="1">
      <alignment horizontal="center" vertical="center" wrapText="1"/>
    </xf>
    <xf numFmtId="0" fontId="11" fillId="4" borderId="1624" xfId="13" applyFont="1" applyFill="1" applyBorder="1" applyAlignment="1">
      <alignment horizontal="center" vertical="center" wrapText="1"/>
    </xf>
    <xf numFmtId="0" fontId="11" fillId="4" borderId="1521" xfId="13" applyFont="1" applyFill="1" applyBorder="1" applyAlignment="1">
      <alignment horizontal="center" vertical="center" wrapText="1"/>
    </xf>
    <xf numFmtId="0" fontId="11" fillId="4" borderId="1519" xfId="13" applyFont="1" applyFill="1" applyBorder="1" applyAlignment="1">
      <alignment horizontal="center" vertical="center" wrapText="1"/>
    </xf>
    <xf numFmtId="0" fontId="11" fillId="4" borderId="1520" xfId="13" applyFont="1" applyFill="1" applyBorder="1" applyAlignment="1">
      <alignment horizontal="center" vertical="center" wrapText="1"/>
    </xf>
    <xf numFmtId="0" fontId="40" fillId="4" borderId="1530" xfId="13" quotePrefix="1" applyFont="1" applyFill="1" applyBorder="1" applyAlignment="1">
      <alignment horizontal="center" vertical="center" wrapText="1"/>
    </xf>
    <xf numFmtId="0" fontId="40" fillId="4" borderId="1554" xfId="13" quotePrefix="1" applyFont="1" applyFill="1" applyBorder="1" applyAlignment="1">
      <alignment horizontal="center" vertical="center" wrapText="1"/>
    </xf>
    <xf numFmtId="0" fontId="11" fillId="4" borderId="531" xfId="13" applyFont="1" applyFill="1" applyBorder="1" applyAlignment="1">
      <alignment horizontal="center" vertical="center" wrapText="1"/>
    </xf>
    <xf numFmtId="0" fontId="11" fillId="4" borderId="539" xfId="13" applyFont="1" applyFill="1" applyBorder="1" applyAlignment="1">
      <alignment horizontal="center" vertical="center" wrapText="1"/>
    </xf>
    <xf numFmtId="0" fontId="40" fillId="4" borderId="1623" xfId="15" quotePrefix="1" applyFont="1" applyFill="1" applyBorder="1" applyAlignment="1">
      <alignment horizontal="center" vertical="center" wrapText="1"/>
    </xf>
    <xf numFmtId="0" fontId="40" fillId="4" borderId="1638" xfId="15" quotePrefix="1" applyFont="1" applyFill="1" applyBorder="1" applyAlignment="1">
      <alignment horizontal="center" vertical="center" wrapText="1"/>
    </xf>
    <xf numFmtId="0" fontId="40" fillId="2" borderId="1623" xfId="15" quotePrefix="1" applyFont="1" applyFill="1" applyBorder="1" applyAlignment="1">
      <alignment horizontal="center" vertical="center" wrapText="1"/>
    </xf>
    <xf numFmtId="0" fontId="40" fillId="2" borderId="1638" xfId="15" quotePrefix="1" applyFont="1" applyFill="1" applyBorder="1" applyAlignment="1">
      <alignment horizontal="center" vertical="center" wrapText="1"/>
    </xf>
    <xf numFmtId="0" fontId="11" fillId="2" borderId="1580" xfId="13" quotePrefix="1" applyFont="1" applyFill="1" applyBorder="1" applyAlignment="1">
      <alignment horizontal="center" vertical="center" wrapText="1"/>
    </xf>
    <xf numFmtId="0" fontId="11" fillId="2" borderId="1674" xfId="13" applyFont="1" applyFill="1" applyBorder="1" applyAlignment="1">
      <alignment horizontal="center" vertical="center" wrapText="1"/>
    </xf>
    <xf numFmtId="0" fontId="55" fillId="2" borderId="531" xfId="0" applyFont="1" applyFill="1" applyBorder="1" applyAlignment="1">
      <alignment horizontal="center" vertical="center"/>
    </xf>
    <xf numFmtId="0" fontId="40" fillId="2" borderId="1637" xfId="15" quotePrefix="1" applyFont="1" applyFill="1" applyBorder="1" applyAlignment="1">
      <alignment horizontal="center" vertical="center" wrapText="1"/>
    </xf>
    <xf numFmtId="0" fontId="55" fillId="2" borderId="219" xfId="0" applyFont="1" applyFill="1" applyBorder="1" applyAlignment="1">
      <alignment horizontal="center" vertical="center"/>
    </xf>
    <xf numFmtId="0" fontId="55" fillId="2" borderId="1674" xfId="0" applyFont="1" applyFill="1" applyBorder="1" applyAlignment="1">
      <alignment horizontal="center" vertical="center"/>
    </xf>
    <xf numFmtId="0" fontId="40" fillId="2" borderId="539" xfId="15" quotePrefix="1" applyFont="1" applyFill="1" applyBorder="1" applyAlignment="1">
      <alignment horizontal="center" vertical="center" wrapText="1"/>
    </xf>
    <xf numFmtId="0" fontId="11" fillId="2" borderId="539" xfId="15" quotePrefix="1" applyFont="1" applyFill="1" applyBorder="1" applyAlignment="1">
      <alignment horizontal="center" vertical="center" wrapText="1"/>
    </xf>
    <xf numFmtId="0" fontId="11" fillId="2" borderId="1540" xfId="15" quotePrefix="1" applyFont="1" applyFill="1" applyBorder="1" applyAlignment="1">
      <alignment horizontal="center" vertical="center" wrapText="1"/>
    </xf>
    <xf numFmtId="0" fontId="11" fillId="2" borderId="531" xfId="15" quotePrefix="1" applyFont="1" applyFill="1" applyBorder="1" applyAlignment="1">
      <alignment horizontal="center" vertical="center" wrapText="1"/>
    </xf>
    <xf numFmtId="0" fontId="40" fillId="2" borderId="1674" xfId="13" quotePrefix="1" applyFont="1" applyFill="1" applyBorder="1" applyAlignment="1">
      <alignment horizontal="center" vertical="center" wrapText="1"/>
    </xf>
    <xf numFmtId="0" fontId="11" fillId="4" borderId="1579" xfId="13" quotePrefix="1" applyFont="1" applyFill="1" applyBorder="1" applyAlignment="1">
      <alignment horizontal="center" vertical="center" wrapText="1"/>
    </xf>
    <xf numFmtId="0" fontId="40" fillId="4" borderId="1579" xfId="13" quotePrefix="1" applyFont="1" applyFill="1" applyBorder="1" applyAlignment="1">
      <alignment horizontal="center" vertical="center" wrapText="1"/>
    </xf>
    <xf numFmtId="0" fontId="120" fillId="4" borderId="1556" xfId="0" applyFont="1" applyFill="1" applyBorder="1" applyAlignment="1">
      <alignment horizontal="center" vertical="center" wrapText="1"/>
    </xf>
    <xf numFmtId="0" fontId="120" fillId="4" borderId="1520" xfId="0" applyFont="1" applyFill="1" applyBorder="1" applyAlignment="1">
      <alignment horizontal="center" vertical="center" wrapText="1"/>
    </xf>
    <xf numFmtId="0" fontId="120" fillId="4" borderId="1625" xfId="0" applyFont="1" applyFill="1" applyBorder="1" applyAlignment="1">
      <alignment horizontal="center" vertical="center" wrapText="1"/>
    </xf>
    <xf numFmtId="0" fontId="120" fillId="4" borderId="539" xfId="0" applyFont="1" applyFill="1" applyBorder="1" applyAlignment="1">
      <alignment horizontal="center" vertical="center" wrapText="1"/>
    </xf>
    <xf numFmtId="0" fontId="120" fillId="4" borderId="1528" xfId="0" applyFont="1" applyFill="1" applyBorder="1" applyAlignment="1">
      <alignment horizontal="center" vertical="center" wrapText="1"/>
    </xf>
    <xf numFmtId="0" fontId="120" fillId="4" borderId="1606" xfId="0" applyFont="1" applyFill="1" applyBorder="1" applyAlignment="1">
      <alignment horizontal="center" vertical="center" wrapText="1"/>
    </xf>
    <xf numFmtId="0" fontId="40" fillId="4" borderId="1642" xfId="0" applyFont="1" applyFill="1" applyBorder="1" applyAlignment="1">
      <alignment horizontal="center" wrapText="1"/>
    </xf>
    <xf numFmtId="0" fontId="56" fillId="8" borderId="1634" xfId="0" applyFont="1" applyFill="1" applyBorder="1" applyAlignment="1">
      <alignment horizontal="center" vertical="center" wrapText="1"/>
    </xf>
    <xf numFmtId="0" fontId="56" fillId="8" borderId="1645" xfId="0" applyFont="1" applyFill="1" applyBorder="1" applyAlignment="1">
      <alignment horizontal="center" vertical="center" wrapText="1"/>
    </xf>
    <xf numFmtId="0" fontId="56" fillId="8" borderId="1623" xfId="0" applyFont="1" applyFill="1" applyBorder="1" applyAlignment="1">
      <alignment horizontal="center" vertical="center" wrapText="1"/>
    </xf>
    <xf numFmtId="0" fontId="56" fillId="8" borderId="1646" xfId="0" applyFont="1" applyFill="1" applyBorder="1" applyAlignment="1">
      <alignment horizontal="center" vertical="center" wrapText="1"/>
    </xf>
    <xf numFmtId="0" fontId="56" fillId="8" borderId="1635" xfId="0" applyFont="1" applyFill="1" applyBorder="1" applyAlignment="1">
      <alignment horizontal="center" vertical="center" wrapText="1"/>
    </xf>
    <xf numFmtId="0" fontId="56" fillId="8" borderId="1651" xfId="0" applyFont="1" applyFill="1" applyBorder="1" applyAlignment="1">
      <alignment horizontal="center" vertical="center" wrapText="1"/>
    </xf>
    <xf numFmtId="0" fontId="11" fillId="4" borderId="1620" xfId="0" applyFont="1" applyFill="1" applyBorder="1" applyAlignment="1">
      <alignment horizontal="center" wrapText="1"/>
    </xf>
    <xf numFmtId="0" fontId="11" fillId="4" borderId="1626" xfId="0" applyFont="1" applyFill="1" applyBorder="1" applyAlignment="1">
      <alignment horizontal="center" wrapText="1"/>
    </xf>
    <xf numFmtId="0" fontId="11" fillId="4" borderId="1248" xfId="13" quotePrefix="1" applyFont="1" applyFill="1" applyBorder="1" applyAlignment="1">
      <alignment horizontal="center" vertical="center" wrapText="1"/>
    </xf>
    <xf numFmtId="0" fontId="11" fillId="4" borderId="531" xfId="13" quotePrefix="1" applyFont="1" applyFill="1" applyBorder="1" applyAlignment="1">
      <alignment horizontal="center" vertical="center" wrapText="1"/>
    </xf>
    <xf numFmtId="0" fontId="11" fillId="4" borderId="539" xfId="13" quotePrefix="1" applyFont="1" applyFill="1" applyBorder="1" applyAlignment="1">
      <alignment horizontal="center" vertical="center" wrapText="1"/>
    </xf>
    <xf numFmtId="0" fontId="11" fillId="4" borderId="1620" xfId="13" quotePrefix="1" applyFont="1" applyFill="1" applyBorder="1" applyAlignment="1">
      <alignment horizontal="center" vertical="center" wrapText="1"/>
    </xf>
    <xf numFmtId="0" fontId="11" fillId="4" borderId="1621" xfId="13" quotePrefix="1" applyFont="1" applyFill="1" applyBorder="1" applyAlignment="1">
      <alignment horizontal="center" vertical="center" wrapText="1"/>
    </xf>
    <xf numFmtId="0" fontId="11" fillId="4" borderId="1622" xfId="13" quotePrefix="1" applyFont="1" applyFill="1" applyBorder="1" applyAlignment="1">
      <alignment horizontal="center" vertical="center" wrapText="1"/>
    </xf>
    <xf numFmtId="0" fontId="55" fillId="4" borderId="1620" xfId="0" applyFont="1" applyFill="1" applyBorder="1" applyAlignment="1">
      <alignment horizontal="center" wrapText="1"/>
    </xf>
    <xf numFmtId="0" fontId="55" fillId="4" borderId="1621" xfId="0" applyFont="1" applyFill="1" applyBorder="1" applyAlignment="1">
      <alignment horizontal="center" vertical="top" wrapText="1"/>
    </xf>
    <xf numFmtId="0" fontId="55" fillId="4" borderId="1622" xfId="0" applyFont="1" applyFill="1" applyBorder="1" applyAlignment="1">
      <alignment horizontal="center" vertical="top" wrapText="1"/>
    </xf>
    <xf numFmtId="0" fontId="55" fillId="4" borderId="1620" xfId="0" applyFont="1" applyFill="1" applyBorder="1" applyAlignment="1">
      <alignment horizontal="center" vertical="top" wrapText="1"/>
    </xf>
    <xf numFmtId="0" fontId="56" fillId="8" borderId="1620" xfId="0" applyFont="1" applyFill="1" applyBorder="1" applyAlignment="1">
      <alignment horizontal="center" vertical="center" wrapText="1"/>
    </xf>
    <xf numFmtId="0" fontId="56" fillId="8" borderId="1621" xfId="0" applyFont="1" applyFill="1" applyBorder="1" applyAlignment="1">
      <alignment horizontal="center" vertical="center" wrapText="1"/>
    </xf>
    <xf numFmtId="0" fontId="56" fillId="8" borderId="1622" xfId="0" applyFont="1" applyFill="1" applyBorder="1" applyAlignment="1">
      <alignment horizontal="center" vertical="center" wrapText="1"/>
    </xf>
    <xf numFmtId="0" fontId="55" fillId="2" borderId="1620" xfId="0" applyFont="1" applyFill="1" applyBorder="1" applyAlignment="1">
      <alignment horizontal="center" vertical="top" wrapText="1"/>
    </xf>
    <xf numFmtId="0" fontId="55" fillId="4" borderId="1626" xfId="0" applyFont="1" applyFill="1" applyBorder="1" applyAlignment="1">
      <alignment horizontal="center" vertical="top" wrapText="1"/>
    </xf>
    <xf numFmtId="0" fontId="55" fillId="4" borderId="1580" xfId="0" applyFont="1" applyFill="1" applyBorder="1" applyAlignment="1">
      <alignment horizontal="center" vertical="top" wrapText="1"/>
    </xf>
    <xf numFmtId="0" fontId="55" fillId="4" borderId="1528" xfId="0" applyFont="1" applyFill="1" applyBorder="1" applyAlignment="1">
      <alignment horizontal="center" vertical="top" wrapText="1"/>
    </xf>
    <xf numFmtId="0" fontId="55" fillId="4" borderId="1527" xfId="0" applyFont="1" applyFill="1" applyBorder="1" applyAlignment="1">
      <alignment horizontal="center" wrapText="1"/>
    </xf>
    <xf numFmtId="0" fontId="53" fillId="8" borderId="1525" xfId="0" applyFont="1" applyFill="1" applyBorder="1" applyAlignment="1">
      <alignment horizontal="center" vertical="center" wrapText="1"/>
    </xf>
    <xf numFmtId="0" fontId="53" fillId="8" borderId="1622" xfId="0" applyFont="1" applyFill="1" applyBorder="1" applyAlignment="1">
      <alignment horizontal="center" vertical="center" wrapText="1"/>
    </xf>
    <xf numFmtId="0" fontId="56" fillId="8" borderId="1676" xfId="0" applyFont="1" applyFill="1" applyBorder="1" applyAlignment="1">
      <alignment horizontal="center" vertical="center" wrapText="1"/>
    </xf>
    <xf numFmtId="0" fontId="56" fillId="8" borderId="1556" xfId="0" applyFont="1" applyFill="1" applyBorder="1" applyAlignment="1">
      <alignment horizontal="center" vertical="center" wrapText="1"/>
    </xf>
    <xf numFmtId="0" fontId="56" fillId="8" borderId="1328" xfId="0" applyFont="1" applyFill="1" applyBorder="1" applyAlignment="1">
      <alignment horizontal="center" vertical="center" wrapText="1"/>
    </xf>
    <xf numFmtId="0" fontId="56" fillId="8" borderId="1329" xfId="0" applyFont="1" applyFill="1" applyBorder="1" applyAlignment="1">
      <alignment horizontal="center" vertical="center" wrapText="1"/>
    </xf>
    <xf numFmtId="0" fontId="56" fillId="8" borderId="1521" xfId="0" applyFont="1" applyFill="1" applyBorder="1" applyAlignment="1">
      <alignment horizontal="center" vertical="center" wrapText="1"/>
    </xf>
    <xf numFmtId="0" fontId="56" fillId="8" borderId="1519" xfId="0" applyFont="1" applyFill="1" applyBorder="1" applyAlignment="1">
      <alignment horizontal="center" vertical="center" wrapText="1"/>
    </xf>
    <xf numFmtId="0" fontId="58" fillId="8" borderId="1620" xfId="0" applyFont="1" applyFill="1" applyBorder="1" applyAlignment="1">
      <alignment horizontal="center" vertical="center" wrapText="1"/>
    </xf>
    <xf numFmtId="0" fontId="58" fillId="8" borderId="1626" xfId="0" applyFont="1" applyFill="1" applyBorder="1" applyAlignment="1">
      <alignment horizontal="center" vertical="center" wrapText="1"/>
    </xf>
    <xf numFmtId="0" fontId="78" fillId="4" borderId="1620" xfId="0" applyFont="1" applyFill="1" applyBorder="1" applyAlignment="1">
      <alignment horizontal="center" vertical="center" wrapText="1"/>
    </xf>
    <xf numFmtId="0" fontId="78" fillId="4" borderId="1621" xfId="0" applyFont="1" applyFill="1" applyBorder="1" applyAlignment="1">
      <alignment horizontal="center" vertical="center" wrapText="1"/>
    </xf>
    <xf numFmtId="0" fontId="78" fillId="4" borderId="1622" xfId="0" applyFont="1" applyFill="1" applyBorder="1" applyAlignment="1">
      <alignment horizontal="center" vertical="center" wrapText="1"/>
    </xf>
    <xf numFmtId="0" fontId="110" fillId="4" borderId="1621" xfId="0" applyFont="1" applyFill="1" applyBorder="1" applyAlignment="1">
      <alignment horizontal="center" vertical="center" wrapText="1"/>
    </xf>
    <xf numFmtId="0" fontId="110" fillId="4" borderId="1622" xfId="0" applyFont="1" applyFill="1" applyBorder="1" applyAlignment="1">
      <alignment horizontal="center" vertical="center" wrapText="1"/>
    </xf>
    <xf numFmtId="0" fontId="78" fillId="2" borderId="1620" xfId="0" applyFont="1" applyFill="1" applyBorder="1" applyAlignment="1">
      <alignment horizontal="center" vertical="center" wrapText="1"/>
    </xf>
    <xf numFmtId="0" fontId="110" fillId="4" borderId="1620" xfId="0" applyFont="1" applyFill="1" applyBorder="1" applyAlignment="1">
      <alignment horizontal="center" vertical="center" wrapText="1"/>
    </xf>
    <xf numFmtId="0" fontId="40" fillId="4" borderId="1621" xfId="13" quotePrefix="1" applyFont="1" applyFill="1" applyBorder="1" applyAlignment="1">
      <alignment horizontal="center" vertical="center" wrapText="1"/>
    </xf>
    <xf numFmtId="0" fontId="40" fillId="4" borderId="1622" xfId="13" quotePrefix="1" applyFont="1" applyFill="1" applyBorder="1" applyAlignment="1">
      <alignment horizontal="center" vertical="center" wrapText="1"/>
    </xf>
    <xf numFmtId="0" fontId="56" fillId="8" borderId="1527" xfId="0" applyFont="1" applyFill="1" applyBorder="1" applyAlignment="1">
      <alignment horizontal="center" vertical="center" wrapText="1"/>
    </xf>
    <xf numFmtId="0" fontId="56" fillId="8" borderId="1643" xfId="0" applyFont="1" applyFill="1" applyBorder="1" applyAlignment="1">
      <alignment horizontal="center" vertical="center" wrapText="1"/>
    </xf>
    <xf numFmtId="0" fontId="56" fillId="8" borderId="1636" xfId="0" applyFont="1" applyFill="1" applyBorder="1" applyAlignment="1">
      <alignment horizontal="center" vertical="center" wrapText="1"/>
    </xf>
    <xf numFmtId="0" fontId="56" fillId="8" borderId="1648" xfId="0" applyFont="1" applyFill="1" applyBorder="1" applyAlignment="1">
      <alignment horizontal="center" vertical="center" wrapText="1"/>
    </xf>
    <xf numFmtId="0" fontId="56" fillId="0" borderId="1626" xfId="15" applyFont="1" applyFill="1" applyBorder="1" applyAlignment="1">
      <alignment horizontal="center" vertical="center" wrapText="1"/>
    </xf>
    <xf numFmtId="0" fontId="50" fillId="0" borderId="1626" xfId="15" applyFont="1" applyFill="1" applyBorder="1" applyAlignment="1">
      <alignment horizontal="center" vertical="center" wrapText="1"/>
    </xf>
    <xf numFmtId="0" fontId="56" fillId="0" borderId="1641" xfId="15" applyFont="1" applyFill="1" applyBorder="1" applyAlignment="1">
      <alignment vertical="center" wrapText="1"/>
    </xf>
    <xf numFmtId="0" fontId="56" fillId="0" borderId="1632" xfId="15" applyFont="1" applyFill="1" applyBorder="1" applyAlignment="1">
      <alignment vertical="center" wrapText="1"/>
    </xf>
    <xf numFmtId="0" fontId="56" fillId="0" borderId="1647" xfId="15" applyFont="1" applyFill="1" applyBorder="1" applyAlignment="1">
      <alignment vertical="center" wrapText="1"/>
    </xf>
    <xf numFmtId="0" fontId="122" fillId="2" borderId="0" xfId="9" applyFont="1" applyFill="1" applyBorder="1" applyAlignment="1" applyProtection="1">
      <alignment horizontal="center" vertical="center" wrapText="1"/>
      <protection locked="0"/>
    </xf>
    <xf numFmtId="0" fontId="11" fillId="4" borderId="1674" xfId="11" applyFont="1" applyFill="1" applyBorder="1" applyAlignment="1">
      <alignment horizontal="center" vertical="center" textRotation="255" wrapText="1"/>
    </xf>
    <xf numFmtId="0" fontId="65" fillId="2" borderId="1677" xfId="0" applyFont="1" applyFill="1" applyBorder="1" applyAlignment="1">
      <alignment horizontal="left" vertical="center" wrapText="1"/>
    </xf>
    <xf numFmtId="0" fontId="11" fillId="2" borderId="1527" xfId="13" applyFont="1" applyFill="1" applyBorder="1" applyAlignment="1">
      <alignment horizontal="center" vertical="center" wrapText="1"/>
    </xf>
    <xf numFmtId="0" fontId="11" fillId="2" borderId="1525" xfId="13" applyFont="1" applyFill="1" applyBorder="1" applyAlignment="1">
      <alignment horizontal="center" vertical="center" wrapText="1"/>
    </xf>
    <xf numFmtId="0" fontId="204" fillId="2" borderId="1641" xfId="15" quotePrefix="1" applyFont="1" applyFill="1" applyBorder="1" applyAlignment="1">
      <alignment horizontal="left" vertical="center" wrapText="1"/>
    </xf>
    <xf numFmtId="0" fontId="11" fillId="2" borderId="1634" xfId="13" applyFont="1" applyFill="1" applyBorder="1" applyAlignment="1">
      <alignment horizontal="center" vertical="center" wrapText="1"/>
    </xf>
    <xf numFmtId="0" fontId="11" fillId="2" borderId="1676" xfId="13" applyFont="1" applyFill="1" applyBorder="1" applyAlignment="1">
      <alignment horizontal="center" vertical="center" wrapText="1"/>
    </xf>
    <xf numFmtId="0" fontId="56" fillId="0" borderId="1637" xfId="15" applyFont="1" applyFill="1" applyBorder="1" applyAlignment="1">
      <alignment horizontal="center" vertical="center" wrapText="1"/>
    </xf>
    <xf numFmtId="0" fontId="56" fillId="0" borderId="1644" xfId="15" applyFont="1" applyFill="1" applyBorder="1" applyAlignment="1">
      <alignment horizontal="center" vertical="center" wrapText="1"/>
    </xf>
    <xf numFmtId="0" fontId="56" fillId="0" borderId="1655" xfId="15" applyFont="1" applyFill="1" applyBorder="1" applyAlignment="1">
      <alignment horizontal="center" vertical="center" wrapText="1"/>
    </xf>
    <xf numFmtId="0" fontId="50" fillId="0" borderId="1640" xfId="15" applyFont="1" applyFill="1" applyBorder="1" applyAlignment="1">
      <alignment horizontal="center" vertical="center" wrapText="1"/>
    </xf>
    <xf numFmtId="0" fontId="189" fillId="0" borderId="1613" xfId="15" applyFont="1" applyFill="1" applyBorder="1" applyAlignment="1">
      <alignment horizontal="center" vertical="center" wrapText="1"/>
    </xf>
    <xf numFmtId="0" fontId="56" fillId="0" borderId="219" xfId="15" applyFont="1" applyFill="1" applyBorder="1" applyAlignment="1">
      <alignment horizontal="center" vertical="center" wrapText="1"/>
    </xf>
    <xf numFmtId="0" fontId="56" fillId="0" borderId="1638" xfId="15" applyFont="1" applyFill="1" applyBorder="1" applyAlignment="1">
      <alignment horizontal="center" vertical="center" wrapText="1"/>
    </xf>
    <xf numFmtId="0" fontId="56" fillId="0" borderId="900" xfId="15" applyFont="1" applyFill="1" applyBorder="1" applyAlignment="1">
      <alignment horizontal="center" vertical="center" wrapText="1"/>
    </xf>
    <xf numFmtId="0" fontId="50" fillId="0" borderId="1639" xfId="15" applyFont="1" applyFill="1" applyBorder="1" applyAlignment="1">
      <alignment horizontal="center" vertical="center" wrapText="1"/>
    </xf>
    <xf numFmtId="0" fontId="56" fillId="0" borderId="1634" xfId="15" applyFont="1" applyFill="1" applyBorder="1" applyAlignment="1">
      <alignment horizontal="center" vertical="center" wrapText="1"/>
    </xf>
    <xf numFmtId="0" fontId="56" fillId="0" borderId="1676" xfId="15" applyFont="1" applyFill="1" applyBorder="1" applyAlignment="1">
      <alignment horizontal="center" vertical="center" wrapText="1"/>
    </xf>
    <xf numFmtId="0" fontId="56" fillId="0" borderId="1556" xfId="15" applyFont="1" applyFill="1" applyBorder="1" applyAlignment="1">
      <alignment horizontal="center" vertical="center" wrapText="1"/>
    </xf>
    <xf numFmtId="0" fontId="56" fillId="0" borderId="1623" xfId="15" applyFont="1" applyFill="1" applyBorder="1" applyAlignment="1">
      <alignment horizontal="center" vertical="center" wrapText="1"/>
    </xf>
    <xf numFmtId="0" fontId="56" fillId="0" borderId="1624" xfId="15" applyFont="1" applyFill="1" applyBorder="1" applyAlignment="1">
      <alignment horizontal="center" vertical="center" wrapText="1"/>
    </xf>
    <xf numFmtId="0" fontId="56" fillId="0" borderId="1625" xfId="15" applyFont="1" applyFill="1" applyBorder="1" applyAlignment="1">
      <alignment horizontal="center" vertical="center" wrapText="1"/>
    </xf>
    <xf numFmtId="0" fontId="56" fillId="0" borderId="1521" xfId="15" applyFont="1" applyFill="1" applyBorder="1" applyAlignment="1">
      <alignment horizontal="center" vertical="center" wrapText="1"/>
    </xf>
    <xf numFmtId="0" fontId="56" fillId="0" borderId="1519" xfId="15" applyFont="1" applyFill="1" applyBorder="1" applyAlignment="1">
      <alignment horizontal="center" vertical="center" wrapText="1"/>
    </xf>
    <xf numFmtId="0" fontId="56" fillId="0" borderId="1520" xfId="15" applyFont="1" applyFill="1" applyBorder="1" applyAlignment="1">
      <alignment horizontal="center" vertical="center" wrapText="1"/>
    </xf>
    <xf numFmtId="0" fontId="50" fillId="0" borderId="1620" xfId="15" applyFont="1" applyFill="1" applyBorder="1" applyAlignment="1">
      <alignment horizontal="center" vertical="center" wrapText="1"/>
    </xf>
    <xf numFmtId="0" fontId="50" fillId="0" borderId="1621" xfId="15" applyFont="1" applyFill="1" applyBorder="1" applyAlignment="1">
      <alignment horizontal="center" vertical="center" wrapText="1"/>
    </xf>
    <xf numFmtId="0" fontId="50" fillId="0" borderId="1622" xfId="15" applyFont="1" applyFill="1" applyBorder="1" applyAlignment="1">
      <alignment horizontal="center" vertical="center" wrapText="1"/>
    </xf>
    <xf numFmtId="0" fontId="50" fillId="0" borderId="1634" xfId="15" applyFont="1" applyFill="1" applyBorder="1" applyAlignment="1">
      <alignment horizontal="center" vertical="center" wrapText="1"/>
    </xf>
    <xf numFmtId="0" fontId="189" fillId="0" borderId="1620" xfId="15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27" fillId="2" borderId="1637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4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44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37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219" xfId="15" quotePrefix="1" applyFont="1" applyFill="1" applyBorder="1" applyAlignment="1" applyProtection="1">
      <alignment horizontal="center" vertical="center" wrapText="1"/>
      <protection locked="0"/>
    </xf>
    <xf numFmtId="0" fontId="27" fillId="2" borderId="1638" xfId="15" quotePrefix="1" applyFont="1" applyFill="1" applyBorder="1" applyAlignment="1" applyProtection="1">
      <alignment horizontal="center" vertical="center" wrapText="1"/>
      <protection locked="0"/>
    </xf>
    <xf numFmtId="0" fontId="27" fillId="2" borderId="1649" xfId="15" quotePrefix="1" applyFont="1" applyFill="1" applyBorder="1" applyAlignment="1" applyProtection="1">
      <alignment horizontal="center" vertical="center" wrapText="1"/>
      <protection locked="0"/>
    </xf>
    <xf numFmtId="0" fontId="118" fillId="2" borderId="0" xfId="0" applyFont="1" applyFill="1" applyBorder="1" applyAlignment="1">
      <alignment horizontal="center" wrapText="1"/>
    </xf>
    <xf numFmtId="0" fontId="120" fillId="2" borderId="0" xfId="0" applyFont="1" applyFill="1" applyBorder="1" applyAlignment="1">
      <alignment horizontal="left" vertical="center" wrapText="1"/>
    </xf>
    <xf numFmtId="0" fontId="36" fillId="4" borderId="1620" xfId="11" quotePrefix="1" applyFont="1" applyFill="1" applyBorder="1" applyAlignment="1">
      <alignment horizontal="center" vertical="center" wrapText="1"/>
    </xf>
    <xf numFmtId="0" fontId="37" fillId="4" borderId="1620" xfId="11" quotePrefix="1" applyFont="1" applyFill="1" applyBorder="1" applyAlignment="1">
      <alignment horizontal="center" vertical="center" wrapText="1"/>
    </xf>
    <xf numFmtId="0" fontId="38" fillId="4" borderId="1613" xfId="11" quotePrefix="1" applyFont="1" applyFill="1" applyBorder="1" applyAlignment="1">
      <alignment horizontal="center" vertical="center" wrapText="1"/>
    </xf>
    <xf numFmtId="0" fontId="38" fillId="4" borderId="1626" xfId="11" quotePrefix="1" applyFont="1" applyFill="1" applyBorder="1" applyAlignment="1">
      <alignment horizontal="center" vertical="center" wrapText="1"/>
    </xf>
    <xf numFmtId="0" fontId="39" fillId="4" borderId="1613" xfId="15" quotePrefix="1" applyFont="1" applyFill="1" applyBorder="1" applyAlignment="1">
      <alignment vertical="center" wrapText="1"/>
    </xf>
    <xf numFmtId="0" fontId="11" fillId="4" borderId="1613" xfId="15" quotePrefix="1" applyFont="1" applyFill="1" applyBorder="1" applyAlignment="1">
      <alignment vertical="center" wrapText="1"/>
    </xf>
    <xf numFmtId="0" fontId="11" fillId="4" borderId="1626" xfId="15" quotePrefix="1" applyFont="1" applyFill="1" applyBorder="1" applyAlignment="1">
      <alignment vertical="center" wrapText="1"/>
    </xf>
    <xf numFmtId="0" fontId="11" fillId="4" borderId="1612" xfId="15" quotePrefix="1" applyFont="1" applyFill="1" applyBorder="1" applyAlignment="1">
      <alignment vertical="center" wrapText="1"/>
    </xf>
    <xf numFmtId="0" fontId="39" fillId="4" borderId="1677" xfId="15" quotePrefix="1" applyFont="1" applyFill="1" applyBorder="1" applyAlignment="1">
      <alignment vertical="center" wrapText="1"/>
    </xf>
    <xf numFmtId="0" fontId="11" fillId="4" borderId="1248" xfId="15" quotePrefix="1" applyFont="1" applyFill="1" applyBorder="1" applyAlignment="1">
      <alignment vertical="center" wrapText="1"/>
    </xf>
    <xf numFmtId="0" fontId="11" fillId="4" borderId="531" xfId="15" quotePrefix="1" applyFont="1" applyFill="1" applyBorder="1" applyAlignment="1">
      <alignment vertical="center" wrapText="1"/>
    </xf>
    <xf numFmtId="0" fontId="11" fillId="4" borderId="539" xfId="15" quotePrefix="1" applyFont="1" applyFill="1" applyBorder="1" applyAlignment="1">
      <alignment vertical="center" wrapText="1"/>
    </xf>
    <xf numFmtId="0" fontId="11" fillId="4" borderId="219" xfId="15" quotePrefix="1" applyFont="1" applyFill="1" applyBorder="1" applyAlignment="1">
      <alignment vertical="center" wrapText="1"/>
    </xf>
    <xf numFmtId="0" fontId="11" fillId="4" borderId="1637" xfId="15" quotePrefix="1" applyFont="1" applyFill="1" applyBorder="1" applyAlignment="1">
      <alignment vertical="center" wrapText="1"/>
    </xf>
    <xf numFmtId="0" fontId="11" fillId="4" borderId="539" xfId="13" applyFont="1" applyFill="1" applyBorder="1" applyAlignment="1">
      <alignment vertical="center" wrapText="1"/>
    </xf>
    <xf numFmtId="0" fontId="40" fillId="4" borderId="1652" xfId="15" quotePrefix="1" applyFont="1" applyFill="1" applyBorder="1" applyAlignment="1">
      <alignment vertical="center" wrapText="1"/>
    </xf>
    <xf numFmtId="0" fontId="40" fillId="4" borderId="1652" xfId="15" applyFont="1" applyFill="1" applyBorder="1" applyAlignment="1">
      <alignment vertical="center" wrapText="1"/>
    </xf>
    <xf numFmtId="0" fontId="120" fillId="4" borderId="1677" xfId="0" applyFont="1" applyFill="1" applyBorder="1" applyAlignment="1">
      <alignment horizontal="left" vertical="center" wrapText="1"/>
    </xf>
    <xf numFmtId="0" fontId="11" fillId="4" borderId="1626" xfId="13" quotePrefix="1" applyFont="1" applyFill="1" applyBorder="1" applyAlignment="1">
      <alignment horizontal="center" vertical="center" wrapText="1"/>
    </xf>
    <xf numFmtId="0" fontId="11" fillId="4" borderId="221" xfId="11" quotePrefix="1" applyFont="1" applyFill="1" applyBorder="1" applyAlignment="1">
      <alignment horizontal="center" vertical="center" textRotation="255" wrapText="1"/>
    </xf>
    <xf numFmtId="0" fontId="11" fillId="4" borderId="149" xfId="13" applyFont="1" applyFill="1" applyBorder="1" applyAlignment="1">
      <alignment horizontal="center" vertical="center" wrapText="1"/>
    </xf>
    <xf numFmtId="0" fontId="11" fillId="4" borderId="221" xfId="13" applyFont="1" applyFill="1" applyBorder="1" applyAlignment="1">
      <alignment horizontal="center" vertical="center" wrapText="1"/>
    </xf>
    <xf numFmtId="0" fontId="43" fillId="4" borderId="1677" xfId="0" applyFont="1" applyFill="1" applyBorder="1" applyAlignment="1">
      <alignment horizontal="left" vertical="center" wrapText="1"/>
    </xf>
    <xf numFmtId="0" fontId="11" fillId="4" borderId="1634" xfId="13" quotePrefix="1" applyFont="1" applyFill="1" applyBorder="1" applyAlignment="1">
      <alignment horizontal="center" vertical="center" wrapText="1"/>
    </xf>
    <xf numFmtId="0" fontId="11" fillId="4" borderId="1676" xfId="13" quotePrefix="1" applyFont="1" applyFill="1" applyBorder="1" applyAlignment="1">
      <alignment horizontal="center" vertical="center" wrapText="1"/>
    </xf>
    <xf numFmtId="0" fontId="39" fillId="4" borderId="1626" xfId="15" quotePrefix="1" applyFont="1" applyFill="1" applyBorder="1" applyAlignment="1">
      <alignment vertical="center" wrapText="1"/>
    </xf>
    <xf numFmtId="0" fontId="11" fillId="2" borderId="1620" xfId="13" applyFont="1" applyFill="1" applyBorder="1" applyAlignment="1">
      <alignment horizontal="center" vertical="center" wrapText="1"/>
    </xf>
    <xf numFmtId="0" fontId="11" fillId="2" borderId="1621" xfId="13" applyFont="1" applyFill="1" applyBorder="1" applyAlignment="1">
      <alignment horizontal="center" vertical="center" wrapText="1"/>
    </xf>
    <xf numFmtId="0" fontId="11" fillId="2" borderId="1622" xfId="13" applyFont="1" applyFill="1" applyBorder="1" applyAlignment="1">
      <alignment horizontal="center" vertical="center" wrapText="1"/>
    </xf>
    <xf numFmtId="0" fontId="39" fillId="4" borderId="1675" xfId="15" applyFont="1" applyFill="1" applyBorder="1" applyAlignment="1">
      <alignment vertical="center" wrapText="1"/>
    </xf>
    <xf numFmtId="0" fontId="40" fillId="4" borderId="1676" xfId="13" quotePrefix="1" applyFont="1" applyFill="1" applyBorder="1" applyAlignment="1">
      <alignment horizontal="center" vertical="center" wrapText="1"/>
    </xf>
    <xf numFmtId="0" fontId="40" fillId="4" borderId="1634" xfId="13" quotePrefix="1" applyFont="1" applyFill="1" applyBorder="1" applyAlignment="1">
      <alignment horizontal="center" vertical="center" wrapText="1"/>
    </xf>
    <xf numFmtId="0" fontId="11" fillId="4" borderId="1248" xfId="13" applyFont="1" applyFill="1" applyBorder="1" applyAlignment="1">
      <alignment horizontal="center" vertical="center" wrapText="1"/>
    </xf>
    <xf numFmtId="0" fontId="40" fillId="2" borderId="1652" xfId="15" applyFont="1" applyFill="1" applyBorder="1" applyAlignment="1">
      <alignment vertical="center" wrapText="1"/>
    </xf>
    <xf numFmtId="0" fontId="11" fillId="4" borderId="1613" xfId="15" quotePrefix="1" applyFont="1" applyFill="1" applyBorder="1" applyAlignment="1">
      <alignment horizontal="center" vertical="center" wrapText="1"/>
    </xf>
    <xf numFmtId="0" fontId="11" fillId="4" borderId="1626" xfId="15" quotePrefix="1" applyFont="1" applyFill="1" applyBorder="1" applyAlignment="1">
      <alignment horizontal="center" vertical="center" wrapText="1"/>
    </xf>
    <xf numFmtId="0" fontId="11" fillId="4" borderId="1612" xfId="15" quotePrefix="1" applyFont="1" applyFill="1" applyBorder="1" applyAlignment="1">
      <alignment horizontal="center" vertical="center" wrapText="1"/>
    </xf>
    <xf numFmtId="0" fontId="10" fillId="4" borderId="1613" xfId="0" applyFont="1" applyFill="1" applyBorder="1" applyAlignment="1">
      <alignment horizontal="left" vertical="center" wrapText="1"/>
    </xf>
    <xf numFmtId="0" fontId="11" fillId="4" borderId="1639" xfId="13" quotePrefix="1" applyFont="1" applyFill="1" applyBorder="1" applyAlignment="1">
      <alignment horizontal="center" vertical="center" wrapText="1"/>
    </xf>
    <xf numFmtId="0" fontId="120" fillId="4" borderId="1613" xfId="0" applyFont="1" applyFill="1" applyBorder="1" applyAlignment="1">
      <alignment horizontal="left" vertical="center" wrapText="1"/>
    </xf>
    <xf numFmtId="0" fontId="165" fillId="4" borderId="1620" xfId="0" applyFont="1" applyFill="1" applyBorder="1" applyAlignment="1">
      <alignment horizontal="center" vertical="center"/>
    </xf>
    <xf numFmtId="0" fontId="165" fillId="4" borderId="1626" xfId="0" applyFont="1" applyFill="1" applyBorder="1" applyAlignment="1">
      <alignment horizontal="center" vertical="center"/>
    </xf>
    <xf numFmtId="0" fontId="165" fillId="4" borderId="1639" xfId="0" applyFont="1" applyFill="1" applyBorder="1" applyAlignment="1">
      <alignment horizontal="center" vertical="center"/>
    </xf>
    <xf numFmtId="0" fontId="40" fillId="2" borderId="150" xfId="15" quotePrefix="1" applyFont="1" applyFill="1" applyBorder="1" applyAlignment="1">
      <alignment horizontal="center" vertical="center" wrapText="1"/>
    </xf>
    <xf numFmtId="0" fontId="41" fillId="2" borderId="1626" xfId="0" applyFont="1" applyFill="1" applyBorder="1" applyAlignment="1">
      <alignment horizontal="center" vertical="center" wrapText="1"/>
    </xf>
    <xf numFmtId="0" fontId="150" fillId="2" borderId="901" xfId="0" applyFont="1" applyFill="1" applyBorder="1" applyAlignment="1">
      <alignment horizontal="center" vertical="center"/>
    </xf>
    <xf numFmtId="0" fontId="150" fillId="2" borderId="840" xfId="0" applyFont="1" applyFill="1" applyBorder="1" applyAlignment="1">
      <alignment horizontal="center" vertical="center"/>
    </xf>
    <xf numFmtId="0" fontId="150" fillId="2" borderId="845" xfId="0" applyFont="1" applyFill="1" applyBorder="1" applyAlignment="1">
      <alignment horizontal="center" vertical="center"/>
    </xf>
    <xf numFmtId="0" fontId="150" fillId="2" borderId="1626" xfId="0" applyFont="1" applyFill="1" applyBorder="1" applyAlignment="1">
      <alignment horizontal="center" vertical="center"/>
    </xf>
    <xf numFmtId="0" fontId="40" fillId="2" borderId="1648" xfId="15" quotePrefix="1" applyFont="1" applyFill="1" applyBorder="1" applyAlignment="1">
      <alignment horizontal="center" vertical="center" wrapText="1"/>
    </xf>
    <xf numFmtId="0" fontId="55" fillId="2" borderId="149" xfId="0" applyFont="1" applyFill="1" applyBorder="1" applyAlignment="1">
      <alignment horizontal="center" vertical="center"/>
    </xf>
    <xf numFmtId="0" fontId="40" fillId="2" borderId="169" xfId="15" quotePrefix="1" applyFont="1" applyFill="1" applyBorder="1" applyAlignment="1">
      <alignment horizontal="center" vertical="center" wrapText="1"/>
    </xf>
    <xf numFmtId="0" fontId="40" fillId="2" borderId="1680" xfId="15" quotePrefix="1" applyFont="1" applyFill="1" applyBorder="1" applyAlignment="1">
      <alignment horizontal="center" vertical="center" wrapText="1"/>
    </xf>
    <xf numFmtId="0" fontId="40" fillId="2" borderId="531" xfId="15" quotePrefix="1" applyFont="1" applyFill="1" applyBorder="1" applyAlignment="1">
      <alignment horizontal="center" vertical="center" wrapText="1"/>
    </xf>
    <xf numFmtId="0" fontId="40" fillId="2" borderId="1678" xfId="15" quotePrefix="1" applyFont="1" applyFill="1" applyBorder="1" applyAlignment="1">
      <alignment horizontal="center" vertical="center" wrapText="1"/>
    </xf>
    <xf numFmtId="0" fontId="40" fillId="2" borderId="1679" xfId="15" quotePrefix="1" applyFont="1" applyFill="1" applyBorder="1" applyAlignment="1">
      <alignment horizontal="center" vertical="center" wrapText="1"/>
    </xf>
    <xf numFmtId="0" fontId="40" fillId="2" borderId="1635" xfId="15" quotePrefix="1" applyFont="1" applyFill="1" applyBorder="1" applyAlignment="1">
      <alignment horizontal="center" vertical="center" wrapText="1"/>
    </xf>
    <xf numFmtId="0" fontId="90" fillId="0" borderId="1608" xfId="0" applyFont="1" applyFill="1" applyBorder="1" applyAlignment="1">
      <alignment horizontal="center"/>
    </xf>
    <xf numFmtId="0" fontId="90" fillId="0" borderId="129" xfId="0" applyFont="1" applyFill="1" applyBorder="1" applyAlignment="1">
      <alignment horizontal="center"/>
    </xf>
    <xf numFmtId="0" fontId="90" fillId="0" borderId="0" xfId="0" applyFont="1" applyFill="1" applyBorder="1" applyAlignment="1">
      <alignment horizontal="center"/>
    </xf>
    <xf numFmtId="0" fontId="90" fillId="0" borderId="1607" xfId="9" applyFont="1" applyFill="1" applyBorder="1" applyAlignment="1">
      <alignment horizontal="center"/>
    </xf>
    <xf numFmtId="0" fontId="90" fillId="0" borderId="1608" xfId="9" applyFont="1" applyFill="1" applyBorder="1" applyAlignment="1">
      <alignment horizontal="center"/>
    </xf>
    <xf numFmtId="0" fontId="90" fillId="0" borderId="1614" xfId="9" applyFont="1" applyFill="1" applyBorder="1" applyAlignment="1">
      <alignment horizontal="center"/>
    </xf>
    <xf numFmtId="0" fontId="9" fillId="0" borderId="1610" xfId="0" applyFont="1" applyFill="1" applyBorder="1" applyAlignment="1">
      <alignment horizontal="center"/>
    </xf>
    <xf numFmtId="0" fontId="9" fillId="0" borderId="1611" xfId="0" applyFont="1" applyFill="1" applyBorder="1" applyAlignment="1">
      <alignment horizontal="center"/>
    </xf>
    <xf numFmtId="0" fontId="9" fillId="0" borderId="1612" xfId="0" applyFont="1" applyFill="1" applyBorder="1" applyAlignment="1">
      <alignment horizontal="center"/>
    </xf>
    <xf numFmtId="0" fontId="40" fillId="0" borderId="1682" xfId="15" quotePrefix="1" applyFont="1" applyFill="1" applyBorder="1" applyAlignment="1">
      <alignment horizontal="center" vertical="center" wrapText="1"/>
    </xf>
    <xf numFmtId="0" fontId="40" fillId="0" borderId="1679" xfId="15" quotePrefix="1" applyFont="1" applyFill="1" applyBorder="1" applyAlignment="1">
      <alignment horizontal="center" vertical="center" wrapText="1"/>
    </xf>
    <xf numFmtId="0" fontId="40" fillId="0" borderId="1638" xfId="15" quotePrefix="1" applyFont="1" applyFill="1" applyBorder="1" applyAlignment="1">
      <alignment horizontal="center" vertical="center" wrapText="1"/>
    </xf>
    <xf numFmtId="0" fontId="11" fillId="0" borderId="1620" xfId="13" quotePrefix="1" applyFont="1" applyFill="1" applyBorder="1" applyAlignment="1">
      <alignment horizontal="center" vertical="center" wrapText="1"/>
    </xf>
    <xf numFmtId="0" fontId="11" fillId="0" borderId="1674" xfId="11" quotePrefix="1" applyFont="1" applyFill="1" applyBorder="1" applyAlignment="1">
      <alignment horizontal="center" vertical="center" textRotation="255" wrapText="1"/>
    </xf>
    <xf numFmtId="0" fontId="11" fillId="0" borderId="221" xfId="11" quotePrefix="1" applyFont="1" applyFill="1" applyBorder="1" applyAlignment="1">
      <alignment horizontal="center" vertical="center" textRotation="255" wrapText="1"/>
    </xf>
    <xf numFmtId="0" fontId="40" fillId="0" borderId="1678" xfId="15" quotePrefix="1" applyFont="1" applyFill="1" applyBorder="1" applyAlignment="1">
      <alignment horizontal="center" vertical="center" wrapText="1"/>
    </xf>
    <xf numFmtId="0" fontId="40" fillId="0" borderId="1644" xfId="15" quotePrefix="1" applyFont="1" applyFill="1" applyBorder="1" applyAlignment="1">
      <alignment horizontal="center" vertical="center" wrapText="1"/>
    </xf>
    <xf numFmtId="0" fontId="11" fillId="0" borderId="1678" xfId="15" quotePrefix="1" applyFont="1" applyFill="1" applyBorder="1" applyAlignment="1">
      <alignment horizontal="center" vertical="center" wrapText="1"/>
    </xf>
    <xf numFmtId="0" fontId="11" fillId="0" borderId="1679" xfId="15" quotePrefix="1" applyFont="1" applyFill="1" applyBorder="1" applyAlignment="1">
      <alignment horizontal="center" vertical="center" wrapText="1"/>
    </xf>
    <xf numFmtId="0" fontId="11" fillId="0" borderId="1680" xfId="15" quotePrefix="1" applyFont="1" applyFill="1" applyBorder="1" applyAlignment="1">
      <alignment horizontal="center" vertical="center" wrapText="1"/>
    </xf>
    <xf numFmtId="0" fontId="11" fillId="0" borderId="1638" xfId="15" quotePrefix="1" applyFont="1" applyFill="1" applyBorder="1" applyAlignment="1">
      <alignment horizontal="center" vertical="center" wrapText="1"/>
    </xf>
    <xf numFmtId="0" fontId="11" fillId="0" borderId="1644" xfId="15" quotePrefix="1" applyFont="1" applyFill="1" applyBorder="1" applyAlignment="1">
      <alignment horizontal="center" vertical="center" wrapText="1"/>
    </xf>
    <xf numFmtId="0" fontId="11" fillId="0" borderId="1521" xfId="15" quotePrefix="1" applyFont="1" applyFill="1" applyBorder="1" applyAlignment="1">
      <alignment horizontal="center" vertical="center" wrapText="1"/>
    </xf>
    <xf numFmtId="0" fontId="11" fillId="0" borderId="1519" xfId="15" quotePrefix="1" applyFont="1" applyFill="1" applyBorder="1" applyAlignment="1">
      <alignment horizontal="center" vertical="center" wrapText="1"/>
    </xf>
    <xf numFmtId="0" fontId="11" fillId="0" borderId="1520" xfId="15" quotePrefix="1" applyFont="1" applyFill="1" applyBorder="1" applyAlignment="1">
      <alignment horizontal="center" vertical="center" wrapText="1"/>
    </xf>
    <xf numFmtId="0" fontId="11" fillId="0" borderId="900" xfId="15" quotePrefix="1" applyFont="1" applyFill="1" applyBorder="1" applyAlignment="1">
      <alignment horizontal="center" vertical="center" wrapText="1"/>
    </xf>
    <xf numFmtId="0" fontId="11" fillId="0" borderId="1655" xfId="15" quotePrefix="1" applyFont="1" applyFill="1" applyBorder="1" applyAlignment="1">
      <alignment horizontal="center" vertical="center" wrapText="1"/>
    </xf>
    <xf numFmtId="0" fontId="11" fillId="0" borderId="1621" xfId="13" quotePrefix="1" applyFont="1" applyFill="1" applyBorder="1" applyAlignment="1">
      <alignment horizontal="center" vertical="center" wrapText="1"/>
    </xf>
    <xf numFmtId="0" fontId="11" fillId="0" borderId="1622" xfId="13" quotePrefix="1" applyFont="1" applyFill="1" applyBorder="1" applyAlignment="1">
      <alignment horizontal="center" vertical="center" wrapText="1"/>
    </xf>
    <xf numFmtId="0" fontId="11" fillId="0" borderId="1674" xfId="13" quotePrefix="1" applyFont="1" applyFill="1" applyBorder="1" applyAlignment="1">
      <alignment horizontal="center" vertical="center" wrapText="1"/>
    </xf>
    <xf numFmtId="0" fontId="40" fillId="0" borderId="1634" xfId="15" quotePrefix="1" applyFont="1" applyFill="1" applyBorder="1" applyAlignment="1">
      <alignment horizontal="center" vertical="center" wrapText="1"/>
    </xf>
    <xf numFmtId="0" fontId="55" fillId="0" borderId="1634" xfId="15" quotePrefix="1" applyFont="1" applyFill="1" applyBorder="1" applyAlignment="1">
      <alignment horizontal="center" vertical="center" wrapText="1"/>
    </xf>
    <xf numFmtId="0" fontId="55" fillId="0" borderId="1678" xfId="15" quotePrefix="1" applyFont="1" applyFill="1" applyBorder="1" applyAlignment="1">
      <alignment horizontal="center" vertical="center" wrapText="1"/>
    </xf>
    <xf numFmtId="0" fontId="40" fillId="0" borderId="1521" xfId="15" quotePrefix="1" applyFont="1" applyFill="1" applyBorder="1" applyAlignment="1">
      <alignment horizontal="center" vertical="center" wrapText="1"/>
    </xf>
    <xf numFmtId="0" fontId="11" fillId="0" borderId="1620" xfId="15" quotePrefix="1" applyFont="1" applyFill="1" applyBorder="1" applyAlignment="1">
      <alignment horizontal="center" vertical="center" wrapText="1"/>
    </xf>
    <xf numFmtId="0" fontId="11" fillId="0" borderId="1626" xfId="15" quotePrefix="1" applyFont="1" applyFill="1" applyBorder="1" applyAlignment="1">
      <alignment horizontal="center" vertical="center" wrapText="1"/>
    </xf>
    <xf numFmtId="0" fontId="40" fillId="0" borderId="1620" xfId="13" quotePrefix="1" applyFont="1" applyFill="1" applyBorder="1" applyAlignment="1">
      <alignment horizontal="center" vertical="center" wrapText="1"/>
    </xf>
    <xf numFmtId="0" fontId="40" fillId="0" borderId="1639" xfId="13" quotePrefix="1" applyFont="1" applyFill="1" applyBorder="1" applyAlignment="1">
      <alignment horizontal="center" vertical="center" wrapText="1"/>
    </xf>
    <xf numFmtId="0" fontId="40" fillId="0" borderId="1612" xfId="13" quotePrefix="1" applyFont="1" applyFill="1" applyBorder="1" applyAlignment="1">
      <alignment horizontal="center" vertical="center" wrapText="1"/>
    </xf>
    <xf numFmtId="0" fontId="40" fillId="0" borderId="1617" xfId="13" quotePrefix="1" applyFont="1" applyFill="1" applyBorder="1" applyAlignment="1">
      <alignment horizontal="center" vertical="center" wrapText="1"/>
    </xf>
    <xf numFmtId="0" fontId="40" fillId="0" borderId="531" xfId="15" quotePrefix="1" applyFont="1" applyFill="1" applyBorder="1" applyAlignment="1">
      <alignment horizontal="center" vertical="center" wrapText="1"/>
    </xf>
    <xf numFmtId="0" fontId="40" fillId="0" borderId="1637" xfId="15" quotePrefix="1" applyFont="1" applyFill="1" applyBorder="1" applyAlignment="1">
      <alignment horizontal="center" vertical="center" wrapText="1"/>
    </xf>
    <xf numFmtId="0" fontId="40" fillId="0" borderId="219" xfId="15" quotePrefix="1" applyFont="1" applyFill="1" applyBorder="1" applyAlignment="1">
      <alignment horizontal="center" vertical="center" wrapText="1"/>
    </xf>
    <xf numFmtId="0" fontId="11" fillId="0" borderId="1613" xfId="15" quotePrefix="1" applyFont="1" applyFill="1" applyBorder="1" applyAlignment="1">
      <alignment horizontal="center" vertical="center" wrapText="1"/>
    </xf>
    <xf numFmtId="0" fontId="11" fillId="0" borderId="1613" xfId="13" quotePrefix="1" applyFont="1" applyFill="1" applyBorder="1" applyAlignment="1">
      <alignment horizontal="center" vertical="center" wrapText="1"/>
    </xf>
    <xf numFmtId="0" fontId="107" fillId="4" borderId="1675" xfId="15" applyFont="1" applyFill="1" applyBorder="1" applyAlignment="1">
      <alignment vertical="center" wrapText="1"/>
    </xf>
    <xf numFmtId="0" fontId="107" fillId="4" borderId="1629" xfId="15" applyFont="1" applyFill="1" applyBorder="1" applyAlignment="1">
      <alignment vertical="center" wrapText="1"/>
    </xf>
    <xf numFmtId="0" fontId="107" fillId="4" borderId="1683" xfId="15" applyFont="1" applyFill="1" applyBorder="1" applyAlignment="1">
      <alignment vertical="center" wrapText="1"/>
    </xf>
    <xf numFmtId="0" fontId="40" fillId="4" borderId="1315" xfId="15" applyFont="1" applyFill="1" applyBorder="1" applyAlignment="1">
      <alignment vertical="center" wrapText="1"/>
    </xf>
    <xf numFmtId="0" fontId="39" fillId="4" borderId="1645" xfId="15" applyFont="1" applyFill="1" applyBorder="1" applyAlignment="1">
      <alignment vertical="center" wrapText="1"/>
    </xf>
    <xf numFmtId="0" fontId="39" fillId="4" borderId="1626" xfId="15" applyFont="1" applyFill="1" applyBorder="1" applyAlignment="1">
      <alignment vertical="center" wrapText="1"/>
    </xf>
    <xf numFmtId="0" fontId="11" fillId="0" borderId="1527" xfId="13" quotePrefix="1" applyFont="1" applyFill="1" applyBorder="1" applyAlignment="1">
      <alignment horizontal="center" vertical="center" wrapText="1"/>
    </xf>
    <xf numFmtId="0" fontId="11" fillId="0" borderId="1580" xfId="13" quotePrefix="1" applyFont="1" applyFill="1" applyBorder="1" applyAlignment="1">
      <alignment horizontal="center" vertical="center" wrapText="1"/>
    </xf>
    <xf numFmtId="0" fontId="11" fillId="0" borderId="1534" xfId="13" quotePrefix="1" applyFont="1" applyFill="1" applyBorder="1" applyAlignment="1">
      <alignment horizontal="center" vertical="center" wrapText="1"/>
    </xf>
    <xf numFmtId="0" fontId="11" fillId="0" borderId="1634" xfId="15" quotePrefix="1" applyFont="1" applyFill="1" applyBorder="1" applyAlignment="1">
      <alignment horizontal="center" vertical="center" wrapText="1"/>
    </xf>
    <xf numFmtId="0" fontId="11" fillId="0" borderId="1556" xfId="15" quotePrefix="1" applyFont="1" applyFill="1" applyBorder="1" applyAlignment="1">
      <alignment horizontal="center" vertical="center" wrapText="1"/>
    </xf>
    <xf numFmtId="0" fontId="40" fillId="0" borderId="1674" xfId="13" quotePrefix="1" applyFont="1" applyFill="1" applyBorder="1" applyAlignment="1">
      <alignment horizontal="center" vertical="center" wrapText="1"/>
    </xf>
    <xf numFmtId="0" fontId="40" fillId="0" borderId="175" xfId="13" quotePrefix="1" applyFont="1" applyFill="1" applyBorder="1" applyAlignment="1">
      <alignment horizontal="center" vertical="center" wrapText="1"/>
    </xf>
    <xf numFmtId="0" fontId="40" fillId="0" borderId="0" xfId="13" quotePrefix="1" applyFont="1" applyFill="1" applyBorder="1" applyAlignment="1">
      <alignment horizontal="center" vertical="center" wrapText="1"/>
    </xf>
    <xf numFmtId="0" fontId="163" fillId="0" borderId="1686" xfId="34" applyNumberFormat="1" applyFont="1" applyFill="1" applyBorder="1" applyAlignment="1">
      <alignment horizontal="center" vertical="top" wrapText="1" readingOrder="1"/>
    </xf>
    <xf numFmtId="0" fontId="164" fillId="0" borderId="1687" xfId="34" applyNumberFormat="1" applyFont="1" applyFill="1" applyBorder="1" applyAlignment="1">
      <alignment horizontal="center" vertical="top" wrapText="1" readingOrder="1"/>
    </xf>
    <xf numFmtId="0" fontId="163" fillId="0" borderId="1685" xfId="34" applyNumberFormat="1" applyFont="1" applyFill="1" applyBorder="1" applyAlignment="1">
      <alignment horizontal="center" vertical="top" wrapText="1" readingOrder="1"/>
    </xf>
    <xf numFmtId="0" fontId="14" fillId="0" borderId="1690" xfId="0" applyNumberFormat="1" applyFont="1" applyFill="1" applyBorder="1" applyAlignment="1">
      <alignment horizontal="center" vertical="center" wrapText="1"/>
    </xf>
    <xf numFmtId="0" fontId="9" fillId="0" borderId="1466" xfId="13" applyFont="1" applyFill="1" applyBorder="1" applyAlignment="1">
      <alignment vertical="center" wrapText="1"/>
    </xf>
    <xf numFmtId="0" fontId="133" fillId="0" borderId="1294" xfId="0" applyFont="1" applyFill="1" applyBorder="1" applyAlignment="1">
      <alignment horizontal="center" vertical="center" wrapText="1"/>
    </xf>
    <xf numFmtId="0" fontId="133" fillId="0" borderId="1308" xfId="0" applyFont="1" applyFill="1" applyBorder="1" applyAlignment="1">
      <alignment horizontal="center" vertical="center" wrapText="1"/>
    </xf>
    <xf numFmtId="0" fontId="133" fillId="0" borderId="1303" xfId="0" applyFont="1" applyFill="1" applyBorder="1" applyAlignment="1">
      <alignment horizontal="center" vertical="center" wrapText="1"/>
    </xf>
    <xf numFmtId="0" fontId="133" fillId="0" borderId="1305" xfId="0" applyFont="1" applyFill="1" applyBorder="1" applyAlignment="1">
      <alignment horizontal="center" vertical="center" wrapText="1"/>
    </xf>
    <xf numFmtId="0" fontId="133" fillId="0" borderId="1302" xfId="0" applyFont="1" applyFill="1" applyBorder="1" applyAlignment="1">
      <alignment horizontal="center" vertical="center" wrapText="1"/>
    </xf>
    <xf numFmtId="0" fontId="133" fillId="0" borderId="1566" xfId="0" applyFont="1" applyFill="1" applyBorder="1" applyAlignment="1">
      <alignment horizontal="center" vertical="center" wrapText="1"/>
    </xf>
    <xf numFmtId="0" fontId="133" fillId="0" borderId="1570" xfId="0" applyFont="1" applyFill="1" applyBorder="1" applyAlignment="1">
      <alignment horizontal="center" vertical="center" wrapText="1"/>
    </xf>
    <xf numFmtId="0" fontId="133" fillId="0" borderId="1563" xfId="0" applyFont="1" applyFill="1" applyBorder="1" applyAlignment="1">
      <alignment horizontal="center" vertical="center" wrapText="1"/>
    </xf>
    <xf numFmtId="0" fontId="9" fillId="0" borderId="1688" xfId="0" applyNumberFormat="1" applyFont="1" applyFill="1" applyBorder="1" applyAlignment="1">
      <alignment horizontal="center" vertical="center"/>
    </xf>
    <xf numFmtId="0" fontId="9" fillId="0" borderId="1684" xfId="0" applyNumberFormat="1" applyFont="1" applyFill="1" applyBorder="1" applyAlignment="1">
      <alignment horizontal="center" vertical="center"/>
    </xf>
    <xf numFmtId="0" fontId="9" fillId="0" borderId="1689" xfId="0" applyNumberFormat="1" applyFont="1" applyFill="1" applyBorder="1" applyAlignment="1">
      <alignment horizontal="center" vertical="center"/>
    </xf>
    <xf numFmtId="0" fontId="14" fillId="0" borderId="1691" xfId="0" applyNumberFormat="1" applyFont="1" applyFill="1" applyBorder="1" applyAlignment="1">
      <alignment horizontal="center" vertical="center" wrapText="1"/>
    </xf>
    <xf numFmtId="0" fontId="14" fillId="0" borderId="1692" xfId="0" applyNumberFormat="1" applyFont="1" applyFill="1" applyBorder="1" applyAlignment="1">
      <alignment horizontal="center" vertical="center" wrapText="1"/>
    </xf>
    <xf numFmtId="0" fontId="14" fillId="0" borderId="565" xfId="0" applyNumberFormat="1" applyFont="1" applyFill="1" applyBorder="1" applyAlignment="1">
      <alignment horizontal="center" vertical="center"/>
    </xf>
    <xf numFmtId="0" fontId="14" fillId="0" borderId="566" xfId="0" applyNumberFormat="1" applyFont="1" applyFill="1" applyBorder="1" applyAlignment="1">
      <alignment horizontal="center" vertical="center"/>
    </xf>
    <xf numFmtId="0" fontId="14" fillId="0" borderId="1688" xfId="0" applyFont="1" applyFill="1" applyBorder="1" applyAlignment="1">
      <alignment horizontal="center" vertical="center"/>
    </xf>
    <xf numFmtId="0" fontId="14" fillId="0" borderId="1689" xfId="0" applyFont="1" applyFill="1" applyBorder="1" applyAlignment="1">
      <alignment horizontal="center" vertical="center"/>
    </xf>
    <xf numFmtId="0" fontId="164" fillId="0" borderId="1685" xfId="34" applyNumberFormat="1" applyFont="1" applyFill="1" applyBorder="1" applyAlignment="1">
      <alignment horizontal="center" vertical="top" wrapText="1" readingOrder="1"/>
    </xf>
    <xf numFmtId="0" fontId="164" fillId="0" borderId="1686" xfId="34" applyNumberFormat="1" applyFont="1" applyFill="1" applyBorder="1" applyAlignment="1">
      <alignment horizontal="center" vertical="top" wrapText="1" readingOrder="1"/>
    </xf>
    <xf numFmtId="0" fontId="14" fillId="0" borderId="1693" xfId="0" applyNumberFormat="1" applyFont="1" applyFill="1" applyBorder="1" applyAlignment="1">
      <alignment horizontal="center" vertical="center"/>
    </xf>
    <xf numFmtId="0" fontId="14" fillId="0" borderId="1694" xfId="0" applyNumberFormat="1" applyFont="1" applyFill="1" applyBorder="1" applyAlignment="1">
      <alignment horizontal="center" vertical="center"/>
    </xf>
    <xf numFmtId="0" fontId="14" fillId="0" borderId="1692" xfId="0" applyNumberFormat="1" applyFont="1" applyFill="1" applyBorder="1" applyAlignment="1">
      <alignment horizontal="center" vertical="center"/>
    </xf>
    <xf numFmtId="0" fontId="192" fillId="2" borderId="909" xfId="0" applyFont="1" applyFill="1" applyBorder="1" applyAlignment="1">
      <alignment horizontal="center" vertical="center" wrapText="1"/>
    </xf>
    <xf numFmtId="0" fontId="132" fillId="2" borderId="585" xfId="0" applyNumberFormat="1" applyFont="1" applyFill="1" applyBorder="1" applyAlignment="1" applyProtection="1">
      <alignment horizontal="center" vertical="center"/>
    </xf>
    <xf numFmtId="0" fontId="33" fillId="0" borderId="960" xfId="0" applyFont="1" applyFill="1" applyBorder="1" applyAlignment="1">
      <alignment horizontal="center" vertical="center" wrapText="1"/>
    </xf>
    <xf numFmtId="0" fontId="33" fillId="0" borderId="1679" xfId="0" applyFont="1" applyFill="1" applyBorder="1" applyAlignment="1">
      <alignment horizontal="center" vertical="center" wrapText="1"/>
    </xf>
    <xf numFmtId="0" fontId="33" fillId="0" borderId="961" xfId="0" applyFont="1" applyFill="1" applyBorder="1" applyAlignment="1">
      <alignment horizontal="center" vertical="center" wrapText="1"/>
    </xf>
    <xf numFmtId="0" fontId="49" fillId="0" borderId="960" xfId="0" applyFont="1" applyFill="1" applyBorder="1" applyAlignment="1">
      <alignment horizontal="center" vertical="center" wrapText="1"/>
    </xf>
    <xf numFmtId="0" fontId="49" fillId="0" borderId="1679" xfId="0" applyFont="1" applyFill="1" applyBorder="1" applyAlignment="1">
      <alignment horizontal="center" vertical="center" wrapText="1"/>
    </xf>
    <xf numFmtId="0" fontId="49" fillId="0" borderId="961" xfId="0" applyFont="1" applyFill="1" applyBorder="1" applyAlignment="1">
      <alignment horizontal="center" vertical="center" wrapText="1"/>
    </xf>
    <xf numFmtId="0" fontId="3" fillId="14" borderId="990" xfId="0" applyFont="1" applyFill="1" applyBorder="1" applyAlignment="1">
      <alignment horizontal="center" textRotation="90" wrapText="1"/>
    </xf>
    <xf numFmtId="0" fontId="213" fillId="0" borderId="1681" xfId="0" applyNumberFormat="1" applyFont="1" applyFill="1" applyBorder="1" applyAlignment="1">
      <alignment horizontal="center" vertical="center"/>
    </xf>
    <xf numFmtId="0" fontId="55" fillId="4" borderId="1682" xfId="15" applyFont="1" applyFill="1" applyBorder="1" applyAlignment="1">
      <alignment horizontal="center" vertical="center" wrapText="1"/>
    </xf>
    <xf numFmtId="0" fontId="55" fillId="4" borderId="1679" xfId="15" applyFont="1" applyFill="1" applyBorder="1" applyAlignment="1">
      <alignment horizontal="center" vertical="center" wrapText="1"/>
    </xf>
    <xf numFmtId="0" fontId="58" fillId="4" borderId="1527" xfId="11" applyFont="1" applyFill="1" applyBorder="1" applyAlignment="1">
      <alignment horizontal="center" vertical="center" textRotation="255" wrapText="1"/>
    </xf>
    <xf numFmtId="0" fontId="58" fillId="4" borderId="1580" xfId="11" applyFont="1" applyFill="1" applyBorder="1" applyAlignment="1">
      <alignment horizontal="center" vertical="center" textRotation="255" wrapText="1"/>
    </xf>
    <xf numFmtId="0" fontId="58" fillId="4" borderId="1579" xfId="11" applyFont="1" applyFill="1" applyBorder="1" applyAlignment="1">
      <alignment horizontal="center" vertical="center" textRotation="255" wrapText="1"/>
    </xf>
    <xf numFmtId="0" fontId="58" fillId="2" borderId="1580" xfId="11" applyFont="1" applyFill="1" applyBorder="1" applyAlignment="1">
      <alignment horizontal="center" vertical="center" textRotation="255" wrapText="1"/>
    </xf>
    <xf numFmtId="0" fontId="58" fillId="2" borderId="1579" xfId="11" applyFont="1" applyFill="1" applyBorder="1" applyAlignment="1">
      <alignment horizontal="center" vertical="center" textRotation="255" wrapText="1"/>
    </xf>
    <xf numFmtId="0" fontId="55" fillId="2" borderId="1682" xfId="15" applyFont="1" applyFill="1" applyBorder="1" applyAlignment="1">
      <alignment horizontal="center" vertical="center" wrapText="1"/>
    </xf>
    <xf numFmtId="0" fontId="55" fillId="2" borderId="1679" xfId="15" applyFont="1" applyFill="1" applyBorder="1" applyAlignment="1">
      <alignment horizontal="center" vertical="center" wrapText="1"/>
    </xf>
    <xf numFmtId="0" fontId="55" fillId="2" borderId="1678" xfId="15" applyFont="1" applyFill="1" applyBorder="1" applyAlignment="1">
      <alignment horizontal="center" vertical="center" wrapText="1"/>
    </xf>
    <xf numFmtId="0" fontId="55" fillId="2" borderId="1696" xfId="15" applyFont="1" applyFill="1" applyBorder="1" applyAlignment="1">
      <alignment horizontal="center" vertical="center" wrapText="1"/>
    </xf>
    <xf numFmtId="0" fontId="58" fillId="2" borderId="1695" xfId="15" applyFont="1" applyFill="1" applyBorder="1" applyAlignment="1">
      <alignment horizontal="center" vertical="center" wrapText="1"/>
    </xf>
    <xf numFmtId="0" fontId="11" fillId="2" borderId="1629" xfId="13" quotePrefix="1" applyFont="1" applyFill="1" applyBorder="1" applyAlignment="1">
      <alignment horizontal="center" vertical="center" wrapText="1"/>
    </xf>
    <xf numFmtId="0" fontId="11" fillId="2" borderId="541" xfId="13" applyFont="1" applyFill="1" applyBorder="1" applyAlignment="1">
      <alignment horizontal="center" vertical="center" wrapText="1"/>
    </xf>
    <xf numFmtId="0" fontId="11" fillId="2" borderId="1641" xfId="13" applyFont="1" applyFill="1" applyBorder="1" applyAlignment="1">
      <alignment horizontal="center" vertical="center" wrapText="1"/>
    </xf>
    <xf numFmtId="0" fontId="11" fillId="2" borderId="1645" xfId="13" applyFont="1" applyFill="1" applyBorder="1" applyAlignment="1">
      <alignment horizontal="center" vertical="center" wrapText="1"/>
    </xf>
    <xf numFmtId="0" fontId="11" fillId="2" borderId="1682" xfId="13" applyFont="1" applyFill="1" applyBorder="1" applyAlignment="1">
      <alignment horizontal="center" vertical="center" wrapText="1"/>
    </xf>
    <xf numFmtId="0" fontId="11" fillId="2" borderId="1646" xfId="13" applyFont="1" applyFill="1" applyBorder="1" applyAlignment="1">
      <alignment horizontal="center" vertical="center" wrapText="1"/>
    </xf>
    <xf numFmtId="0" fontId="11" fillId="2" borderId="1683" xfId="13" applyFont="1" applyFill="1" applyBorder="1" applyAlignment="1">
      <alignment horizontal="center" vertical="center" wrapText="1"/>
    </xf>
    <xf numFmtId="0" fontId="11" fillId="2" borderId="1695" xfId="15" quotePrefix="1" applyFont="1" applyFill="1" applyBorder="1" applyAlignment="1">
      <alignment horizontal="center" vertical="center" wrapText="1"/>
    </xf>
    <xf numFmtId="0" fontId="11" fillId="2" borderId="1698" xfId="15" quotePrefix="1" applyFont="1" applyFill="1" applyBorder="1" applyAlignment="1">
      <alignment horizontal="center" vertical="center" wrapText="1"/>
    </xf>
    <xf numFmtId="0" fontId="11" fillId="2" borderId="1647" xfId="13" applyFont="1" applyFill="1" applyBorder="1" applyAlignment="1">
      <alignment horizontal="center" vertical="center" wrapText="1"/>
    </xf>
    <xf numFmtId="0" fontId="11" fillId="2" borderId="1631" xfId="13" applyFont="1" applyFill="1" applyBorder="1" applyAlignment="1">
      <alignment horizontal="center" vertical="center" wrapText="1"/>
    </xf>
    <xf numFmtId="0" fontId="27" fillId="2" borderId="167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679" xfId="15" applyNumberFormat="1" applyFont="1" applyFill="1" applyBorder="1" applyAlignment="1" applyProtection="1">
      <alignment horizontal="center" vertical="center" wrapText="1"/>
      <protection locked="0"/>
    </xf>
    <xf numFmtId="0" fontId="214" fillId="15" borderId="931" xfId="0" applyFont="1" applyFill="1" applyBorder="1" applyAlignment="1">
      <alignment horizontal="center" vertical="center"/>
    </xf>
    <xf numFmtId="0" fontId="27" fillId="2" borderId="1634" xfId="0" applyFont="1" applyFill="1" applyBorder="1" applyAlignment="1" applyProtection="1">
      <alignment horizontal="center" vertical="center"/>
      <protection locked="0"/>
    </xf>
    <xf numFmtId="0" fontId="27" fillId="2" borderId="1676" xfId="0" applyFont="1" applyFill="1" applyBorder="1" applyAlignment="1" applyProtection="1">
      <alignment horizontal="center" vertical="center"/>
      <protection locked="0"/>
    </xf>
    <xf numFmtId="0" fontId="27" fillId="2" borderId="1556" xfId="15" applyFont="1" applyFill="1" applyBorder="1" applyAlignment="1" applyProtection="1">
      <alignment horizontal="center" vertical="center" wrapText="1"/>
      <protection locked="0"/>
    </xf>
    <xf numFmtId="0" fontId="27" fillId="2" borderId="1658" xfId="15" applyFont="1" applyFill="1" applyBorder="1" applyAlignment="1" applyProtection="1">
      <alignment horizontal="center" vertical="center" wrapText="1"/>
      <protection locked="0"/>
    </xf>
    <xf numFmtId="0" fontId="55" fillId="4" borderId="1680" xfId="15" applyFont="1" applyFill="1" applyBorder="1" applyAlignment="1">
      <alignment horizontal="center" vertical="center" wrapText="1"/>
    </xf>
    <xf numFmtId="0" fontId="58" fillId="4" borderId="1644" xfId="13" applyFont="1" applyFill="1" applyBorder="1" applyAlignment="1">
      <alignment horizontal="center" vertical="center" wrapText="1"/>
    </xf>
    <xf numFmtId="0" fontId="55" fillId="0" borderId="1682" xfId="15" applyFont="1" applyFill="1" applyBorder="1" applyAlignment="1">
      <alignment horizontal="center" vertical="center" wrapText="1"/>
    </xf>
    <xf numFmtId="0" fontId="58" fillId="0" borderId="1644" xfId="13" applyFont="1" applyFill="1" applyBorder="1" applyAlignment="1">
      <alignment horizontal="center" vertical="center" wrapText="1"/>
    </xf>
    <xf numFmtId="0" fontId="58" fillId="4" borderId="221" xfId="11" applyFont="1" applyFill="1" applyBorder="1" applyAlignment="1">
      <alignment horizontal="center" vertical="center" textRotation="255" wrapText="1"/>
    </xf>
    <xf numFmtId="0" fontId="55" fillId="4" borderId="1527" xfId="13" applyFont="1" applyFill="1" applyBorder="1" applyAlignment="1">
      <alignment horizontal="center" vertical="center" wrapText="1"/>
    </xf>
    <xf numFmtId="0" fontId="55" fillId="4" borderId="1525" xfId="13" applyFont="1" applyFill="1" applyBorder="1" applyAlignment="1">
      <alignment horizontal="center" vertical="center" wrapText="1"/>
    </xf>
    <xf numFmtId="0" fontId="58" fillId="4" borderId="1528" xfId="13" applyFont="1" applyFill="1" applyBorder="1" applyAlignment="1">
      <alignment horizontal="center" vertical="center" wrapText="1"/>
    </xf>
    <xf numFmtId="0" fontId="58" fillId="4" borderId="1526" xfId="13" applyFont="1" applyFill="1" applyBorder="1" applyAlignment="1">
      <alignment horizontal="center" vertical="center" wrapText="1"/>
    </xf>
    <xf numFmtId="0" fontId="58" fillId="4" borderId="1644" xfId="15" applyFont="1" applyFill="1" applyBorder="1" applyAlignment="1">
      <alignment horizontal="center" vertical="center" wrapText="1"/>
    </xf>
    <xf numFmtId="0" fontId="58" fillId="2" borderId="1695" xfId="13" applyFont="1" applyFill="1" applyBorder="1" applyAlignment="1">
      <alignment horizontal="center" vertical="center" wrapText="1"/>
    </xf>
    <xf numFmtId="0" fontId="58" fillId="2" borderId="1695" xfId="13" applyNumberFormat="1" applyFont="1" applyFill="1" applyBorder="1" applyAlignment="1">
      <alignment horizontal="center" vertical="center" wrapText="1"/>
    </xf>
    <xf numFmtId="0" fontId="108" fillId="4" borderId="1677" xfId="15" applyFont="1" applyFill="1" applyBorder="1" applyAlignment="1">
      <alignment horizontal="left" vertical="center" wrapText="1"/>
    </xf>
    <xf numFmtId="0" fontId="56" fillId="8" borderId="1525" xfId="0" applyFont="1" applyFill="1" applyBorder="1" applyAlignment="1">
      <alignment horizontal="center" vertical="center" wrapText="1"/>
    </xf>
    <xf numFmtId="0" fontId="56" fillId="8" borderId="1528" xfId="0" applyFont="1" applyFill="1" applyBorder="1" applyAlignment="1">
      <alignment horizontal="center" vertical="center" wrapText="1"/>
    </xf>
    <xf numFmtId="0" fontId="108" fillId="4" borderId="1682" xfId="15" applyFont="1" applyFill="1" applyBorder="1" applyAlignment="1">
      <alignment horizontal="left" vertical="center" wrapText="1"/>
    </xf>
    <xf numFmtId="0" fontId="56" fillId="8" borderId="1678" xfId="0" applyFont="1" applyFill="1" applyBorder="1" applyAlignment="1">
      <alignment horizontal="center" vertical="center" wrapText="1"/>
    </xf>
    <xf numFmtId="0" fontId="56" fillId="8" borderId="1679" xfId="0" applyFont="1" applyFill="1" applyBorder="1" applyAlignment="1">
      <alignment horizontal="center" vertical="center" wrapText="1"/>
    </xf>
    <xf numFmtId="0" fontId="56" fillId="8" borderId="1680" xfId="0" applyFont="1" applyFill="1" applyBorder="1" applyAlignment="1">
      <alignment horizontal="center" vertical="center" wrapText="1"/>
    </xf>
    <xf numFmtId="0" fontId="125" fillId="2" borderId="826" xfId="9" applyFont="1" applyFill="1" applyBorder="1" applyAlignment="1" applyProtection="1">
      <alignment horizontal="center" vertical="center"/>
      <protection locked="0"/>
    </xf>
    <xf numFmtId="0" fontId="125" fillId="2" borderId="819" xfId="9" applyFont="1" applyFill="1" applyBorder="1" applyAlignment="1" applyProtection="1">
      <alignment horizontal="center" vertical="center"/>
      <protection locked="0"/>
    </xf>
    <xf numFmtId="0" fontId="125" fillId="2" borderId="1524" xfId="9" applyFont="1" applyFill="1" applyBorder="1" applyAlignment="1" applyProtection="1">
      <alignment horizontal="center" vertical="center"/>
      <protection locked="0"/>
    </xf>
    <xf numFmtId="0" fontId="20" fillId="2" borderId="1651" xfId="0" applyFont="1" applyFill="1" applyBorder="1" applyAlignment="1">
      <alignment horizontal="center" vertical="center" wrapText="1"/>
    </xf>
    <xf numFmtId="0" fontId="20" fillId="2" borderId="1543" xfId="0" applyFont="1" applyFill="1" applyBorder="1" applyAlignment="1">
      <alignment horizontal="center" vertical="center" wrapText="1"/>
    </xf>
    <xf numFmtId="0" fontId="7" fillId="2" borderId="1705" xfId="0" applyFont="1" applyFill="1" applyBorder="1" applyAlignment="1">
      <alignment horizontal="center" vertical="center" wrapText="1"/>
    </xf>
    <xf numFmtId="0" fontId="121" fillId="2" borderId="1706" xfId="15" applyFont="1" applyFill="1" applyBorder="1" applyAlignment="1" applyProtection="1">
      <alignment horizontal="center" vertical="center" wrapText="1"/>
    </xf>
    <xf numFmtId="0" fontId="122" fillId="2" borderId="1527" xfId="13" applyFont="1" applyFill="1" applyBorder="1" applyAlignment="1" applyProtection="1">
      <alignment horizontal="center" vertical="center" wrapText="1"/>
      <protection locked="0"/>
    </xf>
    <xf numFmtId="0" fontId="122" fillId="2" borderId="1580" xfId="13" applyFont="1" applyFill="1" applyBorder="1" applyAlignment="1" applyProtection="1">
      <alignment horizontal="center" vertical="center" wrapText="1"/>
      <protection locked="0"/>
    </xf>
    <xf numFmtId="0" fontId="122" fillId="2" borderId="1534" xfId="13" applyFont="1" applyFill="1" applyBorder="1" applyAlignment="1" applyProtection="1">
      <alignment horizontal="center" vertical="center" wrapText="1"/>
      <protection locked="0"/>
    </xf>
    <xf numFmtId="0" fontId="122" fillId="2" borderId="1527" xfId="13" applyFont="1" applyFill="1" applyBorder="1" applyAlignment="1" applyProtection="1">
      <alignment vertical="center" wrapText="1"/>
      <protection locked="0"/>
    </xf>
    <xf numFmtId="0" fontId="122" fillId="2" borderId="1525" xfId="13" applyFont="1" applyFill="1" applyBorder="1" applyAlignment="1" applyProtection="1">
      <alignment vertical="center" wrapText="1"/>
      <protection locked="0"/>
    </xf>
    <xf numFmtId="0" fontId="122" fillId="2" borderId="1526" xfId="13" applyFont="1" applyFill="1" applyBorder="1" applyAlignment="1" applyProtection="1">
      <alignment vertical="center" wrapText="1"/>
      <protection locked="0"/>
    </xf>
    <xf numFmtId="0" fontId="122" fillId="2" borderId="1695" xfId="13" applyFont="1" applyFill="1" applyBorder="1" applyAlignment="1" applyProtection="1">
      <alignment horizontal="center" vertical="center" wrapText="1"/>
      <protection locked="0"/>
    </xf>
    <xf numFmtId="0" fontId="122" fillId="2" borderId="1707" xfId="13" applyFont="1" applyFill="1" applyBorder="1" applyAlignment="1" applyProtection="1">
      <alignment horizontal="center" vertical="center" wrapText="1"/>
      <protection locked="0"/>
    </xf>
    <xf numFmtId="0" fontId="122" fillId="2" borderId="1708" xfId="13" applyFont="1" applyFill="1" applyBorder="1" applyAlignment="1" applyProtection="1">
      <alignment horizontal="center" vertical="center" wrapText="1"/>
      <protection locked="0"/>
    </xf>
    <xf numFmtId="0" fontId="122" fillId="2" borderId="1675" xfId="13" applyFont="1" applyFill="1" applyBorder="1" applyAlignment="1" applyProtection="1">
      <alignment horizontal="center" vertical="center" wrapText="1"/>
      <protection locked="0"/>
    </xf>
    <xf numFmtId="0" fontId="8" fillId="2" borderId="34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55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30" xfId="12" applyFont="1" applyFill="1" applyBorder="1" applyAlignment="1">
      <alignment horizontal="center"/>
    </xf>
    <xf numFmtId="0" fontId="8" fillId="2" borderId="19" xfId="12" applyFont="1" applyFill="1" applyBorder="1" applyAlignment="1">
      <alignment horizontal="center"/>
    </xf>
    <xf numFmtId="0" fontId="8" fillId="2" borderId="71" xfId="12" applyFont="1" applyFill="1" applyBorder="1" applyAlignment="1">
      <alignment horizontal="center"/>
    </xf>
    <xf numFmtId="0" fontId="11" fillId="4" borderId="1697" xfId="15" quotePrefix="1" applyFont="1" applyFill="1" applyBorder="1" applyAlignment="1">
      <alignment vertical="center" wrapText="1"/>
    </xf>
    <xf numFmtId="0" fontId="11" fillId="4" borderId="1540" xfId="13" applyFont="1" applyFill="1" applyBorder="1" applyAlignment="1">
      <alignment vertical="center" wrapText="1"/>
    </xf>
    <xf numFmtId="0" fontId="11" fillId="4" borderId="1682" xfId="13" applyFont="1" applyFill="1" applyBorder="1" applyAlignment="1">
      <alignment horizontal="center" vertical="center" wrapText="1"/>
    </xf>
    <xf numFmtId="0" fontId="11" fillId="4" borderId="1709" xfId="15" quotePrefix="1" applyFont="1" applyFill="1" applyBorder="1" applyAlignment="1">
      <alignment vertical="center" wrapText="1"/>
    </xf>
    <xf numFmtId="0" fontId="11" fillId="4" borderId="531" xfId="13" applyFont="1" applyFill="1" applyBorder="1" applyAlignment="1">
      <alignment vertical="center" wrapText="1"/>
    </xf>
    <xf numFmtId="0" fontId="11" fillId="4" borderId="1679" xfId="13" applyFont="1" applyFill="1" applyBorder="1" applyAlignment="1">
      <alignment horizontal="center" vertical="center" wrapText="1"/>
    </xf>
    <xf numFmtId="0" fontId="11" fillId="4" borderId="1696" xfId="13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center" wrapText="1"/>
    </xf>
    <xf numFmtId="0" fontId="120" fillId="2" borderId="0" xfId="0" applyFont="1" applyFill="1" applyBorder="1" applyAlignment="1">
      <alignment horizontal="left" vertical="center" wrapText="1"/>
    </xf>
    <xf numFmtId="0" fontId="21" fillId="2" borderId="1695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1707" xfId="15" quotePrefix="1" applyNumberFormat="1" applyFont="1" applyFill="1" applyBorder="1" applyAlignment="1" applyProtection="1">
      <alignment vertical="center" wrapText="1"/>
      <protection locked="0"/>
    </xf>
    <xf numFmtId="0" fontId="25" fillId="2" borderId="1707" xfId="15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1637" xfId="15" quotePrefix="1" applyFont="1" applyFill="1" applyBorder="1" applyAlignment="1">
      <alignment horizontal="center" vertical="center" wrapText="1"/>
    </xf>
    <xf numFmtId="0" fontId="32" fillId="2" borderId="1712" xfId="15" quotePrefix="1" applyFont="1" applyFill="1" applyBorder="1" applyAlignment="1">
      <alignment horizontal="center" vertical="center" wrapText="1"/>
    </xf>
    <xf numFmtId="0" fontId="32" fillId="2" borderId="1713" xfId="15" quotePrefix="1" applyFont="1" applyFill="1" applyBorder="1" applyAlignment="1">
      <alignment horizontal="center" vertical="center" wrapText="1"/>
    </xf>
    <xf numFmtId="0" fontId="31" fillId="2" borderId="1707" xfId="13" quotePrefix="1" applyFont="1" applyFill="1" applyBorder="1" applyAlignment="1" applyProtection="1">
      <alignment horizontal="center" vertical="center" wrapText="1"/>
      <protection locked="0"/>
    </xf>
    <xf numFmtId="0" fontId="31" fillId="2" borderId="1707" xfId="0" applyFont="1" applyFill="1" applyBorder="1" applyAlignment="1" applyProtection="1">
      <alignment horizontal="center" vertical="center"/>
      <protection locked="0"/>
    </xf>
    <xf numFmtId="0" fontId="33" fillId="2" borderId="219" xfId="28" quotePrefix="1" applyFont="1" applyFill="1" applyBorder="1" applyAlignment="1">
      <alignment horizontal="center" vertical="center" wrapText="1"/>
    </xf>
    <xf numFmtId="0" fontId="33" fillId="2" borderId="1637" xfId="28" quotePrefix="1" applyFont="1" applyFill="1" applyBorder="1" applyAlignment="1">
      <alignment horizontal="center" vertical="center" wrapText="1"/>
    </xf>
    <xf numFmtId="0" fontId="33" fillId="2" borderId="1712" xfId="28" quotePrefix="1" applyFont="1" applyFill="1" applyBorder="1" applyAlignment="1">
      <alignment horizontal="center" vertical="center" wrapText="1"/>
    </xf>
    <xf numFmtId="0" fontId="33" fillId="2" borderId="1713" xfId="28" quotePrefix="1" applyFont="1" applyFill="1" applyBorder="1" applyAlignment="1">
      <alignment horizontal="center" vertical="center" wrapText="1"/>
    </xf>
    <xf numFmtId="0" fontId="25" fillId="2" borderId="1695" xfId="15" quotePrefix="1" applyFont="1" applyFill="1" applyBorder="1" applyAlignment="1">
      <alignment horizontal="left" vertical="center" wrapText="1"/>
    </xf>
    <xf numFmtId="0" fontId="25" fillId="2" borderId="1707" xfId="15" quotePrefix="1" applyFont="1" applyFill="1" applyBorder="1" applyAlignment="1" applyProtection="1">
      <alignment horizontal="center" vertical="center" wrapText="1"/>
      <protection locked="0"/>
    </xf>
    <xf numFmtId="0" fontId="27" fillId="2" borderId="1707" xfId="15" quotePrefix="1" applyFont="1" applyFill="1" applyBorder="1" applyAlignment="1" applyProtection="1">
      <alignment horizontal="center" vertical="center" wrapText="1"/>
      <protection locked="0"/>
    </xf>
    <xf numFmtId="0" fontId="25" fillId="2" borderId="1708" xfId="15" quotePrefix="1" applyFont="1" applyFill="1" applyBorder="1" applyAlignment="1" applyProtection="1">
      <alignment horizontal="center" vertical="center" wrapText="1"/>
      <protection locked="0"/>
    </xf>
    <xf numFmtId="0" fontId="27" fillId="2" borderId="1710" xfId="15" quotePrefix="1" applyFont="1" applyFill="1" applyBorder="1" applyAlignment="1">
      <alignment horizontal="left" vertical="center" wrapText="1"/>
    </xf>
    <xf numFmtId="0" fontId="27" fillId="2" borderId="1637" xfId="15" quotePrefix="1" applyFont="1" applyFill="1" applyBorder="1" applyAlignment="1" applyProtection="1">
      <alignment horizontal="center" vertical="center" wrapText="1"/>
      <protection locked="0"/>
    </xf>
    <xf numFmtId="0" fontId="27" fillId="2" borderId="1646" xfId="15" quotePrefix="1" applyFont="1" applyFill="1" applyBorder="1" applyAlignment="1">
      <alignment horizontal="left" vertical="center" wrapText="1"/>
    </xf>
    <xf numFmtId="0" fontId="27" fillId="2" borderId="1644" xfId="15" quotePrefix="1" applyFont="1" applyFill="1" applyBorder="1" applyAlignment="1" applyProtection="1">
      <alignment horizontal="center" vertical="center" wrapText="1"/>
      <protection locked="0"/>
    </xf>
    <xf numFmtId="0" fontId="27" fillId="2" borderId="1650" xfId="15" quotePrefix="1" applyFont="1" applyFill="1" applyBorder="1" applyAlignment="1" applyProtection="1">
      <alignment horizontal="center" vertical="center" wrapText="1"/>
      <protection locked="0"/>
    </xf>
    <xf numFmtId="0" fontId="28" fillId="2" borderId="1698" xfId="0" applyFont="1" applyFill="1" applyBorder="1" applyAlignment="1" applyProtection="1">
      <alignment horizontal="left" vertical="center" wrapText="1"/>
      <protection locked="0"/>
    </xf>
    <xf numFmtId="0" fontId="25" fillId="2" borderId="1698" xfId="15" quotePrefix="1" applyFont="1" applyFill="1" applyBorder="1" applyAlignment="1">
      <alignment horizontal="left" vertical="center" wrapText="1"/>
    </xf>
    <xf numFmtId="0" fontId="25" fillId="2" borderId="1711" xfId="15" quotePrefix="1" applyFont="1" applyFill="1" applyBorder="1" applyAlignment="1" applyProtection="1">
      <alignment horizontal="center" vertical="center" wrapText="1"/>
      <protection locked="0"/>
    </xf>
    <xf numFmtId="0" fontId="27" fillId="2" borderId="1679" xfId="15" quotePrefix="1" applyFont="1" applyFill="1" applyBorder="1" applyAlignment="1" applyProtection="1">
      <alignment horizontal="center" vertical="center" wrapText="1"/>
      <protection locked="0"/>
    </xf>
    <xf numFmtId="0" fontId="27" fillId="2" borderId="1696" xfId="15" quotePrefix="1" applyFont="1" applyFill="1" applyBorder="1" applyAlignment="1" applyProtection="1">
      <alignment horizontal="center" vertical="center" wrapText="1"/>
      <protection locked="0"/>
    </xf>
    <xf numFmtId="0" fontId="27" fillId="2" borderId="1710" xfId="15" quotePrefix="1" applyFont="1" applyFill="1" applyBorder="1" applyAlignment="1" applyProtection="1">
      <alignment horizontal="center" vertical="center" wrapText="1"/>
      <protection locked="0"/>
    </xf>
    <xf numFmtId="0" fontId="25" fillId="2" borderId="219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7" xfId="15" quotePrefix="1" applyFont="1" applyFill="1" applyBorder="1" applyAlignment="1" applyProtection="1">
      <alignment horizontal="center" vertical="center" wrapText="1"/>
      <protection locked="0"/>
    </xf>
    <xf numFmtId="0" fontId="25" fillId="2" borderId="1710" xfId="15" quotePrefix="1" applyFont="1" applyFill="1" applyBorder="1" applyAlignment="1" applyProtection="1">
      <alignment horizontal="center" vertical="center" wrapText="1"/>
      <protection locked="0"/>
    </xf>
    <xf numFmtId="0" fontId="27" fillId="2" borderId="1646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8" xfId="15" quotePrefix="1" applyFont="1" applyFill="1" applyBorder="1" applyAlignment="1" applyProtection="1">
      <alignment horizontal="center" vertical="center" wrapText="1"/>
      <protection locked="0"/>
    </xf>
    <xf numFmtId="0" fontId="25" fillId="2" borderId="1644" xfId="15" quotePrefix="1" applyFont="1" applyFill="1" applyBorder="1" applyAlignment="1" applyProtection="1">
      <alignment horizontal="center" vertical="center" wrapText="1"/>
      <protection locked="0"/>
    </xf>
    <xf numFmtId="0" fontId="25" fillId="2" borderId="1646" xfId="15" quotePrefix="1" applyFont="1" applyFill="1" applyBorder="1" applyAlignment="1" applyProtection="1">
      <alignment horizontal="center" vertical="center" wrapText="1"/>
      <protection locked="0"/>
    </xf>
    <xf numFmtId="0" fontId="25" fillId="2" borderId="1679" xfId="15" quotePrefix="1" applyFont="1" applyFill="1" applyBorder="1" applyAlignment="1" applyProtection="1">
      <alignment horizontal="center" vertical="center" wrapText="1"/>
      <protection locked="0"/>
    </xf>
    <xf numFmtId="0" fontId="27" fillId="2" borderId="1651" xfId="15" quotePrefix="1" applyFont="1" applyFill="1" applyBorder="1" applyAlignment="1">
      <alignment horizontal="left" vertical="center" wrapText="1"/>
    </xf>
    <xf numFmtId="0" fontId="25" fillId="2" borderId="1698" xfId="0" applyFont="1" applyFill="1" applyBorder="1" applyAlignment="1" applyProtection="1">
      <alignment horizontal="left" vertical="center" wrapText="1"/>
      <protection locked="0"/>
    </xf>
    <xf numFmtId="0" fontId="25" fillId="2" borderId="1709" xfId="15" quotePrefix="1" applyFont="1" applyFill="1" applyBorder="1" applyAlignment="1" applyProtection="1">
      <alignment horizontal="center" vertical="center" wrapText="1"/>
      <protection locked="0"/>
    </xf>
    <xf numFmtId="0" fontId="25" fillId="2" borderId="1698" xfId="15" quotePrefix="1" applyFont="1" applyFill="1" applyBorder="1" applyAlignment="1" applyProtection="1">
      <alignment horizontal="center" vertical="center" wrapText="1"/>
      <protection locked="0"/>
    </xf>
    <xf numFmtId="0" fontId="25" fillId="2" borderId="1711" xfId="13" quotePrefix="1" applyFont="1" applyFill="1" applyBorder="1" applyAlignment="1" applyProtection="1">
      <alignment horizontal="center" vertical="center" wrapText="1"/>
      <protection locked="0"/>
    </xf>
    <xf numFmtId="0" fontId="25" fillId="2" borderId="1709" xfId="13" quotePrefix="1" applyFont="1" applyFill="1" applyBorder="1" applyAlignment="1" applyProtection="1">
      <alignment horizontal="center" vertical="center" wrapText="1"/>
      <protection locked="0"/>
    </xf>
    <xf numFmtId="0" fontId="25" fillId="2" borderId="1698" xfId="13" quotePrefix="1" applyFont="1" applyFill="1" applyBorder="1" applyAlignment="1" applyProtection="1">
      <alignment horizontal="center" vertical="center" wrapText="1"/>
      <protection locked="0"/>
    </xf>
    <xf numFmtId="0" fontId="25" fillId="2" borderId="1711" xfId="13" quotePrefix="1" applyFont="1" applyFill="1" applyBorder="1" applyAlignment="1" applyProtection="1">
      <alignment vertical="center" wrapText="1"/>
      <protection locked="0"/>
    </xf>
    <xf numFmtId="0" fontId="25" fillId="2" borderId="1709" xfId="13" quotePrefix="1" applyFont="1" applyFill="1" applyBorder="1" applyAlignment="1" applyProtection="1">
      <alignment vertical="center" wrapText="1"/>
      <protection locked="0"/>
    </xf>
    <xf numFmtId="0" fontId="25" fillId="2" borderId="1698" xfId="13" quotePrefix="1" applyFont="1" applyFill="1" applyBorder="1" applyAlignment="1" applyProtection="1">
      <alignment vertical="center" wrapText="1"/>
      <protection locked="0"/>
    </xf>
    <xf numFmtId="0" fontId="27" fillId="2" borderId="1232" xfId="15" quotePrefix="1" applyFont="1" applyFill="1" applyBorder="1" applyAlignment="1" applyProtection="1">
      <alignment horizontal="center" vertical="center" wrapText="1"/>
      <protection locked="0"/>
    </xf>
    <xf numFmtId="0" fontId="27" fillId="2" borderId="1678" xfId="15" quotePrefix="1" applyFont="1" applyFill="1" applyBorder="1" applyAlignment="1">
      <alignment horizontal="left" vertical="center" wrapText="1"/>
    </xf>
    <xf numFmtId="0" fontId="25" fillId="2" borderId="1680" xfId="15" quotePrefix="1" applyFont="1" applyFill="1" applyBorder="1" applyAlignment="1" applyProtection="1">
      <alignment horizontal="center" vertical="center" wrapText="1"/>
      <protection locked="0"/>
    </xf>
    <xf numFmtId="0" fontId="27" fillId="2" borderId="1635" xfId="15" quotePrefix="1" applyFont="1" applyFill="1" applyBorder="1" applyAlignment="1">
      <alignment horizontal="left" vertical="center" wrapText="1"/>
    </xf>
    <xf numFmtId="0" fontId="28" fillId="2" borderId="1695" xfId="15" quotePrefix="1" applyFont="1" applyFill="1" applyBorder="1" applyAlignment="1" applyProtection="1">
      <alignment vertical="center" wrapText="1"/>
      <protection locked="0"/>
    </xf>
    <xf numFmtId="0" fontId="28" fillId="2" borderId="1695" xfId="15" applyFont="1" applyFill="1" applyBorder="1" applyAlignment="1" applyProtection="1">
      <alignment vertical="center" wrapText="1"/>
      <protection locked="0"/>
    </xf>
    <xf numFmtId="0" fontId="27" fillId="2" borderId="1707" xfId="13" quotePrefix="1" applyFont="1" applyFill="1" applyBorder="1" applyAlignment="1" applyProtection="1">
      <alignment vertical="center" wrapText="1"/>
      <protection locked="0"/>
    </xf>
    <xf numFmtId="0" fontId="27" fillId="2" borderId="1714" xfId="15" quotePrefix="1" applyFont="1" applyFill="1" applyBorder="1" applyAlignment="1" applyProtection="1">
      <alignment horizontal="center" vertical="center" wrapText="1"/>
      <protection locked="0"/>
    </xf>
    <xf numFmtId="0" fontId="25" fillId="2" borderId="1696" xfId="15" quotePrefix="1" applyFont="1" applyFill="1" applyBorder="1" applyAlignment="1" applyProtection="1">
      <alignment horizontal="center" vertical="center" wrapText="1"/>
      <protection locked="0"/>
    </xf>
    <xf numFmtId="0" fontId="25" fillId="2" borderId="1648" xfId="15" quotePrefix="1" applyFont="1" applyFill="1" applyBorder="1" applyAlignment="1" applyProtection="1">
      <alignment horizontal="center" vertical="center" wrapText="1"/>
      <protection locked="0"/>
    </xf>
    <xf numFmtId="0" fontId="56" fillId="2" borderId="1706" xfId="15" applyFont="1" applyFill="1" applyBorder="1" applyAlignment="1">
      <alignment horizontal="center" vertical="center" wrapText="1"/>
    </xf>
    <xf numFmtId="0" fontId="56" fillId="2" borderId="1714" xfId="15" applyFont="1" applyFill="1" applyBorder="1" applyAlignment="1">
      <alignment horizontal="center" vertical="center" wrapText="1"/>
    </xf>
    <xf numFmtId="0" fontId="56" fillId="2" borderId="1715" xfId="15" applyFont="1" applyFill="1" applyBorder="1" applyAlignment="1">
      <alignment horizontal="center" vertical="center" wrapText="1"/>
    </xf>
    <xf numFmtId="0" fontId="56" fillId="2" borderId="1678" xfId="15" applyFont="1" applyFill="1" applyBorder="1" applyAlignment="1">
      <alignment horizontal="center" vertical="center" wrapText="1"/>
    </xf>
    <xf numFmtId="0" fontId="56" fillId="2" borderId="1679" xfId="15" applyFont="1" applyFill="1" applyBorder="1" applyAlignment="1">
      <alignment horizontal="center" vertical="center" wrapText="1"/>
    </xf>
    <xf numFmtId="0" fontId="56" fillId="2" borderId="1680" xfId="15" applyFont="1" applyFill="1" applyBorder="1" applyAlignment="1">
      <alignment horizontal="center" vertical="center" wrapText="1"/>
    </xf>
    <xf numFmtId="0" fontId="40" fillId="2" borderId="1714" xfId="15" quotePrefix="1" applyFont="1" applyFill="1" applyBorder="1" applyAlignment="1">
      <alignment horizontal="center" vertical="center" wrapText="1"/>
    </xf>
    <xf numFmtId="0" fontId="40" fillId="2" borderId="1696" xfId="15" quotePrefix="1" applyFont="1" applyFill="1" applyBorder="1" applyAlignment="1">
      <alignment horizontal="center" vertical="center" wrapText="1"/>
    </xf>
    <xf numFmtId="0" fontId="40" fillId="2" borderId="1696" xfId="13" quotePrefix="1" applyFont="1" applyFill="1" applyBorder="1" applyAlignment="1">
      <alignment vertical="center" wrapText="1"/>
    </xf>
    <xf numFmtId="0" fontId="40" fillId="2" borderId="1716" xfId="15" quotePrefix="1" applyFont="1" applyFill="1" applyBorder="1" applyAlignment="1">
      <alignment horizontal="center" vertical="center" wrapText="1"/>
    </xf>
    <xf numFmtId="0" fontId="40" fillId="2" borderId="1717" xfId="15" quotePrefix="1" applyFont="1" applyFill="1" applyBorder="1" applyAlignment="1">
      <alignment horizontal="center" vertical="center" wrapText="1"/>
    </xf>
    <xf numFmtId="0" fontId="40" fillId="2" borderId="1718" xfId="15" quotePrefix="1" applyFont="1" applyFill="1" applyBorder="1" applyAlignment="1">
      <alignment horizontal="center" vertical="center" wrapText="1"/>
    </xf>
    <xf numFmtId="0" fontId="11" fillId="2" borderId="1677" xfId="15" quotePrefix="1" applyFont="1" applyFill="1" applyBorder="1" applyAlignment="1">
      <alignment vertical="center" wrapText="1"/>
    </xf>
    <xf numFmtId="0" fontId="58" fillId="2" borderId="1527" xfId="0" applyFont="1" applyFill="1" applyBorder="1" applyAlignment="1">
      <alignment horizontal="left" vertical="center" wrapText="1"/>
    </xf>
    <xf numFmtId="0" fontId="58" fillId="2" borderId="1525" xfId="0" applyFont="1" applyFill="1" applyBorder="1" applyAlignment="1">
      <alignment horizontal="left" vertical="center" wrapText="1"/>
    </xf>
    <xf numFmtId="0" fontId="58" fillId="2" borderId="1528" xfId="0" applyFont="1" applyFill="1" applyBorder="1" applyAlignment="1">
      <alignment horizontal="left" vertical="center" wrapText="1"/>
    </xf>
    <xf numFmtId="0" fontId="40" fillId="2" borderId="1540" xfId="15" applyFont="1" applyFill="1" applyBorder="1" applyAlignment="1">
      <alignment vertical="center" wrapText="1"/>
    </xf>
    <xf numFmtId="0" fontId="58" fillId="2" borderId="531" xfId="0" applyFont="1" applyFill="1" applyBorder="1" applyAlignment="1">
      <alignment horizontal="center" vertical="center" wrapText="1"/>
    </xf>
    <xf numFmtId="0" fontId="58" fillId="2" borderId="539" xfId="0" applyFont="1" applyFill="1" applyBorder="1" applyAlignment="1">
      <alignment horizontal="center" vertical="center" wrapText="1"/>
    </xf>
    <xf numFmtId="0" fontId="40" fillId="2" borderId="1719" xfId="15" applyFont="1" applyFill="1" applyBorder="1" applyAlignment="1">
      <alignment vertical="center" wrapText="1"/>
    </xf>
    <xf numFmtId="0" fontId="40" fillId="2" borderId="1706" xfId="15" quotePrefix="1" applyFont="1" applyFill="1" applyBorder="1" applyAlignment="1">
      <alignment horizontal="center" vertical="center" wrapText="1"/>
    </xf>
    <xf numFmtId="0" fontId="40" fillId="2" borderId="1715" xfId="15" quotePrefix="1" applyFont="1" applyFill="1" applyBorder="1" applyAlignment="1">
      <alignment horizontal="center" vertical="center" wrapText="1"/>
    </xf>
    <xf numFmtId="0" fontId="58" fillId="2" borderId="1706" xfId="0" applyFont="1" applyFill="1" applyBorder="1" applyAlignment="1">
      <alignment horizontal="center" vertical="center" wrapText="1"/>
    </xf>
    <xf numFmtId="0" fontId="58" fillId="2" borderId="1714" xfId="0" applyFont="1" applyFill="1" applyBorder="1" applyAlignment="1">
      <alignment horizontal="center" vertical="center" wrapText="1"/>
    </xf>
    <xf numFmtId="0" fontId="58" fillId="2" borderId="1715" xfId="0" applyFont="1" applyFill="1" applyBorder="1" applyAlignment="1">
      <alignment horizontal="center" vertical="center" wrapText="1"/>
    </xf>
    <xf numFmtId="0" fontId="40" fillId="2" borderId="1682" xfId="3" applyFont="1" applyFill="1" applyBorder="1" applyAlignment="1">
      <alignment vertical="center" wrapText="1"/>
    </xf>
    <xf numFmtId="0" fontId="58" fillId="2" borderId="1678" xfId="0" applyFont="1" applyFill="1" applyBorder="1" applyAlignment="1">
      <alignment horizontal="center" vertical="center" wrapText="1"/>
    </xf>
    <xf numFmtId="0" fontId="58" fillId="2" borderId="1679" xfId="0" applyFont="1" applyFill="1" applyBorder="1" applyAlignment="1">
      <alignment horizontal="center" vertical="center" wrapText="1"/>
    </xf>
    <xf numFmtId="0" fontId="58" fillId="2" borderId="1680" xfId="0" applyFont="1" applyFill="1" applyBorder="1" applyAlignment="1">
      <alignment horizontal="center" vertical="center" wrapText="1"/>
    </xf>
    <xf numFmtId="0" fontId="40" fillId="2" borderId="1682" xfId="15" applyFont="1" applyFill="1" applyBorder="1" applyAlignment="1">
      <alignment vertical="center" wrapText="1"/>
    </xf>
    <xf numFmtId="0" fontId="40" fillId="2" borderId="1682" xfId="3" applyFont="1" applyFill="1" applyBorder="1" applyAlignment="1">
      <alignment vertical="center"/>
    </xf>
    <xf numFmtId="0" fontId="40" fillId="2" borderId="1720" xfId="3" applyFont="1" applyFill="1" applyBorder="1" applyAlignment="1">
      <alignment vertical="center" wrapText="1"/>
    </xf>
    <xf numFmtId="0" fontId="58" fillId="2" borderId="1717" xfId="0" applyFont="1" applyFill="1" applyBorder="1" applyAlignment="1">
      <alignment horizontal="center" vertical="center" wrapText="1"/>
    </xf>
    <xf numFmtId="0" fontId="58" fillId="2" borderId="1716" xfId="0" applyFont="1" applyFill="1" applyBorder="1" applyAlignment="1">
      <alignment horizontal="center" vertical="center" wrapText="1"/>
    </xf>
    <xf numFmtId="0" fontId="58" fillId="2" borderId="1718" xfId="0" applyFont="1" applyFill="1" applyBorder="1" applyAlignment="1">
      <alignment horizontal="center" vertical="center" wrapText="1"/>
    </xf>
    <xf numFmtId="0" fontId="58" fillId="2" borderId="1697" xfId="0" applyFont="1" applyFill="1" applyBorder="1" applyAlignment="1">
      <alignment horizontal="left" vertical="center" wrapText="1"/>
    </xf>
    <xf numFmtId="0" fontId="11" fillId="2" borderId="1707" xfId="15" quotePrefix="1" applyFont="1" applyFill="1" applyBorder="1" applyAlignment="1">
      <alignment horizontal="center" vertical="center" wrapText="1"/>
    </xf>
    <xf numFmtId="0" fontId="11" fillId="2" borderId="1708" xfId="15" quotePrefix="1" applyFont="1" applyFill="1" applyBorder="1" applyAlignment="1">
      <alignment horizontal="center" vertical="center" wrapText="1"/>
    </xf>
    <xf numFmtId="0" fontId="58" fillId="2" borderId="1695" xfId="15" quotePrefix="1" applyFont="1" applyFill="1" applyBorder="1" applyAlignment="1">
      <alignment horizontal="center" vertical="center" wrapText="1"/>
    </xf>
    <xf numFmtId="0" fontId="58" fillId="2" borderId="1707" xfId="15" quotePrefix="1" applyFont="1" applyFill="1" applyBorder="1" applyAlignment="1">
      <alignment horizontal="center" vertical="center" wrapText="1"/>
    </xf>
    <xf numFmtId="0" fontId="58" fillId="2" borderId="1708" xfId="15" quotePrefix="1" applyFont="1" applyFill="1" applyBorder="1" applyAlignment="1">
      <alignment horizontal="center" vertical="center" wrapText="1"/>
    </xf>
    <xf numFmtId="0" fontId="58" fillId="2" borderId="1719" xfId="0" applyFont="1" applyFill="1" applyBorder="1" applyAlignment="1">
      <alignment horizontal="left" vertical="center" wrapText="1"/>
    </xf>
    <xf numFmtId="0" fontId="11" fillId="2" borderId="1706" xfId="13" quotePrefix="1" applyFont="1" applyFill="1" applyBorder="1" applyAlignment="1">
      <alignment vertical="center" wrapText="1"/>
    </xf>
    <xf numFmtId="0" fontId="11" fillId="2" borderId="1714" xfId="13" quotePrefix="1" applyFont="1" applyFill="1" applyBorder="1" applyAlignment="1">
      <alignment vertical="center" wrapText="1"/>
    </xf>
    <xf numFmtId="0" fontId="11" fillId="2" borderId="1715" xfId="13" quotePrefix="1" applyFont="1" applyFill="1" applyBorder="1" applyAlignment="1">
      <alignment vertical="center" wrapText="1"/>
    </xf>
    <xf numFmtId="0" fontId="58" fillId="2" borderId="1720" xfId="0" applyFont="1" applyFill="1" applyBorder="1" applyAlignment="1">
      <alignment horizontal="left" vertical="center" wrapText="1"/>
    </xf>
    <xf numFmtId="0" fontId="11" fillId="2" borderId="1717" xfId="13" quotePrefix="1" applyFont="1" applyFill="1" applyBorder="1" applyAlignment="1">
      <alignment vertical="center" wrapText="1"/>
    </xf>
    <xf numFmtId="0" fontId="11" fillId="2" borderId="1716" xfId="13" quotePrefix="1" applyFont="1" applyFill="1" applyBorder="1" applyAlignment="1">
      <alignment vertical="center" wrapText="1"/>
    </xf>
    <xf numFmtId="0" fontId="11" fillId="2" borderId="1718" xfId="13" quotePrefix="1" applyFont="1" applyFill="1" applyBorder="1" applyAlignment="1">
      <alignment vertical="center" wrapText="1"/>
    </xf>
    <xf numFmtId="0" fontId="40" fillId="2" borderId="1716" xfId="13" quotePrefix="1" applyFont="1" applyFill="1" applyBorder="1" applyAlignment="1">
      <alignment vertical="center" wrapText="1"/>
    </xf>
    <xf numFmtId="0" fontId="40" fillId="2" borderId="1718" xfId="13" quotePrefix="1" applyFont="1" applyFill="1" applyBorder="1" applyAlignment="1">
      <alignment vertical="center" wrapText="1"/>
    </xf>
    <xf numFmtId="0" fontId="11" fillId="2" borderId="1697" xfId="15" quotePrefix="1" applyFont="1" applyFill="1" applyBorder="1" applyAlignment="1">
      <alignment horizontal="left" vertical="center" wrapText="1"/>
    </xf>
    <xf numFmtId="0" fontId="11" fillId="2" borderId="1721" xfId="15" quotePrefix="1" applyFont="1" applyFill="1" applyBorder="1" applyAlignment="1">
      <alignment horizontal="center" vertical="center" wrapText="1"/>
    </xf>
    <xf numFmtId="0" fontId="11" fillId="2" borderId="41" xfId="15" quotePrefix="1" applyFont="1" applyFill="1" applyBorder="1" applyAlignment="1">
      <alignment horizontal="center" vertical="center" wrapText="1"/>
    </xf>
    <xf numFmtId="0" fontId="11" fillId="2" borderId="57" xfId="15" quotePrefix="1" applyFont="1" applyFill="1" applyBorder="1" applyAlignment="1">
      <alignment horizontal="center" vertical="center" wrapText="1"/>
    </xf>
    <xf numFmtId="0" fontId="11" fillId="2" borderId="1697" xfId="15" applyFont="1" applyFill="1" applyBorder="1" applyAlignment="1">
      <alignment vertical="center" wrapText="1"/>
    </xf>
    <xf numFmtId="0" fontId="40" fillId="2" borderId="1721" xfId="13" quotePrefix="1" applyFont="1" applyFill="1" applyBorder="1" applyAlignment="1">
      <alignment vertical="center" wrapText="1"/>
    </xf>
    <xf numFmtId="0" fontId="40" fillId="2" borderId="41" xfId="13" quotePrefix="1" applyFont="1" applyFill="1" applyBorder="1" applyAlignment="1">
      <alignment vertical="center" wrapText="1"/>
    </xf>
    <xf numFmtId="0" fontId="40" fillId="2" borderId="57" xfId="13" quotePrefix="1" applyFont="1" applyFill="1" applyBorder="1" applyAlignment="1">
      <alignment vertical="center" wrapText="1"/>
    </xf>
    <xf numFmtId="0" fontId="58" fillId="2" borderId="1721" xfId="0" applyFont="1" applyFill="1" applyBorder="1" applyAlignment="1">
      <alignment vertical="center" wrapText="1"/>
    </xf>
    <xf numFmtId="0" fontId="58" fillId="2" borderId="41" xfId="0" applyFont="1" applyFill="1" applyBorder="1" applyAlignment="1">
      <alignment vertical="center" wrapText="1"/>
    </xf>
    <xf numFmtId="0" fontId="58" fillId="2" borderId="57" xfId="0" applyFont="1" applyFill="1" applyBorder="1" applyAlignment="1">
      <alignment vertical="center" wrapText="1"/>
    </xf>
    <xf numFmtId="0" fontId="11" fillId="2" borderId="1635" xfId="13" quotePrefix="1" applyFont="1" applyFill="1" applyBorder="1" applyAlignment="1">
      <alignment vertical="center" wrapText="1"/>
    </xf>
    <xf numFmtId="0" fontId="11" fillId="2" borderId="1696" xfId="13" quotePrefix="1" applyFont="1" applyFill="1" applyBorder="1" applyAlignment="1">
      <alignment vertical="center" wrapText="1"/>
    </xf>
    <xf numFmtId="0" fontId="11" fillId="2" borderId="1648" xfId="13" quotePrefix="1" applyFont="1" applyFill="1" applyBorder="1" applyAlignment="1">
      <alignment vertical="center" wrapText="1"/>
    </xf>
    <xf numFmtId="0" fontId="11" fillId="2" borderId="1635" xfId="15" quotePrefix="1" applyFont="1" applyFill="1" applyBorder="1" applyAlignment="1">
      <alignment horizontal="center" vertical="center" wrapText="1"/>
    </xf>
    <xf numFmtId="0" fontId="11" fillId="2" borderId="1696" xfId="15" quotePrefix="1" applyFont="1" applyFill="1" applyBorder="1" applyAlignment="1">
      <alignment horizontal="center" vertical="center" wrapText="1"/>
    </xf>
    <xf numFmtId="0" fontId="11" fillId="2" borderId="1648" xfId="15" quotePrefix="1" applyFont="1" applyFill="1" applyBorder="1" applyAlignment="1">
      <alignment horizontal="center" vertical="center" wrapText="1"/>
    </xf>
    <xf numFmtId="0" fontId="14" fillId="0" borderId="1561" xfId="0" applyNumberFormat="1" applyFont="1" applyFill="1" applyBorder="1" applyAlignment="1">
      <alignment horizontal="center" vertical="center" wrapText="1"/>
    </xf>
    <xf numFmtId="0" fontId="9" fillId="0" borderId="1728" xfId="0" applyFont="1" applyFill="1" applyBorder="1" applyAlignment="1">
      <alignment horizontal="center" vertical="center" wrapText="1"/>
    </xf>
    <xf numFmtId="0" fontId="14" fillId="0" borderId="1470" xfId="0" applyNumberFormat="1" applyFont="1" applyFill="1" applyBorder="1" applyAlignment="1">
      <alignment horizontal="center" vertical="center" wrapText="1"/>
    </xf>
    <xf numFmtId="0" fontId="14" fillId="0" borderId="1562" xfId="0" applyNumberFormat="1" applyFont="1" applyFill="1" applyBorder="1" applyAlignment="1">
      <alignment horizontal="center" vertical="center" wrapText="1"/>
    </xf>
    <xf numFmtId="0" fontId="9" fillId="0" borderId="1734" xfId="0" applyNumberFormat="1" applyFont="1" applyFill="1" applyBorder="1" applyAlignment="1">
      <alignment horizontal="center" vertical="center" wrapText="1"/>
    </xf>
    <xf numFmtId="0" fontId="9" fillId="0" borderId="1722" xfId="0" applyNumberFormat="1" applyFont="1" applyFill="1" applyBorder="1" applyAlignment="1">
      <alignment horizontal="center" vertical="center" wrapText="1"/>
    </xf>
    <xf numFmtId="0" fontId="9" fillId="0" borderId="1735" xfId="0" applyNumberFormat="1" applyFont="1" applyFill="1" applyBorder="1" applyAlignment="1">
      <alignment horizontal="center" vertical="center" wrapText="1"/>
    </xf>
    <xf numFmtId="0" fontId="163" fillId="0" borderId="1725" xfId="34" applyNumberFormat="1" applyFont="1" applyFill="1" applyBorder="1" applyAlignment="1" applyProtection="1">
      <alignment horizontal="center" vertical="top" wrapText="1" readingOrder="1"/>
    </xf>
    <xf numFmtId="0" fontId="164" fillId="0" borderId="1726" xfId="34" applyNumberFormat="1" applyFont="1" applyFill="1" applyBorder="1" applyAlignment="1" applyProtection="1">
      <alignment horizontal="center" vertical="top" wrapText="1" readingOrder="1"/>
    </xf>
    <xf numFmtId="0" fontId="163" fillId="0" borderId="1723" xfId="34" applyNumberFormat="1" applyFont="1" applyFill="1" applyBorder="1" applyAlignment="1" applyProtection="1">
      <alignment horizontal="center" vertical="top" wrapText="1" readingOrder="1"/>
    </xf>
    <xf numFmtId="0" fontId="14" fillId="0" borderId="1729" xfId="13" applyNumberFormat="1" applyFont="1" applyFill="1" applyBorder="1" applyAlignment="1">
      <alignment horizontal="center" vertical="center" wrapText="1"/>
    </xf>
    <xf numFmtId="0" fontId="14" fillId="0" borderId="1736" xfId="13" applyNumberFormat="1" applyFont="1" applyFill="1" applyBorder="1" applyAlignment="1">
      <alignment horizontal="center" vertical="center" wrapText="1"/>
    </xf>
    <xf numFmtId="0" fontId="14" fillId="0" borderId="1731" xfId="13" applyNumberFormat="1" applyFont="1" applyFill="1" applyBorder="1" applyAlignment="1">
      <alignment horizontal="center" vertical="center" wrapText="1"/>
    </xf>
    <xf numFmtId="0" fontId="14" fillId="0" borderId="1730" xfId="13" applyNumberFormat="1" applyFont="1" applyFill="1" applyBorder="1" applyAlignment="1">
      <alignment horizontal="center" vertical="center" wrapText="1"/>
    </xf>
    <xf numFmtId="0" fontId="42" fillId="0" borderId="1722" xfId="0" applyFont="1" applyFill="1" applyBorder="1" applyAlignment="1">
      <alignment vertical="center" wrapText="1"/>
    </xf>
    <xf numFmtId="0" fontId="42" fillId="0" borderId="1727" xfId="0" applyFont="1" applyFill="1" applyBorder="1" applyAlignment="1">
      <alignment vertical="center" wrapText="1"/>
    </xf>
    <xf numFmtId="0" fontId="14" fillId="0" borderId="1728" xfId="0" applyFont="1" applyFill="1" applyBorder="1" applyAlignment="1">
      <alignment vertical="center" wrapText="1"/>
    </xf>
    <xf numFmtId="0" fontId="164" fillId="0" borderId="1725" xfId="34" applyNumberFormat="1" applyFont="1" applyFill="1" applyBorder="1" applyAlignment="1">
      <alignment horizontal="center" vertical="top" wrapText="1" readingOrder="1"/>
    </xf>
    <xf numFmtId="0" fontId="164" fillId="0" borderId="1726" xfId="34" applyNumberFormat="1" applyFont="1" applyFill="1" applyBorder="1" applyAlignment="1">
      <alignment horizontal="center" vertical="top" wrapText="1" readingOrder="1"/>
    </xf>
    <xf numFmtId="0" fontId="164" fillId="0" borderId="1723" xfId="34" applyNumberFormat="1" applyFont="1" applyFill="1" applyBorder="1" applyAlignment="1">
      <alignment horizontal="center" vertical="top" wrapText="1" readingOrder="1"/>
    </xf>
    <xf numFmtId="0" fontId="163" fillId="9" borderId="1724" xfId="34" applyFont="1" applyFill="1" applyBorder="1" applyAlignment="1">
      <alignment horizontal="left" vertical="top" wrapText="1" readingOrder="1"/>
    </xf>
    <xf numFmtId="0" fontId="42" fillId="0" borderId="1732" xfId="0" applyFont="1" applyFill="1" applyBorder="1" applyAlignment="1">
      <alignment vertical="center" wrapText="1"/>
    </xf>
    <xf numFmtId="0" fontId="42" fillId="0" borderId="1738" xfId="0" applyFont="1" applyFill="1" applyBorder="1" applyAlignment="1">
      <alignment vertical="center" wrapText="1"/>
    </xf>
    <xf numFmtId="0" fontId="14" fillId="0" borderId="1737" xfId="0" applyFont="1" applyFill="1" applyBorder="1" applyAlignment="1">
      <alignment vertical="center" wrapText="1"/>
    </xf>
    <xf numFmtId="0" fontId="14" fillId="0" borderId="1737" xfId="0" applyFont="1" applyFill="1" applyBorder="1" applyAlignment="1">
      <alignment horizontal="center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90" fillId="0" borderId="1740" xfId="0" applyFont="1" applyFill="1" applyBorder="1" applyAlignment="1">
      <alignment horizontal="center"/>
    </xf>
    <xf numFmtId="0" fontId="90" fillId="0" borderId="1699" xfId="0" applyFont="1" applyFill="1" applyBorder="1" applyAlignment="1">
      <alignment horizontal="center"/>
    </xf>
    <xf numFmtId="0" fontId="90" fillId="0" borderId="1740" xfId="9" applyFont="1" applyFill="1" applyBorder="1" applyAlignment="1">
      <alignment horizontal="center"/>
    </xf>
    <xf numFmtId="0" fontId="90" fillId="0" borderId="1699" xfId="9" applyFont="1" applyFill="1" applyBorder="1" applyAlignment="1">
      <alignment horizontal="center"/>
    </xf>
    <xf numFmtId="0" fontId="90" fillId="0" borderId="1741" xfId="9" applyFont="1" applyFill="1" applyBorder="1" applyAlignment="1">
      <alignment horizontal="center"/>
    </xf>
    <xf numFmtId="0" fontId="90" fillId="0" borderId="1742" xfId="9" applyFont="1" applyFill="1" applyBorder="1" applyAlignment="1">
      <alignment horizontal="center"/>
    </xf>
    <xf numFmtId="0" fontId="98" fillId="0" borderId="1704" xfId="0" applyFont="1" applyFill="1" applyBorder="1" applyAlignment="1">
      <alignment horizontal="center"/>
    </xf>
    <xf numFmtId="0" fontId="98" fillId="0" borderId="1743" xfId="0" applyFont="1" applyFill="1" applyBorder="1" applyAlignment="1">
      <alignment horizontal="center"/>
    </xf>
    <xf numFmtId="0" fontId="116" fillId="0" borderId="1704" xfId="9" applyNumberFormat="1" applyFont="1" applyFill="1" applyBorder="1" applyAlignment="1">
      <alignment horizontal="center" vertical="center"/>
    </xf>
    <xf numFmtId="0" fontId="33" fillId="0" borderId="922" xfId="0" applyFont="1" applyFill="1" applyBorder="1" applyAlignment="1">
      <alignment horizontal="center" vertical="center" wrapText="1"/>
    </xf>
    <xf numFmtId="0" fontId="33" fillId="0" borderId="923" xfId="0" applyFont="1" applyFill="1" applyBorder="1" applyAlignment="1">
      <alignment horizontal="center" vertical="center" wrapText="1"/>
    </xf>
    <xf numFmtId="0" fontId="33" fillId="0" borderId="921" xfId="0" applyFont="1" applyFill="1" applyBorder="1" applyAlignment="1">
      <alignment horizontal="center" vertical="center" wrapText="1"/>
    </xf>
    <xf numFmtId="0" fontId="33" fillId="0" borderId="924" xfId="0" applyFont="1" applyFill="1" applyBorder="1" applyAlignment="1">
      <alignment horizontal="center" vertical="center" wrapText="1"/>
    </xf>
    <xf numFmtId="0" fontId="33" fillId="0" borderId="925" xfId="0" applyFont="1" applyFill="1" applyBorder="1" applyAlignment="1">
      <alignment horizontal="center" vertical="center" wrapText="1"/>
    </xf>
    <xf numFmtId="0" fontId="33" fillId="15" borderId="1679" xfId="0" applyFont="1" applyFill="1" applyBorder="1" applyAlignment="1">
      <alignment horizontal="center" vertical="center" wrapText="1"/>
    </xf>
    <xf numFmtId="0" fontId="3" fillId="15" borderId="1679" xfId="0" applyFont="1" applyFill="1" applyBorder="1" applyAlignment="1">
      <alignment horizontal="center" vertical="center" wrapText="1"/>
    </xf>
    <xf numFmtId="0" fontId="49" fillId="15" borderId="1679" xfId="0" applyFont="1" applyFill="1" applyBorder="1" applyAlignment="1">
      <alignment horizontal="center" vertical="center" wrapText="1"/>
    </xf>
    <xf numFmtId="0" fontId="185" fillId="15" borderId="1679" xfId="0" applyFont="1" applyFill="1" applyBorder="1" applyAlignment="1">
      <alignment horizontal="center" vertical="center" wrapText="1"/>
    </xf>
    <xf numFmtId="0" fontId="33" fillId="2" borderId="1679" xfId="0" applyFont="1" applyFill="1" applyBorder="1" applyAlignment="1">
      <alignment horizontal="center" vertical="center" wrapText="1"/>
    </xf>
    <xf numFmtId="0" fontId="49" fillId="2" borderId="1679" xfId="0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39" fillId="2" borderId="1748" xfId="15" quotePrefix="1" applyFont="1" applyFill="1" applyBorder="1" applyAlignment="1">
      <alignment vertical="center" wrapText="1"/>
    </xf>
    <xf numFmtId="0" fontId="55" fillId="2" borderId="1748" xfId="0" applyFont="1" applyFill="1" applyBorder="1" applyAlignment="1">
      <alignment horizontal="center" vertical="center"/>
    </xf>
    <xf numFmtId="0" fontId="55" fillId="2" borderId="1746" xfId="0" applyFont="1" applyFill="1" applyBorder="1" applyAlignment="1">
      <alignment horizontal="center" vertical="center"/>
    </xf>
    <xf numFmtId="0" fontId="40" fillId="2" borderId="1747" xfId="15" quotePrefix="1" applyFont="1" applyFill="1" applyBorder="1" applyAlignment="1">
      <alignment horizontal="center" vertical="center" wrapText="1"/>
    </xf>
    <xf numFmtId="0" fontId="55" fillId="2" borderId="1749" xfId="0" applyFont="1" applyFill="1" applyBorder="1" applyAlignment="1">
      <alignment horizontal="center" vertical="center"/>
    </xf>
    <xf numFmtId="0" fontId="34" fillId="2" borderId="1749" xfId="0" applyFont="1" applyFill="1" applyBorder="1" applyAlignment="1">
      <alignment horizontal="center" vertical="center"/>
    </xf>
    <xf numFmtId="0" fontId="34" fillId="2" borderId="1746" xfId="0" applyFont="1" applyFill="1" applyBorder="1" applyAlignment="1">
      <alignment horizontal="center" vertical="center"/>
    </xf>
    <xf numFmtId="0" fontId="40" fillId="2" borderId="1750" xfId="15" quotePrefix="1" applyFont="1" applyFill="1" applyBorder="1" applyAlignment="1">
      <alignment vertical="center" wrapText="1"/>
    </xf>
    <xf numFmtId="0" fontId="40" fillId="2" borderId="1682" xfId="15" quotePrefix="1" applyFont="1" applyFill="1" applyBorder="1" applyAlignment="1">
      <alignment horizontal="center" vertical="center" wrapText="1"/>
    </xf>
    <xf numFmtId="0" fontId="11" fillId="2" borderId="1751" xfId="13" applyFont="1" applyFill="1" applyBorder="1" applyAlignment="1">
      <alignment horizontal="center" vertical="center" wrapText="1"/>
    </xf>
    <xf numFmtId="0" fontId="11" fillId="2" borderId="1752" xfId="13" applyFont="1" applyFill="1" applyBorder="1" applyAlignment="1">
      <alignment horizontal="center" vertical="center" wrapText="1"/>
    </xf>
    <xf numFmtId="0" fontId="11" fillId="2" borderId="1753" xfId="13" applyFont="1" applyFill="1" applyBorder="1" applyAlignment="1">
      <alignment horizontal="center" vertical="center" wrapText="1"/>
    </xf>
    <xf numFmtId="0" fontId="40" fillId="2" borderId="1750" xfId="15" applyFont="1" applyFill="1" applyBorder="1" applyAlignment="1">
      <alignment vertical="center" wrapText="1"/>
    </xf>
    <xf numFmtId="0" fontId="11" fillId="2" borderId="1679" xfId="13" applyFont="1" applyFill="1" applyBorder="1" applyAlignment="1">
      <alignment horizontal="center" vertical="center" wrapText="1"/>
    </xf>
    <xf numFmtId="0" fontId="11" fillId="2" borderId="1680" xfId="13" applyFont="1" applyFill="1" applyBorder="1" applyAlignment="1">
      <alignment horizontal="center" vertical="center" wrapText="1"/>
    </xf>
    <xf numFmtId="0" fontId="11" fillId="2" borderId="1695" xfId="13" quotePrefix="1" applyFont="1" applyFill="1" applyBorder="1" applyAlignment="1">
      <alignment horizontal="center" vertical="center" wrapText="1"/>
    </xf>
    <xf numFmtId="0" fontId="11" fillId="2" borderId="1707" xfId="13" quotePrefix="1" applyFont="1" applyFill="1" applyBorder="1" applyAlignment="1">
      <alignment horizontal="center" vertical="center" wrapText="1"/>
    </xf>
    <xf numFmtId="0" fontId="11" fillId="2" borderId="1708" xfId="13" quotePrefix="1" applyFont="1" applyFill="1" applyBorder="1" applyAlignment="1">
      <alignment horizontal="center" vertical="center" wrapText="1"/>
    </xf>
    <xf numFmtId="0" fontId="11" fillId="2" borderId="1711" xfId="13" quotePrefix="1" applyFont="1" applyFill="1" applyBorder="1" applyAlignment="1">
      <alignment horizontal="center" vertical="center" wrapText="1"/>
    </xf>
    <xf numFmtId="0" fontId="11" fillId="2" borderId="1709" xfId="13" quotePrefix="1" applyFont="1" applyFill="1" applyBorder="1" applyAlignment="1">
      <alignment horizontal="center" vertical="center" wrapText="1"/>
    </xf>
    <xf numFmtId="0" fontId="120" fillId="2" borderId="1748" xfId="0" applyFont="1" applyFill="1" applyBorder="1" applyAlignment="1">
      <alignment horizontal="left" vertical="center" wrapText="1"/>
    </xf>
    <xf numFmtId="0" fontId="11" fillId="2" borderId="1749" xfId="13" quotePrefix="1" applyFont="1" applyFill="1" applyBorder="1" applyAlignment="1">
      <alignment horizontal="center" vertical="center" wrapText="1"/>
    </xf>
    <xf numFmtId="0" fontId="11" fillId="2" borderId="1754" xfId="13" quotePrefix="1" applyFont="1" applyFill="1" applyBorder="1" applyAlignment="1">
      <alignment horizontal="center" vertical="center" wrapText="1"/>
    </xf>
    <xf numFmtId="0" fontId="11" fillId="2" borderId="1755" xfId="13" quotePrefix="1" applyFont="1" applyFill="1" applyBorder="1" applyAlignment="1">
      <alignment horizontal="center" vertical="center" wrapText="1"/>
    </xf>
    <xf numFmtId="0" fontId="11" fillId="2" borderId="1746" xfId="13" quotePrefix="1" applyFont="1" applyFill="1" applyBorder="1" applyAlignment="1">
      <alignment horizontal="center" vertical="center" wrapText="1"/>
    </xf>
    <xf numFmtId="0" fontId="43" fillId="2" borderId="1697" xfId="0" applyFont="1" applyFill="1" applyBorder="1" applyAlignment="1">
      <alignment horizontal="left" vertical="center" wrapText="1"/>
    </xf>
    <xf numFmtId="0" fontId="40" fillId="2" borderId="1695" xfId="13" quotePrefix="1" applyFont="1" applyFill="1" applyBorder="1" applyAlignment="1">
      <alignment horizontal="center" vertical="center" wrapText="1"/>
    </xf>
    <xf numFmtId="0" fontId="40" fillId="2" borderId="1707" xfId="13" quotePrefix="1" applyFont="1" applyFill="1" applyBorder="1" applyAlignment="1">
      <alignment horizontal="center" vertical="center" wrapText="1"/>
    </xf>
    <xf numFmtId="0" fontId="40" fillId="2" borderId="1711" xfId="13" quotePrefix="1" applyFont="1" applyFill="1" applyBorder="1" applyAlignment="1">
      <alignment horizontal="center" vertical="center" wrapText="1"/>
    </xf>
    <xf numFmtId="0" fontId="11" fillId="2" borderId="1678" xfId="13" applyFont="1" applyFill="1" applyBorder="1" applyAlignment="1">
      <alignment horizontal="center" vertical="center" wrapText="1"/>
    </xf>
    <xf numFmtId="0" fontId="11" fillId="2" borderId="1717" xfId="13" applyFont="1" applyFill="1" applyBorder="1" applyAlignment="1">
      <alignment horizontal="center" vertical="center" wrapText="1"/>
    </xf>
    <xf numFmtId="0" fontId="43" fillId="2" borderId="1756" xfId="0" applyFont="1" applyFill="1" applyBorder="1" applyAlignment="1">
      <alignment horizontal="left" vertical="center" wrapText="1"/>
    </xf>
    <xf numFmtId="0" fontId="39" fillId="2" borderId="1710" xfId="15" applyFont="1" applyFill="1" applyBorder="1" applyAlignment="1">
      <alignment vertical="center" wrapText="1"/>
    </xf>
    <xf numFmtId="0" fontId="40" fillId="2" borderId="1706" xfId="13" quotePrefix="1" applyFont="1" applyFill="1" applyBorder="1" applyAlignment="1">
      <alignment horizontal="center" vertical="center" wrapText="1"/>
    </xf>
    <xf numFmtId="0" fontId="40" fillId="2" borderId="1757" xfId="13" quotePrefix="1" applyFont="1" applyFill="1" applyBorder="1" applyAlignment="1">
      <alignment horizontal="center" vertical="center" wrapText="1"/>
    </xf>
    <xf numFmtId="0" fontId="40" fillId="2" borderId="1758" xfId="13" quotePrefix="1" applyFont="1" applyFill="1" applyBorder="1" applyAlignment="1">
      <alignment horizontal="center" vertical="center" wrapText="1"/>
    </xf>
    <xf numFmtId="0" fontId="40" fillId="2" borderId="1759" xfId="13" quotePrefix="1" applyFont="1" applyFill="1" applyBorder="1" applyAlignment="1">
      <alignment horizontal="center" vertical="center" wrapText="1"/>
    </xf>
    <xf numFmtId="0" fontId="55" fillId="2" borderId="540" xfId="0" applyFont="1" applyFill="1" applyBorder="1" applyAlignment="1">
      <alignment horizontal="center" vertical="center"/>
    </xf>
    <xf numFmtId="0" fontId="55" fillId="2" borderId="1678" xfId="0" applyFont="1" applyFill="1" applyBorder="1" applyAlignment="1">
      <alignment horizontal="center" vertical="center"/>
    </xf>
    <xf numFmtId="0" fontId="55" fillId="2" borderId="1679" xfId="0" applyFont="1" applyFill="1" applyBorder="1" applyAlignment="1">
      <alignment horizontal="center" vertical="center"/>
    </xf>
    <xf numFmtId="0" fontId="40" fillId="2" borderId="1753" xfId="15" quotePrefix="1" applyFont="1" applyFill="1" applyBorder="1" applyAlignment="1">
      <alignment horizontal="center" vertical="center" wrapText="1"/>
    </xf>
    <xf numFmtId="0" fontId="36" fillId="2" borderId="1695" xfId="11" quotePrefix="1" applyFont="1" applyFill="1" applyBorder="1" applyAlignment="1">
      <alignment horizontal="center" vertical="center" wrapText="1"/>
    </xf>
    <xf numFmtId="0" fontId="37" fillId="2" borderId="1695" xfId="11" quotePrefix="1" applyFont="1" applyFill="1" applyBorder="1" applyAlignment="1">
      <alignment horizontal="center" vertical="center" wrapText="1"/>
    </xf>
    <xf numFmtId="0" fontId="38" fillId="2" borderId="1697" xfId="11" quotePrefix="1" applyFont="1" applyFill="1" applyBorder="1" applyAlignment="1">
      <alignment horizontal="center" vertical="center" wrapText="1"/>
    </xf>
    <xf numFmtId="0" fontId="38" fillId="2" borderId="1698" xfId="11" quotePrefix="1" applyFont="1" applyFill="1" applyBorder="1" applyAlignment="1">
      <alignment horizontal="center" vertical="center" wrapText="1"/>
    </xf>
    <xf numFmtId="0" fontId="40" fillId="2" borderId="1760" xfId="15" quotePrefix="1" applyFont="1" applyFill="1" applyBorder="1" applyAlignment="1">
      <alignment horizontal="center" vertical="center" wrapText="1"/>
    </xf>
    <xf numFmtId="0" fontId="40" fillId="2" borderId="57" xfId="15" quotePrefix="1" applyFont="1" applyFill="1" applyBorder="1" applyAlignment="1">
      <alignment horizontal="center" vertical="center" wrapText="1"/>
    </xf>
    <xf numFmtId="0" fontId="40" fillId="2" borderId="1761" xfId="15" quotePrefix="1" applyFont="1" applyFill="1" applyBorder="1" applyAlignment="1">
      <alignment horizontal="center" vertical="center" wrapText="1"/>
    </xf>
    <xf numFmtId="0" fontId="40" fillId="2" borderId="41" xfId="15" quotePrefix="1" applyFont="1" applyFill="1" applyBorder="1" applyAlignment="1">
      <alignment horizontal="center" vertical="center" wrapText="1"/>
    </xf>
    <xf numFmtId="0" fontId="11" fillId="2" borderId="1762" xfId="13" quotePrefix="1" applyFont="1" applyFill="1" applyBorder="1" applyAlignment="1">
      <alignment horizontal="center" vertical="center" wrapText="1"/>
    </xf>
    <xf numFmtId="0" fontId="39" fillId="2" borderId="1697" xfId="15" quotePrefix="1" applyFont="1" applyFill="1" applyBorder="1" applyAlignment="1">
      <alignment vertical="center" wrapText="1"/>
    </xf>
    <xf numFmtId="0" fontId="11" fillId="2" borderId="1697" xfId="13" quotePrefix="1" applyFont="1" applyFill="1" applyBorder="1" applyAlignment="1">
      <alignment horizontal="center" vertical="center" wrapText="1"/>
    </xf>
    <xf numFmtId="0" fontId="11" fillId="2" borderId="1698" xfId="13" quotePrefix="1" applyFont="1" applyFill="1" applyBorder="1" applyAlignment="1">
      <alignment horizontal="center" vertical="center" wrapText="1"/>
    </xf>
    <xf numFmtId="0" fontId="40" fillId="0" borderId="1696" xfId="15" quotePrefix="1" applyFont="1" applyFill="1" applyBorder="1" applyAlignment="1">
      <alignment horizontal="center" vertical="center" wrapText="1"/>
    </xf>
    <xf numFmtId="0" fontId="40" fillId="0" borderId="1744" xfId="15" quotePrefix="1" applyFont="1" applyFill="1" applyBorder="1" applyAlignment="1">
      <alignment horizontal="center" vertical="center" wrapText="1"/>
    </xf>
    <xf numFmtId="0" fontId="11" fillId="0" borderId="1695" xfId="13" quotePrefix="1" applyFont="1" applyFill="1" applyBorder="1" applyAlignment="1">
      <alignment horizontal="center" vertical="center" wrapText="1"/>
    </xf>
    <xf numFmtId="0" fontId="40" fillId="0" borderId="1754" xfId="13" quotePrefix="1" applyFont="1" applyFill="1" applyBorder="1" applyAlignment="1">
      <alignment vertical="center" wrapText="1"/>
    </xf>
    <xf numFmtId="0" fontId="11" fillId="0" borderId="1755" xfId="13" quotePrefix="1" applyFont="1" applyFill="1" applyBorder="1" applyAlignment="1">
      <alignment vertical="center" wrapText="1"/>
    </xf>
    <xf numFmtId="0" fontId="11" fillId="0" borderId="1763" xfId="13" quotePrefix="1" applyFont="1" applyFill="1" applyBorder="1" applyAlignment="1">
      <alignment vertical="center" wrapText="1"/>
    </xf>
    <xf numFmtId="0" fontId="11" fillId="0" borderId="1764" xfId="13" quotePrefix="1" applyFont="1" applyFill="1" applyBorder="1" applyAlignment="1">
      <alignment vertical="center" wrapText="1"/>
    </xf>
    <xf numFmtId="0" fontId="40" fillId="0" borderId="1679" xfId="15" quotePrefix="1" applyFont="1" applyFill="1" applyBorder="1" applyAlignment="1">
      <alignment vertical="center" wrapText="1"/>
    </xf>
    <xf numFmtId="0" fontId="40" fillId="0" borderId="1644" xfId="15" quotePrefix="1" applyFont="1" applyFill="1" applyBorder="1" applyAlignment="1">
      <alignment vertical="center" wrapText="1"/>
    </xf>
    <xf numFmtId="0" fontId="11" fillId="0" borderId="1749" xfId="15" quotePrefix="1" applyFont="1" applyFill="1" applyBorder="1" applyAlignment="1">
      <alignment vertical="center" wrapText="1"/>
    </xf>
    <xf numFmtId="0" fontId="11" fillId="0" borderId="1748" xfId="15" quotePrefix="1" applyFont="1" applyFill="1" applyBorder="1" applyAlignment="1">
      <alignment vertical="center" wrapText="1"/>
    </xf>
    <xf numFmtId="0" fontId="40" fillId="0" borderId="1763" xfId="13" quotePrefix="1" applyFont="1" applyFill="1" applyBorder="1" applyAlignment="1">
      <alignment vertical="center" wrapText="1"/>
    </xf>
    <xf numFmtId="0" fontId="40" fillId="0" borderId="1765" xfId="13" quotePrefix="1" applyFont="1" applyFill="1" applyBorder="1" applyAlignment="1">
      <alignment vertical="center" wrapText="1"/>
    </xf>
    <xf numFmtId="0" fontId="40" fillId="0" borderId="1764" xfId="13" quotePrefix="1" applyFont="1" applyFill="1" applyBorder="1" applyAlignment="1">
      <alignment vertical="center" wrapText="1"/>
    </xf>
    <xf numFmtId="0" fontId="40" fillId="0" borderId="1763" xfId="15" quotePrefix="1" applyFont="1" applyFill="1" applyBorder="1" applyAlignment="1">
      <alignment horizontal="center" vertical="center" wrapText="1"/>
    </xf>
    <xf numFmtId="0" fontId="74" fillId="2" borderId="0" xfId="0" applyFont="1" applyFill="1" applyBorder="1" applyAlignment="1">
      <alignment horizontal="center" wrapText="1"/>
    </xf>
    <xf numFmtId="0" fontId="120" fillId="2" borderId="0" xfId="0" applyFont="1" applyFill="1" applyBorder="1" applyAlignment="1">
      <alignment horizontal="left" vertical="center" wrapText="1"/>
    </xf>
    <xf numFmtId="0" fontId="11" fillId="2" borderId="1648" xfId="13" quotePrefix="1" applyFont="1" applyFill="1" applyBorder="1" applyAlignment="1">
      <alignment horizontal="center" vertical="center" wrapText="1"/>
    </xf>
    <xf numFmtId="0" fontId="11" fillId="2" borderId="1696" xfId="13" quotePrefix="1" applyFont="1" applyFill="1" applyBorder="1" applyAlignment="1">
      <alignment horizontal="center" vertical="center" wrapText="1"/>
    </xf>
    <xf numFmtId="0" fontId="11" fillId="2" borderId="1706" xfId="13" quotePrefix="1" applyFont="1" applyFill="1" applyBorder="1" applyAlignment="1">
      <alignment horizontal="center" vertical="center" wrapText="1"/>
    </xf>
    <xf numFmtId="0" fontId="55" fillId="2" borderId="1717" xfId="15" quotePrefix="1" applyFont="1" applyFill="1" applyBorder="1" applyAlignment="1">
      <alignment horizontal="center" vertical="center" wrapText="1"/>
    </xf>
    <xf numFmtId="0" fontId="55" fillId="2" borderId="1752" xfId="15" quotePrefix="1" applyFont="1" applyFill="1" applyBorder="1" applyAlignment="1">
      <alignment horizontal="center" vertical="center" wrapText="1"/>
    </xf>
    <xf numFmtId="0" fontId="55" fillId="2" borderId="1753" xfId="15" quotePrefix="1" applyFont="1" applyFill="1" applyBorder="1" applyAlignment="1">
      <alignment horizontal="center" vertical="center" wrapText="1"/>
    </xf>
    <xf numFmtId="0" fontId="40" fillId="2" borderId="1766" xfId="15" quotePrefix="1" applyFont="1" applyFill="1" applyBorder="1" applyAlignment="1">
      <alignment horizontal="center" vertical="center" wrapText="1"/>
    </xf>
    <xf numFmtId="0" fontId="11" fillId="2" borderId="1768" xfId="13" quotePrefix="1" applyFont="1" applyFill="1" applyBorder="1" applyAlignment="1">
      <alignment horizontal="center" vertical="center" wrapText="1"/>
    </xf>
    <xf numFmtId="0" fontId="40" fillId="2" borderId="1767" xfId="15" quotePrefix="1" applyFont="1" applyFill="1" applyBorder="1" applyAlignment="1">
      <alignment horizontal="center" vertical="center" wrapText="1"/>
    </xf>
    <xf numFmtId="0" fontId="40" fillId="2" borderId="1752" xfId="15" quotePrefix="1" applyFont="1" applyFill="1" applyBorder="1" applyAlignment="1">
      <alignment horizontal="center" vertical="center" wrapText="1"/>
    </xf>
    <xf numFmtId="0" fontId="58" fillId="2" borderId="1750" xfId="0" applyFont="1" applyFill="1" applyBorder="1" applyAlignment="1">
      <alignment horizontal="left" vertical="center" wrapText="1"/>
    </xf>
    <xf numFmtId="0" fontId="40" fillId="2" borderId="1717" xfId="13" quotePrefix="1" applyFont="1" applyFill="1" applyBorder="1" applyAlignment="1">
      <alignment horizontal="center" vertical="center" wrapText="1"/>
    </xf>
    <xf numFmtId="0" fontId="40" fillId="2" borderId="1752" xfId="13" quotePrefix="1" applyFont="1" applyFill="1" applyBorder="1" applyAlignment="1">
      <alignment horizontal="center" vertical="center" wrapText="1"/>
    </xf>
    <xf numFmtId="0" fontId="11" fillId="2" borderId="1753" xfId="13" quotePrefix="1" applyFont="1" applyFill="1" applyBorder="1" applyAlignment="1">
      <alignment horizontal="center" vertical="center" wrapText="1"/>
    </xf>
    <xf numFmtId="0" fontId="55" fillId="2" borderId="1248" xfId="0" applyFont="1" applyFill="1" applyBorder="1" applyAlignment="1">
      <alignment horizontal="center" vertical="center"/>
    </xf>
    <xf numFmtId="0" fontId="55" fillId="2" borderId="1766" xfId="0" applyFont="1" applyFill="1" applyBorder="1" applyAlignment="1">
      <alignment horizontal="center" vertical="center"/>
    </xf>
    <xf numFmtId="0" fontId="11" fillId="2" borderId="1248" xfId="13" applyFont="1" applyFill="1" applyBorder="1" applyAlignment="1">
      <alignment horizontal="center" vertical="center" wrapText="1"/>
    </xf>
    <xf numFmtId="0" fontId="11" fillId="2" borderId="1766" xfId="13" applyFont="1" applyFill="1" applyBorder="1" applyAlignment="1">
      <alignment horizontal="center" vertical="center" wrapText="1"/>
    </xf>
    <xf numFmtId="0" fontId="11" fillId="2" borderId="1767" xfId="13" applyFont="1" applyFill="1" applyBorder="1" applyAlignment="1">
      <alignment horizontal="center" vertical="center" wrapText="1"/>
    </xf>
    <xf numFmtId="0" fontId="40" fillId="2" borderId="1769" xfId="15" applyFont="1" applyFill="1" applyBorder="1" applyAlignment="1">
      <alignment vertical="center" wrapText="1"/>
    </xf>
    <xf numFmtId="0" fontId="40" fillId="2" borderId="1763" xfId="15" quotePrefix="1" applyFont="1" applyFill="1" applyBorder="1" applyAlignment="1">
      <alignment horizontal="center" vertical="center" wrapText="1"/>
    </xf>
    <xf numFmtId="0" fontId="40" fillId="2" borderId="1764" xfId="15" quotePrefix="1" applyFont="1" applyFill="1" applyBorder="1" applyAlignment="1">
      <alignment horizontal="center" vertical="center" wrapText="1"/>
    </xf>
    <xf numFmtId="0" fontId="11" fillId="2" borderId="1706" xfId="13" applyFont="1" applyFill="1" applyBorder="1" applyAlignment="1">
      <alignment horizontal="center" vertical="center" wrapText="1"/>
    </xf>
    <xf numFmtId="0" fontId="11" fillId="2" borderId="1763" xfId="13" applyFont="1" applyFill="1" applyBorder="1" applyAlignment="1">
      <alignment horizontal="center" vertical="center" wrapText="1"/>
    </xf>
    <xf numFmtId="0" fontId="11" fillId="2" borderId="1764" xfId="13" applyFont="1" applyFill="1" applyBorder="1" applyAlignment="1">
      <alignment horizontal="center" vertical="center" wrapText="1"/>
    </xf>
    <xf numFmtId="0" fontId="40" fillId="2" borderId="1682" xfId="15" applyFont="1" applyFill="1" applyBorder="1" applyAlignment="1">
      <alignment vertical="center"/>
    </xf>
    <xf numFmtId="0" fontId="40" fillId="2" borderId="1647" xfId="15" applyFont="1" applyFill="1" applyBorder="1" applyAlignment="1">
      <alignment vertical="center" wrapText="1"/>
    </xf>
    <xf numFmtId="0" fontId="40" fillId="2" borderId="1768" xfId="15" quotePrefix="1" applyFont="1" applyFill="1" applyBorder="1" applyAlignment="1">
      <alignment horizontal="center" vertical="center" wrapText="1"/>
    </xf>
    <xf numFmtId="0" fontId="11" fillId="2" borderId="1768" xfId="13" applyFont="1" applyFill="1" applyBorder="1" applyAlignment="1">
      <alignment horizontal="center" vertical="center" wrapText="1"/>
    </xf>
    <xf numFmtId="0" fontId="11" fillId="2" borderId="1696" xfId="13" applyFont="1" applyFill="1" applyBorder="1" applyAlignment="1">
      <alignment horizontal="center" vertical="center" wrapText="1"/>
    </xf>
    <xf numFmtId="0" fontId="11" fillId="2" borderId="1648" xfId="13" applyFont="1" applyFill="1" applyBorder="1" applyAlignment="1">
      <alignment horizontal="center" vertical="center" wrapText="1"/>
    </xf>
    <xf numFmtId="0" fontId="58" fillId="2" borderId="1761" xfId="0" applyFont="1" applyFill="1" applyBorder="1" applyAlignment="1">
      <alignment horizontal="left" vertical="center" wrapText="1"/>
    </xf>
    <xf numFmtId="0" fontId="11" fillId="2" borderId="1721" xfId="13" quotePrefix="1" applyFont="1" applyFill="1" applyBorder="1" applyAlignment="1">
      <alignment horizontal="center" vertical="center" wrapText="1"/>
    </xf>
    <xf numFmtId="0" fontId="40" fillId="2" borderId="1708" xfId="13" quotePrefix="1" applyFont="1" applyFill="1" applyBorder="1" applyAlignment="1">
      <alignment horizontal="center" vertical="center" wrapText="1"/>
    </xf>
    <xf numFmtId="0" fontId="11" fillId="2" borderId="1763" xfId="13" quotePrefix="1" applyFont="1" applyFill="1" applyBorder="1" applyAlignment="1">
      <alignment horizontal="center" vertical="center" wrapText="1"/>
    </xf>
    <xf numFmtId="0" fontId="11" fillId="2" borderId="1764" xfId="13" quotePrefix="1" applyFont="1" applyFill="1" applyBorder="1" applyAlignment="1">
      <alignment horizontal="center" vertical="center" wrapText="1"/>
    </xf>
    <xf numFmtId="0" fontId="11" fillId="2" borderId="1717" xfId="13" quotePrefix="1" applyFont="1" applyFill="1" applyBorder="1" applyAlignment="1">
      <alignment horizontal="center" vertical="center" wrapText="1"/>
    </xf>
    <xf numFmtId="0" fontId="11" fillId="2" borderId="1752" xfId="13" quotePrefix="1" applyFont="1" applyFill="1" applyBorder="1" applyAlignment="1">
      <alignment horizontal="center" vertical="center" wrapText="1"/>
    </xf>
    <xf numFmtId="0" fontId="195" fillId="2" borderId="901" xfId="13" quotePrefix="1" applyFont="1" applyFill="1" applyBorder="1" applyAlignment="1">
      <alignment horizontal="center" vertical="center" wrapText="1"/>
    </xf>
    <xf numFmtId="0" fontId="195" fillId="2" borderId="840" xfId="13" quotePrefix="1" applyFont="1" applyFill="1" applyBorder="1" applyAlignment="1">
      <alignment horizontal="center" vertical="center" wrapText="1"/>
    </xf>
    <xf numFmtId="0" fontId="195" fillId="2" borderId="845" xfId="13" quotePrefix="1" applyFont="1" applyFill="1" applyBorder="1" applyAlignment="1">
      <alignment horizontal="center" vertical="center" wrapText="1"/>
    </xf>
    <xf numFmtId="0" fontId="195" fillId="2" borderId="832" xfId="13" quotePrefix="1" applyFont="1" applyFill="1" applyBorder="1" applyAlignment="1">
      <alignment horizontal="center" vertical="center" wrapText="1"/>
    </xf>
    <xf numFmtId="0" fontId="195" fillId="2" borderId="1107" xfId="13" quotePrefix="1" applyFont="1" applyFill="1" applyBorder="1" applyAlignment="1">
      <alignment horizontal="center" vertical="center" wrapText="1"/>
    </xf>
    <xf numFmtId="0" fontId="195" fillId="2" borderId="1108" xfId="13" quotePrefix="1" applyFont="1" applyFill="1" applyBorder="1" applyAlignment="1">
      <alignment horizontal="center" vertical="center" wrapText="1"/>
    </xf>
    <xf numFmtId="0" fontId="195" fillId="2" borderId="1386" xfId="13" quotePrefix="1" applyFont="1" applyFill="1" applyBorder="1" applyAlignment="1">
      <alignment horizontal="center" vertical="center" wrapText="1"/>
    </xf>
    <xf numFmtId="0" fontId="195" fillId="2" borderId="1387" xfId="13" quotePrefix="1" applyFont="1" applyFill="1" applyBorder="1" applyAlignment="1">
      <alignment horizontal="center" vertical="center" wrapText="1"/>
    </xf>
    <xf numFmtId="0" fontId="195" fillId="2" borderId="1385" xfId="13" quotePrefix="1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18" fillId="2" borderId="0" xfId="0" applyFont="1" applyFill="1" applyAlignment="1">
      <alignment horizontal="center" wrapText="1"/>
    </xf>
    <xf numFmtId="0" fontId="67" fillId="4" borderId="1710" xfId="15" quotePrefix="1" applyFont="1" applyFill="1" applyBorder="1" applyAlignment="1">
      <alignment vertical="center" wrapText="1"/>
    </xf>
    <xf numFmtId="0" fontId="42" fillId="4" borderId="1706" xfId="15" quotePrefix="1" applyFont="1" applyFill="1" applyBorder="1" applyAlignment="1">
      <alignment horizontal="center" vertical="center" wrapText="1"/>
    </xf>
    <xf numFmtId="0" fontId="42" fillId="4" borderId="1763" xfId="15" quotePrefix="1" applyFont="1" applyFill="1" applyBorder="1" applyAlignment="1">
      <alignment horizontal="center" vertical="center" wrapText="1"/>
    </xf>
    <xf numFmtId="0" fontId="67" fillId="4" borderId="1764" xfId="15" quotePrefix="1" applyFont="1" applyFill="1" applyBorder="1" applyAlignment="1">
      <alignment horizontal="center" vertical="center" wrapText="1"/>
    </xf>
    <xf numFmtId="0" fontId="67" fillId="4" borderId="1765" xfId="15" quotePrefix="1" applyFont="1" applyFill="1" applyBorder="1" applyAlignment="1">
      <alignment horizontal="center" vertical="center" wrapText="1"/>
    </xf>
    <xf numFmtId="0" fontId="64" fillId="4" borderId="1706" xfId="0" applyFont="1" applyFill="1" applyBorder="1" applyAlignment="1">
      <alignment horizontal="center" vertical="center" wrapText="1"/>
    </xf>
    <xf numFmtId="0" fontId="64" fillId="4" borderId="1763" xfId="0" applyFont="1" applyFill="1" applyBorder="1" applyAlignment="1">
      <alignment horizontal="center" vertical="center" wrapText="1"/>
    </xf>
    <xf numFmtId="0" fontId="64" fillId="4" borderId="1764" xfId="0" applyFont="1" applyFill="1" applyBorder="1" applyAlignment="1">
      <alignment horizontal="center" vertical="center" wrapText="1"/>
    </xf>
    <xf numFmtId="0" fontId="42" fillId="4" borderId="1646" xfId="15" applyFont="1" applyFill="1" applyBorder="1" applyAlignment="1">
      <alignment vertical="center" wrapText="1"/>
    </xf>
    <xf numFmtId="0" fontId="42" fillId="4" borderId="1646" xfId="3" applyFont="1" applyFill="1" applyBorder="1" applyAlignment="1">
      <alignment vertical="center" wrapText="1"/>
    </xf>
    <xf numFmtId="0" fontId="42" fillId="4" borderId="1771" xfId="3" applyFont="1" applyFill="1" applyBorder="1" applyAlignment="1">
      <alignment vertical="center" wrapText="1"/>
    </xf>
    <xf numFmtId="0" fontId="64" fillId="4" borderId="1698" xfId="0" applyFont="1" applyFill="1" applyBorder="1" applyAlignment="1">
      <alignment horizontal="left" vertical="center" wrapText="1"/>
    </xf>
    <xf numFmtId="0" fontId="64" fillId="4" borderId="1232" xfId="0" applyFont="1" applyFill="1" applyBorder="1" applyAlignment="1">
      <alignment horizontal="left" vertical="center" wrapText="1"/>
    </xf>
    <xf numFmtId="0" fontId="64" fillId="4" borderId="1646" xfId="0" applyFont="1" applyFill="1" applyBorder="1" applyAlignment="1">
      <alignment horizontal="left" vertical="center" wrapText="1"/>
    </xf>
    <xf numFmtId="0" fontId="67" fillId="4" borderId="1698" xfId="15" quotePrefix="1" applyFont="1" applyFill="1" applyBorder="1" applyAlignment="1">
      <alignment vertical="center" wrapText="1"/>
    </xf>
    <xf numFmtId="0" fontId="67" fillId="4" borderId="1769" xfId="15" applyFont="1" applyFill="1" applyBorder="1" applyAlignment="1">
      <alignment vertical="center" wrapText="1"/>
    </xf>
    <xf numFmtId="0" fontId="42" fillId="4" borderId="1682" xfId="15" applyFont="1" applyFill="1" applyBorder="1" applyAlignment="1">
      <alignment vertical="center" wrapText="1"/>
    </xf>
    <xf numFmtId="0" fontId="42" fillId="4" borderId="1682" xfId="3" applyFont="1" applyFill="1" applyBorder="1" applyAlignment="1">
      <alignment vertical="center" wrapText="1"/>
    </xf>
    <xf numFmtId="0" fontId="42" fillId="4" borderId="1750" xfId="3" applyFont="1" applyFill="1" applyBorder="1" applyAlignment="1">
      <alignment vertical="center" wrapText="1"/>
    </xf>
    <xf numFmtId="0" fontId="67" fillId="4" borderId="1697" xfId="15" quotePrefix="1" applyFont="1" applyFill="1" applyBorder="1" applyAlignment="1">
      <alignment vertical="center" wrapText="1"/>
    </xf>
    <xf numFmtId="0" fontId="108" fillId="4" borderId="1678" xfId="15" quotePrefix="1" applyFont="1" applyFill="1" applyBorder="1" applyAlignment="1">
      <alignment horizontal="center" vertical="center" wrapText="1"/>
    </xf>
    <xf numFmtId="0" fontId="108" fillId="4" borderId="1679" xfId="15" quotePrefix="1" applyFont="1" applyFill="1" applyBorder="1" applyAlignment="1">
      <alignment horizontal="center" vertical="center" wrapText="1"/>
    </xf>
    <xf numFmtId="0" fontId="68" fillId="4" borderId="1680" xfId="15" quotePrefix="1" applyFont="1" applyFill="1" applyBorder="1" applyAlignment="1">
      <alignment horizontal="center" vertical="center" wrapText="1"/>
    </xf>
    <xf numFmtId="0" fontId="68" fillId="0" borderId="1680" xfId="15" quotePrefix="1" applyFont="1" applyFill="1" applyBorder="1" applyAlignment="1">
      <alignment horizontal="center" vertical="center" wrapText="1"/>
    </xf>
    <xf numFmtId="0" fontId="65" fillId="4" borderId="1678" xfId="0" applyFont="1" applyFill="1" applyBorder="1" applyAlignment="1">
      <alignment horizontal="center" vertical="center" wrapText="1"/>
    </xf>
    <xf numFmtId="0" fontId="65" fillId="4" borderId="1328" xfId="0" applyFont="1" applyFill="1" applyBorder="1" applyAlignment="1">
      <alignment horizontal="center" vertical="center" wrapText="1"/>
    </xf>
    <xf numFmtId="0" fontId="65" fillId="4" borderId="1329" xfId="0" applyFont="1" applyFill="1" applyBorder="1" applyAlignment="1">
      <alignment horizontal="center" vertical="center" wrapText="1"/>
    </xf>
    <xf numFmtId="0" fontId="108" fillId="4" borderId="1717" xfId="13" quotePrefix="1" applyFont="1" applyFill="1" applyBorder="1" applyAlignment="1">
      <alignment horizontal="center" vertical="center" wrapText="1"/>
    </xf>
    <xf numFmtId="0" fontId="108" fillId="4" borderId="1752" xfId="13" quotePrefix="1" applyFont="1" applyFill="1" applyBorder="1" applyAlignment="1">
      <alignment horizontal="center" vertical="center" wrapText="1"/>
    </xf>
    <xf numFmtId="0" fontId="68" fillId="4" borderId="1753" xfId="13" quotePrefix="1" applyFont="1" applyFill="1" applyBorder="1" applyAlignment="1">
      <alignment horizontal="center" vertical="center" wrapText="1"/>
    </xf>
    <xf numFmtId="0" fontId="68" fillId="0" borderId="1753" xfId="13" quotePrefix="1" applyFont="1" applyFill="1" applyBorder="1" applyAlignment="1">
      <alignment horizontal="center" vertical="center" wrapText="1"/>
    </xf>
    <xf numFmtId="0" fontId="65" fillId="4" borderId="1717" xfId="0" applyFont="1" applyFill="1" applyBorder="1" applyAlignment="1">
      <alignment horizontal="center" vertical="center" wrapText="1"/>
    </xf>
    <xf numFmtId="0" fontId="65" fillId="4" borderId="1320" xfId="0" applyFont="1" applyFill="1" applyBorder="1" applyAlignment="1">
      <alignment horizontal="center" vertical="center" wrapText="1"/>
    </xf>
    <xf numFmtId="0" fontId="65" fillId="4" borderId="1321" xfId="0" applyFont="1" applyFill="1" applyBorder="1" applyAlignment="1">
      <alignment horizontal="center" vertical="center" wrapText="1"/>
    </xf>
    <xf numFmtId="0" fontId="68" fillId="4" borderId="1698" xfId="13" quotePrefix="1" applyFont="1" applyFill="1" applyBorder="1" applyAlignment="1">
      <alignment horizontal="center" vertical="center" wrapText="1"/>
    </xf>
    <xf numFmtId="0" fontId="68" fillId="0" borderId="1695" xfId="15" quotePrefix="1" applyFont="1" applyFill="1" applyBorder="1" applyAlignment="1">
      <alignment horizontal="center" vertical="center" wrapText="1"/>
    </xf>
    <xf numFmtId="0" fontId="68" fillId="0" borderId="1698" xfId="15" quotePrefix="1" applyFont="1" applyFill="1" applyBorder="1" applyAlignment="1">
      <alignment horizontal="center" vertical="center" wrapText="1"/>
    </xf>
    <xf numFmtId="0" fontId="65" fillId="4" borderId="1698" xfId="0" applyFont="1" applyFill="1" applyBorder="1" applyAlignment="1">
      <alignment horizontal="center" vertical="center" wrapText="1"/>
    </xf>
    <xf numFmtId="0" fontId="65" fillId="4" borderId="1331" xfId="0" applyFont="1" applyFill="1" applyBorder="1" applyAlignment="1">
      <alignment horizontal="center" vertical="center" wrapText="1"/>
    </xf>
    <xf numFmtId="0" fontId="22" fillId="4" borderId="1248" xfId="13" quotePrefix="1" applyFont="1" applyFill="1" applyBorder="1" applyAlignment="1">
      <alignment horizontal="center" vertical="center" wrapText="1"/>
    </xf>
    <xf numFmtId="0" fontId="22" fillId="4" borderId="1766" xfId="13" quotePrefix="1" applyFont="1" applyFill="1" applyBorder="1" applyAlignment="1">
      <alignment horizontal="center" vertical="center" wrapText="1"/>
    </xf>
    <xf numFmtId="0" fontId="68" fillId="4" borderId="1767" xfId="13" quotePrefix="1" applyFont="1" applyFill="1" applyBorder="1" applyAlignment="1">
      <alignment horizontal="center" vertical="center" wrapText="1"/>
    </xf>
    <xf numFmtId="0" fontId="22" fillId="4" borderId="1706" xfId="13" quotePrefix="1" applyFont="1" applyFill="1" applyBorder="1" applyAlignment="1">
      <alignment horizontal="center" vertical="center" wrapText="1"/>
    </xf>
    <xf numFmtId="0" fontId="22" fillId="4" borderId="1324" xfId="13" quotePrefix="1" applyFont="1" applyFill="1" applyBorder="1" applyAlignment="1">
      <alignment horizontal="center" vertical="center" wrapText="1"/>
    </xf>
    <xf numFmtId="0" fontId="68" fillId="4" borderId="1325" xfId="13" quotePrefix="1" applyFont="1" applyFill="1" applyBorder="1" applyAlignment="1">
      <alignment horizontal="center" vertical="center" wrapText="1"/>
    </xf>
    <xf numFmtId="0" fontId="22" fillId="4" borderId="1678" xfId="13" quotePrefix="1" applyFont="1" applyFill="1" applyBorder="1" applyAlignment="1">
      <alignment horizontal="center" vertical="center" wrapText="1"/>
    </xf>
    <xf numFmtId="0" fontId="108" fillId="4" borderId="1328" xfId="13" quotePrefix="1" applyFont="1" applyFill="1" applyBorder="1" applyAlignment="1">
      <alignment horizontal="center" vertical="center" wrapText="1"/>
    </xf>
    <xf numFmtId="0" fontId="68" fillId="4" borderId="1329" xfId="13" quotePrefix="1" applyFont="1" applyFill="1" applyBorder="1" applyAlignment="1">
      <alignment horizontal="center" vertical="center" wrapText="1"/>
    </xf>
    <xf numFmtId="0" fontId="108" fillId="4" borderId="1248" xfId="13" quotePrefix="1" applyFont="1" applyFill="1" applyBorder="1" applyAlignment="1">
      <alignment horizontal="center" vertical="center" wrapText="1"/>
    </xf>
    <xf numFmtId="0" fontId="108" fillId="4" borderId="1766" xfId="13" quotePrefix="1" applyFont="1" applyFill="1" applyBorder="1" applyAlignment="1">
      <alignment horizontal="center" vertical="center" wrapText="1"/>
    </xf>
    <xf numFmtId="0" fontId="68" fillId="4" borderId="1695" xfId="13" quotePrefix="1" applyFont="1" applyFill="1" applyBorder="1" applyAlignment="1">
      <alignment horizontal="center" vertical="center" wrapText="1"/>
    </xf>
    <xf numFmtId="0" fontId="68" fillId="4" borderId="1707" xfId="13" quotePrefix="1" applyFont="1" applyFill="1" applyBorder="1" applyAlignment="1">
      <alignment horizontal="center" vertical="center" wrapText="1"/>
    </xf>
    <xf numFmtId="0" fontId="68" fillId="4" borderId="1708" xfId="13" quotePrefix="1" applyFont="1" applyFill="1" applyBorder="1" applyAlignment="1">
      <alignment horizontal="center" vertical="center" wrapText="1"/>
    </xf>
    <xf numFmtId="0" fontId="108" fillId="4" borderId="1706" xfId="15" quotePrefix="1" applyFont="1" applyFill="1" applyBorder="1" applyAlignment="1">
      <alignment horizontal="center" vertical="center" wrapText="1"/>
    </xf>
    <xf numFmtId="0" fontId="108" fillId="4" borderId="1763" xfId="15" quotePrefix="1" applyFont="1" applyFill="1" applyBorder="1" applyAlignment="1">
      <alignment horizontal="center" vertical="center" wrapText="1"/>
    </xf>
    <xf numFmtId="0" fontId="68" fillId="4" borderId="1765" xfId="15" quotePrefix="1" applyFont="1" applyFill="1" applyBorder="1" applyAlignment="1">
      <alignment horizontal="center" vertical="center" wrapText="1"/>
    </xf>
    <xf numFmtId="0" fontId="108" fillId="4" borderId="1765" xfId="15" quotePrefix="1" applyFont="1" applyFill="1" applyBorder="1" applyAlignment="1">
      <alignment horizontal="center" vertical="center" wrapText="1"/>
    </xf>
    <xf numFmtId="0" fontId="68" fillId="4" borderId="1756" xfId="15" quotePrefix="1" applyFont="1" applyFill="1" applyBorder="1" applyAlignment="1">
      <alignment horizontal="center" vertical="center" wrapText="1"/>
    </xf>
    <xf numFmtId="0" fontId="65" fillId="4" borderId="1746" xfId="0" applyFont="1" applyFill="1" applyBorder="1" applyAlignment="1">
      <alignment horizontal="center" vertical="center" wrapText="1"/>
    </xf>
    <xf numFmtId="0" fontId="65" fillId="4" borderId="1324" xfId="0" applyFont="1" applyFill="1" applyBorder="1" applyAlignment="1">
      <alignment horizontal="center" vertical="center" wrapText="1"/>
    </xf>
    <xf numFmtId="0" fontId="65" fillId="4" borderId="1325" xfId="0" applyFont="1" applyFill="1" applyBorder="1" applyAlignment="1">
      <alignment horizontal="center" vertical="center" wrapText="1"/>
    </xf>
    <xf numFmtId="0" fontId="68" fillId="4" borderId="1770" xfId="15" quotePrefix="1" applyFont="1" applyFill="1" applyBorder="1" applyAlignment="1">
      <alignment horizontal="center" vertical="center" wrapText="1"/>
    </xf>
    <xf numFmtId="0" fontId="108" fillId="4" borderId="1770" xfId="15" quotePrefix="1" applyFont="1" applyFill="1" applyBorder="1" applyAlignment="1">
      <alignment horizontal="center" vertical="center" wrapText="1"/>
    </xf>
    <xf numFmtId="0" fontId="68" fillId="4" borderId="1646" xfId="15" quotePrefix="1" applyFont="1" applyFill="1" applyBorder="1" applyAlignment="1">
      <alignment horizontal="center" vertical="center" wrapText="1"/>
    </xf>
    <xf numFmtId="0" fontId="65" fillId="4" borderId="1773" xfId="0" applyFont="1" applyFill="1" applyBorder="1" applyAlignment="1">
      <alignment horizontal="center" vertical="center" wrapText="1"/>
    </xf>
    <xf numFmtId="0" fontId="68" fillId="4" borderId="1653" xfId="15" quotePrefix="1" applyFont="1" applyFill="1" applyBorder="1" applyAlignment="1">
      <alignment horizontal="center" vertical="center" wrapText="1"/>
    </xf>
    <xf numFmtId="0" fontId="65" fillId="4" borderId="175" xfId="0" applyFont="1" applyFill="1" applyBorder="1" applyAlignment="1">
      <alignment horizontal="center" vertical="center" wrapText="1"/>
    </xf>
    <xf numFmtId="0" fontId="108" fillId="4" borderId="1717" xfId="15" quotePrefix="1" applyFont="1" applyFill="1" applyBorder="1" applyAlignment="1">
      <alignment horizontal="center" vertical="center" wrapText="1"/>
    </xf>
    <xf numFmtId="0" fontId="108" fillId="4" borderId="1752" xfId="15" quotePrefix="1" applyFont="1" applyFill="1" applyBorder="1" applyAlignment="1">
      <alignment horizontal="center" vertical="center" wrapText="1"/>
    </xf>
    <xf numFmtId="0" fontId="68" fillId="4" borderId="1772" xfId="15" quotePrefix="1" applyFont="1" applyFill="1" applyBorder="1" applyAlignment="1">
      <alignment horizontal="center" vertical="center" wrapText="1"/>
    </xf>
    <xf numFmtId="0" fontId="108" fillId="4" borderId="1772" xfId="15" quotePrefix="1" applyFont="1" applyFill="1" applyBorder="1" applyAlignment="1">
      <alignment horizontal="center" vertical="center" wrapText="1"/>
    </xf>
    <xf numFmtId="0" fontId="68" fillId="4" borderId="1293" xfId="15" quotePrefix="1" applyFont="1" applyFill="1" applyBorder="1" applyAlignment="1">
      <alignment horizontal="center" vertical="center" wrapText="1"/>
    </xf>
    <xf numFmtId="0" fontId="65" fillId="4" borderId="58" xfId="0" applyFont="1" applyFill="1" applyBorder="1" applyAlignment="1">
      <alignment horizontal="center" vertical="center" wrapText="1"/>
    </xf>
    <xf numFmtId="0" fontId="68" fillId="4" borderId="1331" xfId="13" quotePrefix="1" applyFont="1" applyFill="1" applyBorder="1" applyAlignment="1">
      <alignment horizontal="center" vertical="center" wrapText="1"/>
    </xf>
    <xf numFmtId="0" fontId="68" fillId="4" borderId="1626" xfId="13" quotePrefix="1" applyFont="1" applyFill="1" applyBorder="1" applyAlignment="1">
      <alignment horizontal="center" vertical="center" wrapText="1"/>
    </xf>
    <xf numFmtId="0" fontId="65" fillId="4" borderId="1331" xfId="0" applyFont="1" applyFill="1" applyBorder="1" applyAlignment="1">
      <alignment horizontal="center" vertical="center"/>
    </xf>
    <xf numFmtId="0" fontId="65" fillId="4" borderId="1441" xfId="0" applyFont="1" applyFill="1" applyBorder="1" applyAlignment="1">
      <alignment horizontal="center" vertical="center"/>
    </xf>
    <xf numFmtId="0" fontId="65" fillId="4" borderId="1679" xfId="0" applyFont="1" applyFill="1" applyBorder="1" applyAlignment="1">
      <alignment horizontal="center" vertical="center" wrapText="1"/>
    </xf>
    <xf numFmtId="0" fontId="65" fillId="4" borderId="1680" xfId="0" applyFont="1" applyFill="1" applyBorder="1" applyAlignment="1">
      <alignment horizontal="center" vertical="center" wrapText="1"/>
    </xf>
    <xf numFmtId="0" fontId="68" fillId="4" borderId="1753" xfId="15" quotePrefix="1" applyFont="1" applyFill="1" applyBorder="1" applyAlignment="1">
      <alignment horizontal="center" vertical="center" wrapText="1"/>
    </xf>
    <xf numFmtId="0" fontId="65" fillId="4" borderId="1752" xfId="0" applyFont="1" applyFill="1" applyBorder="1" applyAlignment="1">
      <alignment horizontal="center" vertical="center" wrapText="1"/>
    </xf>
    <xf numFmtId="0" fontId="65" fillId="4" borderId="1753" xfId="0" applyFont="1" applyFill="1" applyBorder="1" applyAlignment="1">
      <alignment horizontal="center" vertical="center" wrapText="1"/>
    </xf>
    <xf numFmtId="0" fontId="108" fillId="4" borderId="1707" xfId="15" quotePrefix="1" applyFont="1" applyFill="1" applyBorder="1" applyAlignment="1">
      <alignment horizontal="center" vertical="center" wrapText="1"/>
    </xf>
    <xf numFmtId="0" fontId="68" fillId="4" borderId="1709" xfId="13" quotePrefix="1" applyFont="1" applyFill="1" applyBorder="1" applyAlignment="1">
      <alignment horizontal="center" vertical="center" wrapText="1"/>
    </xf>
    <xf numFmtId="0" fontId="68" fillId="4" borderId="1695" xfId="13" applyFont="1" applyFill="1" applyBorder="1" applyAlignment="1">
      <alignment horizontal="center" vertical="center" wrapText="1"/>
    </xf>
    <xf numFmtId="0" fontId="68" fillId="4" borderId="1707" xfId="13" applyFont="1" applyFill="1" applyBorder="1" applyAlignment="1">
      <alignment horizontal="center" vertical="center" wrapText="1"/>
    </xf>
    <xf numFmtId="0" fontId="65" fillId="4" borderId="1708" xfId="0" applyFont="1" applyFill="1" applyBorder="1" applyAlignment="1">
      <alignment horizontal="center" vertical="center" wrapText="1"/>
    </xf>
    <xf numFmtId="0" fontId="68" fillId="4" borderId="1637" xfId="13" quotePrefix="1" applyFont="1" applyFill="1" applyBorder="1" applyAlignment="1">
      <alignment horizontal="center" vertical="center" wrapText="1"/>
    </xf>
    <xf numFmtId="0" fontId="22" fillId="4" borderId="1678" xfId="15" quotePrefix="1" applyFont="1" applyFill="1" applyBorder="1" applyAlignment="1">
      <alignment horizontal="center" vertical="center" wrapText="1"/>
    </xf>
    <xf numFmtId="0" fontId="22" fillId="4" borderId="1679" xfId="15" quotePrefix="1" applyFont="1" applyFill="1" applyBorder="1" applyAlignment="1">
      <alignment horizontal="center" vertical="center" wrapText="1"/>
    </xf>
    <xf numFmtId="0" fontId="108" fillId="4" borderId="1679" xfId="13" quotePrefix="1" applyFont="1" applyFill="1" applyBorder="1" applyAlignment="1">
      <alignment horizontal="center" vertical="center" wrapText="1"/>
    </xf>
    <xf numFmtId="0" fontId="68" fillId="4" borderId="1680" xfId="13" quotePrefix="1" applyFont="1" applyFill="1" applyBorder="1" applyAlignment="1">
      <alignment horizontal="center" vertical="center" wrapText="1"/>
    </xf>
    <xf numFmtId="0" fontId="68" fillId="4" borderId="1695" xfId="15" quotePrefix="1" applyFont="1" applyFill="1" applyBorder="1" applyAlignment="1">
      <alignment horizontal="center" vertical="center" wrapText="1"/>
    </xf>
    <xf numFmtId="0" fontId="68" fillId="4" borderId="1707" xfId="15" quotePrefix="1" applyFont="1" applyFill="1" applyBorder="1" applyAlignment="1">
      <alignment horizontal="center" vertical="center" wrapText="1"/>
    </xf>
    <xf numFmtId="0" fontId="68" fillId="4" borderId="1708" xfId="15" quotePrefix="1" applyFont="1" applyFill="1" applyBorder="1" applyAlignment="1">
      <alignment horizontal="center" vertical="center" wrapText="1"/>
    </xf>
    <xf numFmtId="0" fontId="68" fillId="4" borderId="1764" xfId="15" quotePrefix="1" applyFont="1" applyFill="1" applyBorder="1" applyAlignment="1">
      <alignment horizontal="center" vertical="center" wrapText="1"/>
    </xf>
    <xf numFmtId="0" fontId="108" fillId="4" borderId="1757" xfId="15" quotePrefix="1" applyFont="1" applyFill="1" applyBorder="1" applyAlignment="1">
      <alignment horizontal="center" vertical="center" wrapText="1"/>
    </xf>
    <xf numFmtId="0" fontId="65" fillId="4" borderId="1234" xfId="0" applyFont="1" applyFill="1" applyBorder="1" applyAlignment="1">
      <alignment horizontal="center" vertical="center" wrapText="1"/>
    </xf>
    <xf numFmtId="0" fontId="65" fillId="4" borderId="1766" xfId="0" applyFont="1" applyFill="1" applyBorder="1" applyAlignment="1">
      <alignment horizontal="center" vertical="center" wrapText="1"/>
    </xf>
    <xf numFmtId="0" fontId="65" fillId="4" borderId="1767" xfId="0" applyFont="1" applyFill="1" applyBorder="1" applyAlignment="1">
      <alignment horizontal="center" vertical="center" wrapText="1"/>
    </xf>
    <xf numFmtId="0" fontId="108" fillId="4" borderId="1680" xfId="15" quotePrefix="1" applyFont="1" applyFill="1" applyBorder="1" applyAlignment="1">
      <alignment horizontal="center" vertical="center" wrapText="1"/>
    </xf>
    <xf numFmtId="0" fontId="108" fillId="4" borderId="1773" xfId="15" quotePrefix="1" applyFont="1" applyFill="1" applyBorder="1" applyAlignment="1">
      <alignment horizontal="center" vertical="center" wrapText="1"/>
    </xf>
    <xf numFmtId="0" fontId="68" fillId="4" borderId="1679" xfId="15" quotePrefix="1" applyFont="1" applyFill="1" applyBorder="1" applyAlignment="1">
      <alignment horizontal="center" vertical="center" wrapText="1"/>
    </xf>
    <xf numFmtId="0" fontId="68" fillId="4" borderId="1774" xfId="15" quotePrefix="1" applyFont="1" applyFill="1" applyBorder="1" applyAlignment="1">
      <alignment horizontal="center" vertical="center" wrapText="1"/>
    </xf>
    <xf numFmtId="0" fontId="108" fillId="4" borderId="1773" xfId="13" quotePrefix="1" applyFont="1" applyFill="1" applyBorder="1" applyAlignment="1">
      <alignment horizontal="center" vertical="center" wrapText="1"/>
    </xf>
    <xf numFmtId="0" fontId="108" fillId="4" borderId="1768" xfId="15" quotePrefix="1" applyFont="1" applyFill="1" applyBorder="1" applyAlignment="1">
      <alignment horizontal="center" vertical="center" wrapText="1"/>
    </xf>
    <xf numFmtId="0" fontId="108" fillId="4" borderId="1696" xfId="15" quotePrefix="1" applyFont="1" applyFill="1" applyBorder="1" applyAlignment="1">
      <alignment horizontal="center" vertical="center" wrapText="1"/>
    </xf>
    <xf numFmtId="0" fontId="108" fillId="4" borderId="1648" xfId="15" quotePrefix="1" applyFont="1" applyFill="1" applyBorder="1" applyAlignment="1">
      <alignment horizontal="center" vertical="center" wrapText="1"/>
    </xf>
    <xf numFmtId="0" fontId="108" fillId="4" borderId="1751" xfId="13" quotePrefix="1" applyFont="1" applyFill="1" applyBorder="1" applyAlignment="1">
      <alignment horizontal="center" vertical="center" wrapText="1"/>
    </xf>
    <xf numFmtId="0" fontId="68" fillId="4" borderId="1752" xfId="15" quotePrefix="1" applyFont="1" applyFill="1" applyBorder="1" applyAlignment="1">
      <alignment horizontal="center" vertical="center" wrapText="1"/>
    </xf>
    <xf numFmtId="0" fontId="68" fillId="4" borderId="1741" xfId="15" quotePrefix="1" applyFont="1" applyFill="1" applyBorder="1" applyAlignment="1">
      <alignment horizontal="center" vertical="center" wrapText="1"/>
    </xf>
    <xf numFmtId="0" fontId="65" fillId="4" borderId="1751" xfId="0" applyFont="1" applyFill="1" applyBorder="1" applyAlignment="1">
      <alignment horizontal="center" vertical="center" wrapText="1"/>
    </xf>
    <xf numFmtId="0" fontId="108" fillId="4" borderId="1707" xfId="13" quotePrefix="1" applyFont="1" applyFill="1" applyBorder="1" applyAlignment="1">
      <alignment horizontal="center" vertical="center" wrapText="1"/>
    </xf>
    <xf numFmtId="0" fontId="68" fillId="4" borderId="1617" xfId="13" quotePrefix="1" applyFont="1" applyFill="1" applyBorder="1" applyAlignment="1">
      <alignment horizontal="center" vertical="center" wrapText="1"/>
    </xf>
    <xf numFmtId="0" fontId="65" fillId="4" borderId="1711" xfId="0" applyFont="1" applyFill="1" applyBorder="1" applyAlignment="1">
      <alignment horizontal="center" vertical="center" wrapText="1"/>
    </xf>
    <xf numFmtId="0" fontId="68" fillId="4" borderId="1711" xfId="15" quotePrefix="1" applyFont="1" applyFill="1" applyBorder="1" applyAlignment="1">
      <alignment horizontal="center" vertical="center" wrapText="1"/>
    </xf>
    <xf numFmtId="0" fontId="68" fillId="4" borderId="1442" xfId="13" quotePrefix="1" applyFont="1" applyFill="1" applyBorder="1" applyAlignment="1">
      <alignment horizontal="center" vertical="center" wrapText="1"/>
    </xf>
    <xf numFmtId="0" fontId="68" fillId="4" borderId="1443" xfId="13" quotePrefix="1" applyFont="1" applyFill="1" applyBorder="1" applyAlignment="1">
      <alignment horizontal="center" vertical="center" wrapText="1"/>
    </xf>
    <xf numFmtId="0" fontId="68" fillId="4" borderId="1444" xfId="13" quotePrefix="1" applyFont="1" applyFill="1" applyBorder="1" applyAlignment="1">
      <alignment horizontal="center" vertical="center" wrapText="1"/>
    </xf>
    <xf numFmtId="0" fontId="68" fillId="4" borderId="1445" xfId="13" quotePrefix="1" applyFont="1" applyFill="1" applyBorder="1" applyAlignment="1">
      <alignment horizontal="center" vertical="center" wrapText="1"/>
    </xf>
    <xf numFmtId="0" fontId="65" fillId="4" borderId="1332" xfId="0" applyFont="1" applyFill="1" applyBorder="1" applyAlignment="1">
      <alignment horizontal="center" vertical="center"/>
    </xf>
    <xf numFmtId="0" fontId="65" fillId="4" borderId="1333" xfId="0" applyFont="1" applyFill="1" applyBorder="1" applyAlignment="1">
      <alignment horizontal="center" vertical="center"/>
    </xf>
    <xf numFmtId="0" fontId="65" fillId="4" borderId="1334" xfId="0" applyFont="1" applyFill="1" applyBorder="1" applyAlignment="1">
      <alignment horizontal="center" vertical="center"/>
    </xf>
    <xf numFmtId="0" fontId="68" fillId="4" borderId="1349" xfId="13" quotePrefix="1" applyFont="1" applyFill="1" applyBorder="1" applyAlignment="1">
      <alignment horizontal="center" vertical="center" wrapText="1"/>
    </xf>
    <xf numFmtId="0" fontId="68" fillId="4" borderId="1333" xfId="13" quotePrefix="1" applyFont="1" applyFill="1" applyBorder="1" applyAlignment="1">
      <alignment horizontal="center" vertical="center" wrapText="1"/>
    </xf>
    <xf numFmtId="0" fontId="68" fillId="4" borderId="1334" xfId="13" quotePrefix="1" applyFont="1" applyFill="1" applyBorder="1" applyAlignment="1">
      <alignment horizontal="center" vertical="center" wrapText="1"/>
    </xf>
    <xf numFmtId="0" fontId="107" fillId="4" borderId="598" xfId="3" applyFont="1" applyFill="1" applyBorder="1" applyAlignment="1">
      <alignment vertical="center" wrapText="1"/>
    </xf>
    <xf numFmtId="0" fontId="107" fillId="4" borderId="596" xfId="15" quotePrefix="1" applyFont="1" applyFill="1" applyBorder="1" applyAlignment="1">
      <alignment horizontal="center" vertical="center" wrapText="1"/>
    </xf>
    <xf numFmtId="0" fontId="107" fillId="4" borderId="604" xfId="15" quotePrefix="1" applyFont="1" applyFill="1" applyBorder="1" applyAlignment="1">
      <alignment horizontal="center" vertical="center" wrapText="1"/>
    </xf>
    <xf numFmtId="0" fontId="215" fillId="4" borderId="603" xfId="15" quotePrefix="1" applyFont="1" applyFill="1" applyBorder="1" applyAlignment="1">
      <alignment horizontal="center" vertical="center" wrapText="1"/>
    </xf>
    <xf numFmtId="0" fontId="216" fillId="4" borderId="596" xfId="0" applyFont="1" applyFill="1" applyBorder="1" applyAlignment="1">
      <alignment horizontal="center" vertical="center" wrapText="1"/>
    </xf>
    <xf numFmtId="0" fontId="216" fillId="4" borderId="604" xfId="0" applyFont="1" applyFill="1" applyBorder="1" applyAlignment="1">
      <alignment horizontal="center" vertical="center" wrapText="1"/>
    </xf>
    <xf numFmtId="0" fontId="216" fillId="4" borderId="603" xfId="0" applyFont="1" applyFill="1" applyBorder="1" applyAlignment="1">
      <alignment horizontal="center" vertical="center" wrapText="1"/>
    </xf>
    <xf numFmtId="0" fontId="107" fillId="4" borderId="634" xfId="15" applyFont="1" applyFill="1" applyBorder="1" applyAlignment="1">
      <alignment vertical="center" wrapText="1"/>
    </xf>
    <xf numFmtId="0" fontId="107" fillId="4" borderId="628" xfId="15" quotePrefix="1" applyFont="1" applyFill="1" applyBorder="1" applyAlignment="1">
      <alignment horizontal="center" vertical="center" wrapText="1"/>
    </xf>
    <xf numFmtId="0" fontId="107" fillId="4" borderId="629" xfId="15" quotePrefix="1" applyFont="1" applyFill="1" applyBorder="1" applyAlignment="1">
      <alignment horizontal="center" vertical="center" wrapText="1"/>
    </xf>
    <xf numFmtId="0" fontId="215" fillId="4" borderId="630" xfId="15" quotePrefix="1" applyFont="1" applyFill="1" applyBorder="1" applyAlignment="1">
      <alignment horizontal="center" vertical="center" wrapText="1"/>
    </xf>
    <xf numFmtId="0" fontId="216" fillId="4" borderId="628" xfId="0" applyFont="1" applyFill="1" applyBorder="1" applyAlignment="1">
      <alignment horizontal="center" vertical="center" wrapText="1"/>
    </xf>
    <xf numFmtId="0" fontId="216" fillId="4" borderId="629" xfId="0" applyFont="1" applyFill="1" applyBorder="1" applyAlignment="1">
      <alignment horizontal="center" vertical="center" wrapText="1"/>
    </xf>
    <xf numFmtId="0" fontId="216" fillId="4" borderId="630" xfId="0" applyFont="1" applyFill="1" applyBorder="1" applyAlignment="1">
      <alignment horizontal="center" vertical="center" wrapText="1"/>
    </xf>
    <xf numFmtId="0" fontId="216" fillId="4" borderId="613" xfId="0" applyFont="1" applyFill="1" applyBorder="1" applyAlignment="1">
      <alignment horizontal="left" vertical="center" wrapText="1"/>
    </xf>
    <xf numFmtId="0" fontId="215" fillId="4" borderId="605" xfId="13" quotePrefix="1" applyFont="1" applyFill="1" applyBorder="1" applyAlignment="1">
      <alignment horizontal="center" vertical="center" wrapText="1"/>
    </xf>
    <xf numFmtId="0" fontId="215" fillId="4" borderId="616" xfId="13" quotePrefix="1" applyFont="1" applyFill="1" applyBorder="1" applyAlignment="1">
      <alignment horizontal="center" vertical="center" wrapText="1"/>
    </xf>
    <xf numFmtId="0" fontId="215" fillId="4" borderId="619" xfId="13" quotePrefix="1" applyFont="1" applyFill="1" applyBorder="1" applyAlignment="1">
      <alignment horizontal="center" vertical="center" wrapText="1"/>
    </xf>
    <xf numFmtId="0" fontId="215" fillId="4" borderId="609" xfId="13" applyFont="1" applyFill="1" applyBorder="1" applyAlignment="1">
      <alignment horizontal="center" vertical="center" wrapText="1"/>
    </xf>
    <xf numFmtId="0" fontId="215" fillId="4" borderId="607" xfId="13" applyFont="1" applyFill="1" applyBorder="1" applyAlignment="1">
      <alignment horizontal="center" vertical="center" wrapText="1"/>
    </xf>
    <xf numFmtId="0" fontId="216" fillId="4" borderId="610" xfId="0" applyFont="1" applyFill="1" applyBorder="1" applyAlignment="1">
      <alignment horizontal="center" vertical="center" wrapText="1"/>
    </xf>
    <xf numFmtId="0" fontId="216" fillId="4" borderId="591" xfId="0" applyFont="1" applyFill="1" applyBorder="1" applyAlignment="1">
      <alignment horizontal="left" vertical="center" wrapText="1"/>
    </xf>
    <xf numFmtId="0" fontId="12" fillId="4" borderId="514" xfId="13" quotePrefix="1" applyFont="1" applyFill="1" applyBorder="1" applyAlignment="1">
      <alignment horizontal="center" vertical="center" wrapText="1"/>
    </xf>
    <xf numFmtId="0" fontId="12" fillId="4" borderId="480" xfId="13" quotePrefix="1" applyFont="1" applyFill="1" applyBorder="1" applyAlignment="1">
      <alignment horizontal="center" vertical="center" wrapText="1"/>
    </xf>
    <xf numFmtId="0" fontId="215" fillId="4" borderId="481" xfId="13" quotePrefix="1" applyFont="1" applyFill="1" applyBorder="1" applyAlignment="1">
      <alignment horizontal="center" vertical="center" wrapText="1"/>
    </xf>
    <xf numFmtId="0" fontId="12" fillId="4" borderId="592" xfId="13" quotePrefix="1" applyFont="1" applyFill="1" applyBorder="1" applyAlignment="1">
      <alignment horizontal="center" vertical="center" wrapText="1"/>
    </xf>
    <xf numFmtId="0" fontId="12" fillId="4" borderId="593" xfId="13" quotePrefix="1" applyFont="1" applyFill="1" applyBorder="1" applyAlignment="1">
      <alignment horizontal="center" vertical="center" wrapText="1"/>
    </xf>
    <xf numFmtId="0" fontId="215" fillId="4" borderId="594" xfId="13" quotePrefix="1" applyFont="1" applyFill="1" applyBorder="1" applyAlignment="1">
      <alignment horizontal="center" vertical="center" wrapText="1"/>
    </xf>
    <xf numFmtId="0" fontId="216" fillId="4" borderId="598" xfId="0" applyFont="1" applyFill="1" applyBorder="1" applyAlignment="1">
      <alignment horizontal="left" vertical="center" wrapText="1"/>
    </xf>
    <xf numFmtId="0" fontId="12" fillId="4" borderId="596" xfId="13" quotePrefix="1" applyFont="1" applyFill="1" applyBorder="1" applyAlignment="1">
      <alignment horizontal="center" vertical="center" wrapText="1"/>
    </xf>
    <xf numFmtId="0" fontId="107" fillId="4" borderId="604" xfId="13" quotePrefix="1" applyFont="1" applyFill="1" applyBorder="1" applyAlignment="1">
      <alignment horizontal="center" vertical="center" wrapText="1"/>
    </xf>
    <xf numFmtId="0" fontId="215" fillId="4" borderId="603" xfId="13" quotePrefix="1" applyFont="1" applyFill="1" applyBorder="1" applyAlignment="1">
      <alignment horizontal="center" vertical="center" wrapText="1"/>
    </xf>
    <xf numFmtId="0" fontId="107" fillId="4" borderId="473" xfId="15" applyFont="1" applyFill="1" applyBorder="1" applyAlignment="1">
      <alignment vertical="center" wrapText="1"/>
    </xf>
    <xf numFmtId="0" fontId="107" fillId="4" borderId="474" xfId="15" quotePrefix="1" applyFont="1" applyFill="1" applyBorder="1" applyAlignment="1">
      <alignment horizontal="center" vertical="center" wrapText="1"/>
    </xf>
    <xf numFmtId="0" fontId="107" fillId="4" borderId="631" xfId="15" quotePrefix="1" applyFont="1" applyFill="1" applyBorder="1" applyAlignment="1">
      <alignment horizontal="center" vertical="center" wrapText="1"/>
    </xf>
    <xf numFmtId="0" fontId="215" fillId="4" borderId="632" xfId="15" quotePrefix="1" applyFont="1" applyFill="1" applyBorder="1" applyAlignment="1">
      <alignment horizontal="center" vertical="center" wrapText="1"/>
    </xf>
    <xf numFmtId="0" fontId="216" fillId="4" borderId="474" xfId="0" applyFont="1" applyFill="1" applyBorder="1" applyAlignment="1">
      <alignment horizontal="center" vertical="center" wrapText="1"/>
    </xf>
    <xf numFmtId="0" fontId="216" fillId="4" borderId="631" xfId="0" applyFont="1" applyFill="1" applyBorder="1" applyAlignment="1">
      <alignment horizontal="center" vertical="center" wrapText="1"/>
    </xf>
    <xf numFmtId="0" fontId="216" fillId="4" borderId="632" xfId="0" applyFont="1" applyFill="1" applyBorder="1" applyAlignment="1">
      <alignment horizontal="center" vertical="center" wrapText="1"/>
    </xf>
    <xf numFmtId="0" fontId="215" fillId="4" borderId="488" xfId="15" quotePrefix="1" applyFont="1" applyFill="1" applyBorder="1" applyAlignment="1">
      <alignment vertical="center" wrapText="1"/>
    </xf>
    <xf numFmtId="0" fontId="215" fillId="4" borderId="512" xfId="13" quotePrefix="1" applyFont="1" applyFill="1" applyBorder="1" applyAlignment="1">
      <alignment horizontal="center" vertical="center" wrapText="1"/>
    </xf>
    <xf numFmtId="0" fontId="215" fillId="4" borderId="576" xfId="13" quotePrefix="1" applyFont="1" applyFill="1" applyBorder="1" applyAlignment="1">
      <alignment horizontal="center" vertical="center" wrapText="1"/>
    </xf>
    <xf numFmtId="0" fontId="215" fillId="4" borderId="577" xfId="13" quotePrefix="1" applyFont="1" applyFill="1" applyBorder="1" applyAlignment="1">
      <alignment horizontal="center" vertical="center" wrapText="1"/>
    </xf>
    <xf numFmtId="0" fontId="215" fillId="4" borderId="512" xfId="13" applyFont="1" applyFill="1" applyBorder="1" applyAlignment="1">
      <alignment horizontal="center" vertical="center" wrapText="1"/>
    </xf>
    <xf numFmtId="0" fontId="215" fillId="4" borderId="576" xfId="13" applyFont="1" applyFill="1" applyBorder="1" applyAlignment="1">
      <alignment horizontal="center" vertical="center" wrapText="1"/>
    </xf>
    <xf numFmtId="0" fontId="216" fillId="4" borderId="577" xfId="0" applyFont="1" applyFill="1" applyBorder="1" applyAlignment="1">
      <alignment horizontal="center" vertical="center" wrapText="1"/>
    </xf>
    <xf numFmtId="0" fontId="215" fillId="4" borderId="626" xfId="15" applyFont="1" applyFill="1" applyBorder="1" applyAlignment="1">
      <alignment vertical="center" wrapText="1"/>
    </xf>
    <xf numFmtId="0" fontId="107" fillId="4" borderId="592" xfId="15" quotePrefix="1" applyFont="1" applyFill="1" applyBorder="1" applyAlignment="1">
      <alignment horizontal="center" vertical="center" wrapText="1"/>
    </xf>
    <xf numFmtId="0" fontId="107" fillId="4" borderId="593" xfId="15" quotePrefix="1" applyFont="1" applyFill="1" applyBorder="1" applyAlignment="1">
      <alignment horizontal="center" vertical="center" wrapText="1"/>
    </xf>
    <xf numFmtId="0" fontId="215" fillId="4" borderId="595" xfId="15" quotePrefix="1" applyFont="1" applyFill="1" applyBorder="1" applyAlignment="1">
      <alignment horizontal="center" vertical="center" wrapText="1"/>
    </xf>
    <xf numFmtId="0" fontId="215" fillId="4" borderId="594" xfId="15" quotePrefix="1" applyFont="1" applyFill="1" applyBorder="1" applyAlignment="1">
      <alignment horizontal="center" vertical="center" wrapText="1"/>
    </xf>
    <xf numFmtId="0" fontId="216" fillId="4" borderId="592" xfId="0" applyFont="1" applyFill="1" applyBorder="1" applyAlignment="1">
      <alignment horizontal="center" vertical="center" wrapText="1"/>
    </xf>
    <xf numFmtId="0" fontId="216" fillId="4" borderId="593" xfId="0" applyFont="1" applyFill="1" applyBorder="1" applyAlignment="1">
      <alignment horizontal="center" vertical="center" wrapText="1"/>
    </xf>
    <xf numFmtId="0" fontId="216" fillId="4" borderId="594" xfId="0" applyFont="1" applyFill="1" applyBorder="1" applyAlignment="1">
      <alignment horizontal="center" vertical="center" wrapText="1"/>
    </xf>
    <xf numFmtId="0" fontId="107" fillId="4" borderId="602" xfId="3" applyFont="1" applyFill="1" applyBorder="1" applyAlignment="1">
      <alignment vertical="center" wrapText="1"/>
    </xf>
    <xf numFmtId="0" fontId="215" fillId="4" borderId="597" xfId="15" quotePrefix="1" applyFont="1" applyFill="1" applyBorder="1" applyAlignment="1">
      <alignment horizontal="center" vertical="center" wrapText="1"/>
    </xf>
    <xf numFmtId="0" fontId="215" fillId="4" borderId="602" xfId="15" quotePrefix="1" applyFont="1" applyFill="1" applyBorder="1" applyAlignment="1">
      <alignment horizontal="center" vertical="center" wrapText="1"/>
    </xf>
    <xf numFmtId="0" fontId="107" fillId="4" borderId="602" xfId="15" applyFont="1" applyFill="1" applyBorder="1" applyAlignment="1">
      <alignment vertical="center" wrapText="1"/>
    </xf>
    <xf numFmtId="0" fontId="215" fillId="4" borderId="633" xfId="15" quotePrefix="1" applyFont="1" applyFill="1" applyBorder="1" applyAlignment="1">
      <alignment vertical="center" wrapText="1"/>
    </xf>
    <xf numFmtId="0" fontId="215" fillId="4" borderId="628" xfId="13" quotePrefix="1" applyFont="1" applyFill="1" applyBorder="1" applyAlignment="1">
      <alignment horizontal="center" vertical="center" wrapText="1"/>
    </xf>
    <xf numFmtId="0" fontId="215" fillId="4" borderId="629" xfId="13" quotePrefix="1" applyFont="1" applyFill="1" applyBorder="1" applyAlignment="1">
      <alignment horizontal="center" vertical="center" wrapText="1"/>
    </xf>
    <xf numFmtId="0" fontId="215" fillId="4" borderId="635" xfId="13" quotePrefix="1" applyFont="1" applyFill="1" applyBorder="1" applyAlignment="1">
      <alignment horizontal="center" vertical="center" wrapText="1"/>
    </xf>
    <xf numFmtId="0" fontId="215" fillId="4" borderId="633" xfId="15" quotePrefix="1" applyFont="1" applyFill="1" applyBorder="1" applyAlignment="1">
      <alignment horizontal="center" vertical="center" wrapText="1"/>
    </xf>
    <xf numFmtId="0" fontId="215" fillId="4" borderId="600" xfId="15" quotePrefix="1" applyFont="1" applyFill="1" applyBorder="1" applyAlignment="1">
      <alignment horizontal="center" vertical="center" wrapText="1"/>
    </xf>
    <xf numFmtId="0" fontId="215" fillId="4" borderId="601" xfId="15" quotePrefix="1" applyFont="1" applyFill="1" applyBorder="1" applyAlignment="1">
      <alignment horizontal="center" vertical="center" wrapText="1"/>
    </xf>
    <xf numFmtId="0" fontId="7" fillId="4" borderId="613" xfId="0" applyFont="1" applyFill="1" applyBorder="1" applyAlignment="1">
      <alignment horizontal="left" vertical="center" wrapText="1"/>
    </xf>
    <xf numFmtId="0" fontId="170" fillId="6" borderId="1327" xfId="0" applyFont="1" applyFill="1" applyBorder="1" applyAlignment="1">
      <alignment horizontal="center" vertical="center" wrapText="1"/>
    </xf>
    <xf numFmtId="0" fontId="170" fillId="6" borderId="1328" xfId="0" applyFont="1" applyFill="1" applyBorder="1" applyAlignment="1">
      <alignment horizontal="center" vertical="center" wrapText="1"/>
    </xf>
    <xf numFmtId="0" fontId="172" fillId="6" borderId="1329" xfId="0" applyFont="1" applyFill="1" applyBorder="1" applyAlignment="1">
      <alignment horizontal="center" vertical="center" wrapText="1"/>
    </xf>
    <xf numFmtId="0" fontId="170" fillId="6" borderId="1623" xfId="0" applyFont="1" applyFill="1" applyBorder="1" applyAlignment="1">
      <alignment horizontal="center" vertical="center" wrapText="1"/>
    </xf>
    <xf numFmtId="0" fontId="170" fillId="6" borderId="1624" xfId="0" applyFont="1" applyFill="1" applyBorder="1" applyAlignment="1">
      <alignment horizontal="center" vertical="center" wrapText="1"/>
    </xf>
    <xf numFmtId="0" fontId="172" fillId="6" borderId="1625" xfId="0" applyFont="1" applyFill="1" applyBorder="1" applyAlignment="1">
      <alignment horizontal="center" vertical="center" wrapText="1"/>
    </xf>
    <xf numFmtId="0" fontId="216" fillId="6" borderId="1327" xfId="0" applyFont="1" applyFill="1" applyBorder="1" applyAlignment="1">
      <alignment horizontal="center" vertical="center" wrapText="1"/>
    </xf>
    <xf numFmtId="0" fontId="216" fillId="6" borderId="1328" xfId="0" applyFont="1" applyFill="1" applyBorder="1" applyAlignment="1">
      <alignment horizontal="center" vertical="center" wrapText="1"/>
    </xf>
    <xf numFmtId="0" fontId="216" fillId="6" borderId="1329" xfId="0" applyFont="1" applyFill="1" applyBorder="1" applyAlignment="1">
      <alignment horizontal="center" vertical="center" wrapText="1"/>
    </xf>
    <xf numFmtId="0" fontId="170" fillId="0" borderId="1327" xfId="0" applyFont="1" applyBorder="1" applyAlignment="1">
      <alignment horizontal="center" vertical="center" wrapText="1"/>
    </xf>
    <xf numFmtId="0" fontId="170" fillId="0" borderId="1328" xfId="0" applyFont="1" applyBorder="1" applyAlignment="1">
      <alignment horizontal="center" vertical="center" wrapText="1"/>
    </xf>
    <xf numFmtId="0" fontId="172" fillId="0" borderId="1329" xfId="0" applyFont="1" applyBorder="1" applyAlignment="1">
      <alignment horizontal="center" vertical="center" wrapText="1"/>
    </xf>
    <xf numFmtId="0" fontId="170" fillId="0" borderId="1623" xfId="0" applyFont="1" applyBorder="1" applyAlignment="1">
      <alignment horizontal="center" vertical="center" wrapText="1"/>
    </xf>
    <xf numFmtId="0" fontId="170" fillId="0" borderId="1624" xfId="0" applyFont="1" applyBorder="1" applyAlignment="1">
      <alignment horizontal="center" vertical="center" wrapText="1"/>
    </xf>
    <xf numFmtId="0" fontId="172" fillId="0" borderId="1625" xfId="0" applyFont="1" applyBorder="1" applyAlignment="1">
      <alignment horizontal="center" vertical="center" wrapText="1"/>
    </xf>
    <xf numFmtId="0" fontId="170" fillId="6" borderId="1319" xfId="0" applyFont="1" applyFill="1" applyBorder="1" applyAlignment="1">
      <alignment horizontal="center" vertical="center" wrapText="1"/>
    </xf>
    <xf numFmtId="0" fontId="170" fillId="6" borderId="1320" xfId="0" applyFont="1" applyFill="1" applyBorder="1" applyAlignment="1">
      <alignment horizontal="center" vertical="center" wrapText="1"/>
    </xf>
    <xf numFmtId="0" fontId="172" fillId="6" borderId="1321" xfId="0" applyFont="1" applyFill="1" applyBorder="1" applyAlignment="1">
      <alignment horizontal="center" vertical="center" wrapText="1"/>
    </xf>
    <xf numFmtId="0" fontId="170" fillId="6" borderId="1521" xfId="0" applyFont="1" applyFill="1" applyBorder="1" applyAlignment="1">
      <alignment horizontal="center" vertical="center" wrapText="1"/>
    </xf>
    <xf numFmtId="0" fontId="170" fillId="6" borderId="1519" xfId="0" applyFont="1" applyFill="1" applyBorder="1" applyAlignment="1">
      <alignment horizontal="center" vertical="center" wrapText="1"/>
    </xf>
    <xf numFmtId="0" fontId="172" fillId="6" borderId="1520" xfId="0" applyFont="1" applyFill="1" applyBorder="1" applyAlignment="1">
      <alignment horizontal="center" vertical="center" wrapText="1"/>
    </xf>
    <xf numFmtId="0" fontId="216" fillId="6" borderId="1319" xfId="0" applyFont="1" applyFill="1" applyBorder="1" applyAlignment="1">
      <alignment horizontal="center" vertical="center" wrapText="1"/>
    </xf>
    <xf numFmtId="0" fontId="216" fillId="6" borderId="1320" xfId="0" applyFont="1" applyFill="1" applyBorder="1" applyAlignment="1">
      <alignment horizontal="center" vertical="center" wrapText="1"/>
    </xf>
    <xf numFmtId="0" fontId="216" fillId="6" borderId="1321" xfId="0" applyFont="1" applyFill="1" applyBorder="1" applyAlignment="1">
      <alignment horizontal="center" vertical="center" wrapText="1"/>
    </xf>
    <xf numFmtId="0" fontId="172" fillId="6" borderId="1331" xfId="0" applyFont="1" applyFill="1" applyBorder="1" applyAlignment="1">
      <alignment horizontal="center" vertical="center" wrapText="1"/>
    </xf>
    <xf numFmtId="0" fontId="172" fillId="6" borderId="1626" xfId="0" applyFont="1" applyFill="1" applyBorder="1" applyAlignment="1">
      <alignment horizontal="center" vertical="center" wrapText="1"/>
    </xf>
    <xf numFmtId="0" fontId="171" fillId="6" borderId="1248" xfId="0" applyFont="1" applyFill="1" applyBorder="1" applyAlignment="1">
      <alignment horizontal="center" vertical="center" wrapText="1"/>
    </xf>
    <xf numFmtId="0" fontId="171" fillId="6" borderId="1249" xfId="0" applyFont="1" applyFill="1" applyBorder="1" applyAlignment="1">
      <alignment horizontal="center" vertical="center" wrapText="1"/>
    </xf>
    <xf numFmtId="0" fontId="172" fillId="6" borderId="1256" xfId="0" applyFont="1" applyFill="1" applyBorder="1" applyAlignment="1">
      <alignment horizontal="center" vertical="center" wrapText="1"/>
    </xf>
    <xf numFmtId="0" fontId="171" fillId="6" borderId="540" xfId="0" applyFont="1" applyFill="1" applyBorder="1" applyAlignment="1">
      <alignment horizontal="center" vertical="center" wrapText="1"/>
    </xf>
    <xf numFmtId="0" fontId="171" fillId="6" borderId="531" xfId="0" applyFont="1" applyFill="1" applyBorder="1" applyAlignment="1">
      <alignment horizontal="center" vertical="center" wrapText="1"/>
    </xf>
    <xf numFmtId="0" fontId="172" fillId="6" borderId="539" xfId="0" applyFont="1" applyFill="1" applyBorder="1" applyAlignment="1">
      <alignment horizontal="center" vertical="center" wrapText="1"/>
    </xf>
    <xf numFmtId="0" fontId="171" fillId="6" borderId="1327" xfId="0" applyFont="1" applyFill="1" applyBorder="1" applyAlignment="1">
      <alignment horizontal="center" vertical="center" wrapText="1"/>
    </xf>
    <xf numFmtId="0" fontId="170" fillId="6" borderId="1323" xfId="0" applyFont="1" applyFill="1" applyBorder="1" applyAlignment="1">
      <alignment horizontal="center" vertical="center" wrapText="1"/>
    </xf>
    <xf numFmtId="0" fontId="170" fillId="6" borderId="1324" xfId="0" applyFont="1" applyFill="1" applyBorder="1" applyAlignment="1">
      <alignment horizontal="center" vertical="center" wrapText="1"/>
    </xf>
    <xf numFmtId="0" fontId="172" fillId="6" borderId="1335" xfId="0" applyFont="1" applyFill="1" applyBorder="1" applyAlignment="1">
      <alignment horizontal="center" vertical="center" wrapText="1"/>
    </xf>
    <xf numFmtId="0" fontId="170" fillId="6" borderId="1634" xfId="0" applyFont="1" applyFill="1" applyBorder="1" applyAlignment="1">
      <alignment horizontal="center" vertical="center" wrapText="1"/>
    </xf>
    <xf numFmtId="0" fontId="170" fillId="6" borderId="1554" xfId="0" applyFont="1" applyFill="1" applyBorder="1" applyAlignment="1">
      <alignment horizontal="center" vertical="center" wrapText="1"/>
    </xf>
    <xf numFmtId="0" fontId="172" fillId="6" borderId="1556" xfId="0" applyFont="1" applyFill="1" applyBorder="1" applyAlignment="1">
      <alignment horizontal="center" vertical="center" wrapText="1"/>
    </xf>
    <xf numFmtId="0" fontId="216" fillId="6" borderId="1082" xfId="0" applyFont="1" applyFill="1" applyBorder="1" applyAlignment="1">
      <alignment horizontal="center" vertical="center" wrapText="1"/>
    </xf>
    <xf numFmtId="0" fontId="216" fillId="6" borderId="1249" xfId="0" applyFont="1" applyFill="1" applyBorder="1" applyAlignment="1">
      <alignment horizontal="center" vertical="center" wrapText="1"/>
    </xf>
    <xf numFmtId="0" fontId="216" fillId="6" borderId="1256" xfId="0" applyFont="1" applyFill="1" applyBorder="1" applyAlignment="1">
      <alignment horizontal="center" vertical="center" wrapText="1"/>
    </xf>
    <xf numFmtId="0" fontId="172" fillId="6" borderId="1337" xfId="0" applyFont="1" applyFill="1" applyBorder="1" applyAlignment="1">
      <alignment horizontal="center" vertical="center" wrapText="1"/>
    </xf>
    <xf numFmtId="0" fontId="170" fillId="6" borderId="1644" xfId="0" applyFont="1" applyFill="1" applyBorder="1" applyAlignment="1">
      <alignment horizontal="center" vertical="center" wrapText="1"/>
    </xf>
    <xf numFmtId="0" fontId="216" fillId="6" borderId="1338" xfId="0" applyFont="1" applyFill="1" applyBorder="1" applyAlignment="1">
      <alignment horizontal="center" vertical="center" wrapText="1"/>
    </xf>
    <xf numFmtId="0" fontId="172" fillId="6" borderId="1340" xfId="0" applyFont="1" applyFill="1" applyBorder="1" applyAlignment="1">
      <alignment horizontal="center" vertical="center" wrapText="1"/>
    </xf>
    <xf numFmtId="0" fontId="170" fillId="6" borderId="1655" xfId="0" applyFont="1" applyFill="1" applyBorder="1" applyAlignment="1">
      <alignment horizontal="center" vertical="center" wrapText="1"/>
    </xf>
    <xf numFmtId="0" fontId="172" fillId="6" borderId="1318" xfId="0" applyFont="1" applyFill="1" applyBorder="1" applyAlignment="1">
      <alignment horizontal="center" vertical="center" wrapText="1"/>
    </xf>
    <xf numFmtId="0" fontId="216" fillId="6" borderId="1344" xfId="0" applyFont="1" applyFill="1" applyBorder="1" applyAlignment="1">
      <alignment horizontal="center" vertical="center" wrapText="1"/>
    </xf>
    <xf numFmtId="0" fontId="216" fillId="6" borderId="1331" xfId="0" applyFont="1" applyFill="1" applyBorder="1" applyAlignment="1">
      <alignment horizontal="center" vertical="center"/>
    </xf>
    <xf numFmtId="0" fontId="108" fillId="4" borderId="1769" xfId="15" applyFont="1" applyFill="1" applyBorder="1" applyAlignment="1">
      <alignment horizontal="left" vertical="center" wrapText="1"/>
    </xf>
    <xf numFmtId="0" fontId="108" fillId="4" borderId="1647" xfId="15" applyFont="1" applyFill="1" applyBorder="1" applyAlignment="1">
      <alignment horizontal="left" vertical="center" wrapText="1"/>
    </xf>
    <xf numFmtId="0" fontId="40" fillId="4" borderId="1646" xfId="0" applyFont="1" applyFill="1" applyBorder="1" applyAlignment="1">
      <alignment horizontal="center" wrapText="1"/>
    </xf>
    <xf numFmtId="0" fontId="40" fillId="4" borderId="1774" xfId="0" applyFont="1" applyFill="1" applyBorder="1" applyAlignment="1">
      <alignment horizontal="center" wrapText="1"/>
    </xf>
    <xf numFmtId="0" fontId="40" fillId="4" borderId="1633" xfId="0" applyFont="1" applyFill="1" applyBorder="1" applyAlignment="1">
      <alignment horizontal="center" wrapText="1"/>
    </xf>
    <xf numFmtId="0" fontId="55" fillId="4" borderId="1774" xfId="0" applyFont="1" applyFill="1" applyBorder="1" applyAlignment="1">
      <alignment horizontal="center" wrapText="1"/>
    </xf>
    <xf numFmtId="0" fontId="55" fillId="4" borderId="1651" xfId="0" applyFont="1" applyFill="1" applyBorder="1" applyAlignment="1">
      <alignment horizontal="center" wrapText="1"/>
    </xf>
    <xf numFmtId="0" fontId="55" fillId="4" borderId="1744" xfId="0" applyFont="1" applyFill="1" applyBorder="1" applyAlignment="1">
      <alignment horizontal="center" wrapText="1"/>
    </xf>
    <xf numFmtId="0" fontId="55" fillId="4" borderId="1774" xfId="0" applyFont="1" applyFill="1" applyBorder="1" applyAlignment="1">
      <alignment horizontal="center" vertical="center" wrapText="1"/>
    </xf>
    <xf numFmtId="0" fontId="40" fillId="4" borderId="1774" xfId="0" applyFont="1" applyFill="1" applyBorder="1" applyAlignment="1">
      <alignment horizontal="center" vertical="center" wrapText="1"/>
    </xf>
    <xf numFmtId="0" fontId="40" fillId="4" borderId="1651" xfId="0" applyFont="1" applyFill="1" applyBorder="1" applyAlignment="1">
      <alignment horizontal="center" wrapText="1"/>
    </xf>
    <xf numFmtId="0" fontId="40" fillId="4" borderId="1744" xfId="0" applyFont="1" applyFill="1" applyBorder="1" applyAlignment="1">
      <alignment horizontal="center" wrapText="1"/>
    </xf>
    <xf numFmtId="0" fontId="40" fillId="4" borderId="1631" xfId="0" applyFont="1" applyFill="1" applyBorder="1" applyAlignment="1">
      <alignment horizontal="center" wrapText="1"/>
    </xf>
    <xf numFmtId="0" fontId="55" fillId="0" borderId="1679" xfId="15" applyFont="1" applyFill="1" applyBorder="1" applyAlignment="1">
      <alignment horizontal="center" vertical="center" wrapText="1"/>
    </xf>
    <xf numFmtId="0" fontId="27" fillId="2" borderId="167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679" xfId="22" applyNumberFormat="1" applyFont="1" applyFill="1" applyBorder="1" applyAlignment="1" applyProtection="1">
      <alignment horizontal="center" vertical="center" wrapText="1"/>
      <protection locked="0"/>
    </xf>
    <xf numFmtId="0" fontId="55" fillId="0" borderId="1678" xfId="15" applyFont="1" applyFill="1" applyBorder="1" applyAlignment="1">
      <alignment horizontal="center" vertical="center" wrapText="1"/>
    </xf>
    <xf numFmtId="0" fontId="27" fillId="2" borderId="1766" xfId="22" applyNumberFormat="1" applyFont="1" applyFill="1" applyBorder="1" applyAlignment="1" applyProtection="1">
      <alignment horizontal="center" vertical="center" wrapText="1"/>
      <protection locked="0"/>
    </xf>
    <xf numFmtId="0" fontId="55" fillId="0" borderId="1774" xfId="15" applyFont="1" applyFill="1" applyBorder="1" applyAlignment="1">
      <alignment horizontal="center" vertical="center" wrapText="1"/>
    </xf>
    <xf numFmtId="0" fontId="28" fillId="2" borderId="1777" xfId="22" quotePrefix="1" applyNumberFormat="1" applyFont="1" applyFill="1" applyBorder="1" applyAlignment="1" applyProtection="1">
      <alignment vertical="center" wrapText="1"/>
      <protection locked="0"/>
    </xf>
    <xf numFmtId="0" fontId="27" fillId="2" borderId="1769" xfId="22" quotePrefix="1" applyFont="1" applyFill="1" applyBorder="1" applyAlignment="1">
      <alignment horizontal="left" vertical="center" wrapText="1"/>
    </xf>
    <xf numFmtId="0" fontId="27" fillId="2" borderId="1682" xfId="22" quotePrefix="1" applyFont="1" applyFill="1" applyBorder="1" applyAlignment="1">
      <alignment horizontal="left" vertical="center" wrapText="1"/>
    </xf>
    <xf numFmtId="0" fontId="27" fillId="2" borderId="1647" xfId="22" quotePrefix="1" applyFont="1" applyFill="1" applyBorder="1" applyAlignment="1">
      <alignment horizontal="left" vertical="center" wrapText="1"/>
    </xf>
    <xf numFmtId="0" fontId="28" fillId="2" borderId="1777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697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750" xfId="22" quotePrefix="1" applyFont="1" applyFill="1" applyBorder="1" applyAlignment="1">
      <alignment horizontal="left" vertical="center" wrapText="1"/>
    </xf>
    <xf numFmtId="0" fontId="28" fillId="2" borderId="1697" xfId="22" quotePrefix="1" applyNumberFormat="1" applyFont="1" applyFill="1" applyBorder="1" applyAlignment="1" applyProtection="1">
      <alignment vertical="center" wrapText="1"/>
      <protection locked="0"/>
    </xf>
    <xf numFmtId="0" fontId="28" fillId="2" borderId="1697" xfId="22" applyNumberFormat="1" applyFont="1" applyFill="1" applyBorder="1" applyAlignment="1" applyProtection="1">
      <alignment vertical="center" wrapText="1"/>
      <protection locked="0"/>
    </xf>
    <xf numFmtId="0" fontId="27" fillId="2" borderId="1063" xfId="22" quotePrefix="1" applyFont="1" applyFill="1" applyBorder="1" applyAlignment="1">
      <alignment horizontal="left" vertical="center" wrapText="1"/>
    </xf>
    <xf numFmtId="0" fontId="25" fillId="2" borderId="1534" xfId="22" applyNumberFormat="1" applyFont="1" applyFill="1" applyBorder="1" applyAlignment="1" applyProtection="1">
      <alignment vertical="center" wrapText="1"/>
      <protection locked="0"/>
    </xf>
    <xf numFmtId="1" fontId="121" fillId="2" borderId="1778" xfId="15" applyNumberFormat="1" applyFont="1" applyFill="1" applyBorder="1" applyAlignment="1" applyProtection="1">
      <alignment horizontal="center" vertical="center" wrapText="1"/>
      <protection locked="0"/>
    </xf>
    <xf numFmtId="1" fontId="121" fillId="2" borderId="1773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64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11" xfId="13" applyNumberFormat="1" applyFont="1" applyFill="1" applyBorder="1" applyAlignment="1" applyProtection="1">
      <alignment horizontal="center" vertical="center" wrapText="1"/>
    </xf>
    <xf numFmtId="0" fontId="122" fillId="2" borderId="171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1711" xfId="13" applyNumberFormat="1" applyFont="1" applyFill="1" applyBorder="1" applyAlignment="1" applyProtection="1">
      <alignment vertical="center" wrapText="1"/>
      <protection locked="0"/>
    </xf>
    <xf numFmtId="0" fontId="121" fillId="2" borderId="1773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77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11" xfId="22" applyNumberFormat="1" applyFont="1" applyFill="1" applyBorder="1" applyAlignment="1" applyProtection="1">
      <alignment horizontal="center" vertical="center" wrapText="1"/>
    </xf>
    <xf numFmtId="0" fontId="121" fillId="2" borderId="123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777" xfId="22" applyNumberFormat="1" applyFont="1" applyFill="1" applyBorder="1" applyAlignment="1" applyProtection="1">
      <alignment vertical="center" wrapText="1"/>
      <protection locked="0"/>
    </xf>
    <xf numFmtId="0" fontId="25" fillId="2" borderId="1779" xfId="22" applyNumberFormat="1" applyFont="1" applyFill="1" applyBorder="1" applyAlignment="1" applyProtection="1">
      <alignment vertical="center" wrapText="1"/>
      <protection locked="0"/>
    </xf>
    <xf numFmtId="0" fontId="55" fillId="0" borderId="1706" xfId="15" applyFont="1" applyFill="1" applyBorder="1" applyAlignment="1">
      <alignment horizontal="center" vertical="center" wrapText="1"/>
    </xf>
    <xf numFmtId="0" fontId="55" fillId="0" borderId="1714" xfId="15" applyFont="1" applyFill="1" applyBorder="1" applyAlignment="1">
      <alignment horizontal="center" vertical="center" wrapText="1"/>
    </xf>
    <xf numFmtId="0" fontId="55" fillId="0" borderId="1778" xfId="15" applyFont="1" applyFill="1" applyBorder="1" applyAlignment="1">
      <alignment horizontal="center" vertical="center" wrapText="1"/>
    </xf>
    <xf numFmtId="0" fontId="55" fillId="2" borderId="1769" xfId="15" applyFont="1" applyFill="1" applyBorder="1" applyAlignment="1">
      <alignment horizontal="center" vertical="center" wrapText="1"/>
    </xf>
    <xf numFmtId="0" fontId="55" fillId="2" borderId="1714" xfId="15" applyFont="1" applyFill="1" applyBorder="1" applyAlignment="1">
      <alignment horizontal="center" vertical="center" wrapText="1"/>
    </xf>
    <xf numFmtId="0" fontId="55" fillId="2" borderId="1778" xfId="15" applyFont="1" applyFill="1" applyBorder="1" applyAlignment="1">
      <alignment horizontal="center" vertical="center" wrapText="1"/>
    </xf>
    <xf numFmtId="0" fontId="55" fillId="2" borderId="1774" xfId="15" applyFont="1" applyFill="1" applyBorder="1" applyAlignment="1">
      <alignment horizontal="center" vertical="center" wrapText="1"/>
    </xf>
    <xf numFmtId="0" fontId="121" fillId="2" borderId="1768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65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695" xfId="13" applyNumberFormat="1" applyFont="1" applyFill="1" applyBorder="1" applyAlignment="1" applyProtection="1">
      <alignment horizontal="center" vertical="center" wrapText="1"/>
    </xf>
    <xf numFmtId="0" fontId="25" fillId="2" borderId="1698" xfId="13" applyNumberFormat="1" applyFont="1" applyFill="1" applyBorder="1" applyAlignment="1" applyProtection="1">
      <alignment horizontal="center" vertical="center" wrapText="1"/>
    </xf>
    <xf numFmtId="0" fontId="122" fillId="2" borderId="1775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1707" xfId="13" applyNumberFormat="1" applyFont="1" applyFill="1" applyBorder="1" applyAlignment="1" applyProtection="1">
      <alignment vertical="center" wrapText="1"/>
      <protection locked="0"/>
    </xf>
    <xf numFmtId="0" fontId="122" fillId="2" borderId="1708" xfId="13" applyNumberFormat="1" applyFont="1" applyFill="1" applyBorder="1" applyAlignment="1" applyProtection="1">
      <alignment vertical="center" wrapText="1"/>
      <protection locked="0"/>
    </xf>
    <xf numFmtId="0" fontId="55" fillId="2" borderId="1773" xfId="15" applyFont="1" applyFill="1" applyBorder="1" applyAlignment="1">
      <alignment horizontal="center" vertical="center" wrapText="1"/>
    </xf>
    <xf numFmtId="0" fontId="55" fillId="2" borderId="1680" xfId="15" applyFont="1" applyFill="1" applyBorder="1" applyAlignment="1">
      <alignment horizontal="center" vertical="center" wrapText="1"/>
    </xf>
    <xf numFmtId="0" fontId="121" fillId="2" borderId="1678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679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68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695" xfId="22" applyNumberFormat="1" applyFont="1" applyFill="1" applyBorder="1" applyAlignment="1" applyProtection="1">
      <alignment horizontal="center" vertical="center" wrapText="1"/>
    </xf>
    <xf numFmtId="0" fontId="25" fillId="2" borderId="1698" xfId="22" applyNumberFormat="1" applyFont="1" applyFill="1" applyBorder="1" applyAlignment="1" applyProtection="1">
      <alignment horizontal="center" vertical="center" wrapText="1"/>
    </xf>
    <xf numFmtId="0" fontId="121" fillId="2" borderId="1708" xfId="13" applyNumberFormat="1" applyFont="1" applyFill="1" applyBorder="1" applyAlignment="1" applyProtection="1">
      <alignment vertical="center" wrapText="1"/>
      <protection locked="0"/>
    </xf>
    <xf numFmtId="0" fontId="40" fillId="2" borderId="1773" xfId="15" applyFont="1" applyFill="1" applyBorder="1" applyAlignment="1">
      <alignment horizontal="center" vertical="center" wrapText="1"/>
    </xf>
    <xf numFmtId="0" fontId="40" fillId="2" borderId="1679" xfId="15" applyFont="1" applyFill="1" applyBorder="1" applyAlignment="1">
      <alignment horizontal="center" vertical="center" wrapText="1"/>
    </xf>
    <xf numFmtId="0" fontId="40" fillId="2" borderId="1680" xfId="15" applyFont="1" applyFill="1" applyBorder="1" applyAlignment="1">
      <alignment horizontal="center" vertical="center" wrapText="1"/>
    </xf>
    <xf numFmtId="0" fontId="55" fillId="0" borderId="1768" xfId="15" applyFont="1" applyFill="1" applyBorder="1" applyAlignment="1">
      <alignment horizontal="center" vertical="center" wrapText="1"/>
    </xf>
    <xf numFmtId="0" fontId="55" fillId="0" borderId="1696" xfId="15" applyFont="1" applyFill="1" applyBorder="1" applyAlignment="1">
      <alignment horizontal="center" vertical="center" wrapText="1"/>
    </xf>
    <xf numFmtId="0" fontId="55" fillId="0" borderId="1648" xfId="15" applyFont="1" applyFill="1" applyBorder="1" applyAlignment="1">
      <alignment horizontal="center" vertical="center" wrapText="1"/>
    </xf>
    <xf numFmtId="0" fontId="121" fillId="2" borderId="1696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648" xfId="15" applyNumberFormat="1" applyFont="1" applyFill="1" applyBorder="1" applyAlignment="1" applyProtection="1">
      <alignment horizontal="center" vertical="center" wrapText="1"/>
      <protection locked="0"/>
    </xf>
    <xf numFmtId="0" fontId="58" fillId="2" borderId="1698" xfId="13" applyFont="1" applyFill="1" applyBorder="1" applyAlignment="1">
      <alignment horizontal="center" vertical="center" wrapText="1"/>
    </xf>
    <xf numFmtId="0" fontId="58" fillId="2" borderId="1780" xfId="11" applyFont="1" applyFill="1" applyBorder="1" applyAlignment="1">
      <alignment horizontal="center" vertical="center" textRotation="255" wrapText="1"/>
    </xf>
    <xf numFmtId="0" fontId="55" fillId="2" borderId="1695" xfId="13" applyFont="1" applyFill="1" applyBorder="1" applyAlignment="1">
      <alignment horizontal="center" vertical="center" wrapText="1"/>
    </xf>
    <xf numFmtId="0" fontId="55" fillId="2" borderId="1707" xfId="13" applyFont="1" applyFill="1" applyBorder="1" applyAlignment="1">
      <alignment horizontal="center" vertical="center" wrapText="1"/>
    </xf>
    <xf numFmtId="0" fontId="58" fillId="2" borderId="1708" xfId="13" applyFont="1" applyFill="1" applyBorder="1" applyAlignment="1">
      <alignment horizontal="center" vertical="center" wrapText="1"/>
    </xf>
    <xf numFmtId="0" fontId="55" fillId="2" borderId="1767" xfId="15" applyFont="1" applyFill="1" applyBorder="1" applyAlignment="1">
      <alignment horizontal="center" vertical="center" wrapText="1"/>
    </xf>
    <xf numFmtId="0" fontId="58" fillId="2" borderId="1695" xfId="15" applyNumberFormat="1" applyFont="1" applyFill="1" applyBorder="1" applyAlignment="1">
      <alignment horizontal="center" vertical="center" wrapText="1"/>
    </xf>
    <xf numFmtId="0" fontId="58" fillId="2" borderId="1698" xfId="15" applyFont="1" applyFill="1" applyBorder="1" applyAlignment="1">
      <alignment horizontal="center" vertical="center" wrapText="1"/>
    </xf>
    <xf numFmtId="0" fontId="55" fillId="2" borderId="1015" xfId="13" applyFont="1" applyFill="1" applyBorder="1" applyAlignment="1">
      <alignment horizontal="center" vertical="center" wrapText="1"/>
    </xf>
    <xf numFmtId="0" fontId="55" fillId="2" borderId="1766" xfId="13" applyFont="1" applyFill="1" applyBorder="1" applyAlignment="1">
      <alignment horizontal="center" vertical="center" wrapText="1"/>
    </xf>
    <xf numFmtId="0" fontId="55" fillId="2" borderId="1767" xfId="13" applyFont="1" applyFill="1" applyBorder="1" applyAlignment="1">
      <alignment horizontal="center" vertical="center" wrapText="1"/>
    </xf>
    <xf numFmtId="0" fontId="55" fillId="2" borderId="1768" xfId="15" applyFont="1" applyFill="1" applyBorder="1" applyAlignment="1">
      <alignment horizontal="center" vertical="center" wrapText="1"/>
    </xf>
    <xf numFmtId="0" fontId="55" fillId="2" borderId="1648" xfId="15" applyFont="1" applyFill="1" applyBorder="1" applyAlignment="1">
      <alignment horizontal="center" vertical="center" wrapText="1"/>
    </xf>
    <xf numFmtId="0" fontId="58" fillId="2" borderId="1697" xfId="15" applyFont="1" applyFill="1" applyBorder="1" applyAlignment="1">
      <alignment horizontal="center" vertical="center" wrapText="1"/>
    </xf>
    <xf numFmtId="0" fontId="90" fillId="2" borderId="1742" xfId="9" applyFont="1" applyFill="1" applyBorder="1" applyAlignment="1">
      <alignment horizontal="center"/>
    </xf>
    <xf numFmtId="0" fontId="52" fillId="2" borderId="1265" xfId="0" applyFont="1" applyFill="1" applyBorder="1" applyAlignment="1">
      <alignment horizontal="center"/>
    </xf>
    <xf numFmtId="0" fontId="52" fillId="2" borderId="1224" xfId="0" applyFont="1" applyFill="1" applyBorder="1" applyAlignment="1">
      <alignment horizontal="center"/>
    </xf>
    <xf numFmtId="0" fontId="52" fillId="2" borderId="1597" xfId="0" applyFont="1" applyFill="1" applyBorder="1" applyAlignment="1">
      <alignment horizontal="center"/>
    </xf>
    <xf numFmtId="0" fontId="52" fillId="2" borderId="1455" xfId="0" applyFont="1" applyFill="1" applyBorder="1" applyAlignment="1">
      <alignment horizontal="center"/>
    </xf>
    <xf numFmtId="0" fontId="52" fillId="2" borderId="1598" xfId="0" applyFont="1" applyFill="1" applyBorder="1" applyAlignment="1">
      <alignment horizontal="center"/>
    </xf>
    <xf numFmtId="0" fontId="17" fillId="0" borderId="1265" xfId="0" applyFont="1" applyFill="1" applyBorder="1" applyAlignment="1">
      <alignment horizontal="center"/>
    </xf>
    <xf numFmtId="0" fontId="17" fillId="0" borderId="1454" xfId="0" applyFont="1" applyFill="1" applyBorder="1" applyAlignment="1">
      <alignment horizontal="center"/>
    </xf>
    <xf numFmtId="0" fontId="17" fillId="0" borderId="1455" xfId="0" applyFont="1" applyFill="1" applyBorder="1" applyAlignment="1">
      <alignment horizontal="center"/>
    </xf>
    <xf numFmtId="0" fontId="55" fillId="2" borderId="1766" xfId="15" applyFont="1" applyFill="1" applyBorder="1" applyAlignment="1">
      <alignment horizontal="center" vertical="center" wrapText="1"/>
    </xf>
    <xf numFmtId="0" fontId="25" fillId="2" borderId="168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76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680" xfId="22" applyNumberFormat="1" applyFont="1" applyFill="1" applyBorder="1" applyAlignment="1" applyProtection="1">
      <alignment horizontal="center" vertical="center" wrapText="1"/>
      <protection locked="0"/>
    </xf>
    <xf numFmtId="0" fontId="33" fillId="0" borderId="1784" xfId="0" applyFont="1" applyFill="1" applyBorder="1" applyAlignment="1">
      <alignment horizontal="center" vertical="center" wrapText="1"/>
    </xf>
    <xf numFmtId="0" fontId="33" fillId="0" borderId="1785" xfId="0" applyFont="1" applyFill="1" applyBorder="1" applyAlignment="1">
      <alignment horizontal="center" vertical="center" wrapText="1"/>
    </xf>
    <xf numFmtId="0" fontId="33" fillId="0" borderId="1786" xfId="0" applyFont="1" applyFill="1" applyBorder="1" applyAlignment="1">
      <alignment horizontal="center" vertical="center" wrapText="1"/>
    </xf>
    <xf numFmtId="0" fontId="27" fillId="2" borderId="101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6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6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68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63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1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7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64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7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07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21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1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38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46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11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0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98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49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707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707" xfId="13" quotePrefix="1" applyNumberFormat="1" applyFont="1" applyFill="1" applyBorder="1" applyAlignment="1" applyProtection="1">
      <alignment vertical="center" wrapText="1"/>
      <protection locked="0"/>
    </xf>
    <xf numFmtId="0" fontId="27" fillId="2" borderId="1638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07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219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29" xfId="15" quotePrefix="1" applyNumberFormat="1" applyFont="1" applyFill="1" applyBorder="1" applyAlignment="1" applyProtection="1">
      <alignment horizontal="center" vertical="center" wrapText="1"/>
      <protection locked="0"/>
    </xf>
    <xf numFmtId="0" fontId="153" fillId="2" borderId="1711" xfId="15" quotePrefix="1" applyNumberFormat="1" applyFont="1" applyFill="1" applyBorder="1" applyAlignment="1" applyProtection="1">
      <alignment horizontal="center" vertical="center" wrapText="1"/>
      <protection locked="0"/>
    </xf>
    <xf numFmtId="0" fontId="153" fillId="2" borderId="1709" xfId="15" quotePrefix="1" applyNumberFormat="1" applyFont="1" applyFill="1" applyBorder="1" applyAlignment="1" applyProtection="1">
      <alignment horizontal="center" vertical="center" wrapText="1"/>
      <protection locked="0"/>
    </xf>
    <xf numFmtId="0" fontId="153" fillId="2" borderId="1698" xfId="15" quotePrefix="1" applyNumberFormat="1" applyFont="1" applyFill="1" applyBorder="1" applyAlignment="1" applyProtection="1">
      <alignment horizontal="center" vertical="center" wrapText="1"/>
      <protection locked="0"/>
    </xf>
    <xf numFmtId="0" fontId="31" fillId="2" borderId="1710" xfId="15" quotePrefix="1" applyFont="1" applyFill="1" applyBorder="1" applyAlignment="1" applyProtection="1">
      <alignment horizontal="center" vertical="center" wrapText="1"/>
      <protection locked="0"/>
    </xf>
    <xf numFmtId="0" fontId="32" fillId="2" borderId="1707" xfId="13" quotePrefix="1" applyFont="1" applyFill="1" applyBorder="1" applyAlignment="1" applyProtection="1">
      <alignment horizontal="center" vertical="center" wrapText="1"/>
      <protection locked="0"/>
    </xf>
    <xf numFmtId="0" fontId="3" fillId="2" borderId="1710" xfId="28" quotePrefix="1" applyFont="1" applyFill="1" applyBorder="1" applyAlignment="1">
      <alignment horizontal="center" vertical="center" wrapText="1"/>
    </xf>
    <xf numFmtId="0" fontId="33" fillId="2" borderId="1710" xfId="28" quotePrefix="1" applyFont="1" applyFill="1" applyBorder="1" applyAlignment="1">
      <alignment horizontal="center" vertical="center" wrapText="1"/>
    </xf>
    <xf numFmtId="0" fontId="32" fillId="2" borderId="1787" xfId="15" applyFont="1" applyFill="1" applyBorder="1" applyAlignment="1" applyProtection="1">
      <alignment horizontal="center" vertical="center" wrapText="1"/>
      <protection locked="0"/>
    </xf>
    <xf numFmtId="0" fontId="32" fillId="2" borderId="1770" xfId="15" applyFont="1" applyFill="1" applyBorder="1" applyAlignment="1" applyProtection="1">
      <alignment horizontal="center" vertical="center" wrapText="1"/>
      <protection locked="0"/>
    </xf>
    <xf numFmtId="0" fontId="32" fillId="2" borderId="1650" xfId="15" applyFont="1" applyFill="1" applyBorder="1" applyAlignment="1" applyProtection="1">
      <alignment horizontal="center" vertical="center" wrapText="1"/>
      <protection locked="0"/>
    </xf>
    <xf numFmtId="0" fontId="31" fillId="2" borderId="1709" xfId="13" applyFont="1" applyFill="1" applyBorder="1" applyAlignment="1" applyProtection="1">
      <alignment horizontal="center" vertical="center" wrapText="1"/>
      <protection locked="0"/>
    </xf>
    <xf numFmtId="0" fontId="32" fillId="2" borderId="1709" xfId="15" applyFont="1" applyFill="1" applyBorder="1" applyAlignment="1" applyProtection="1">
      <alignment horizontal="center" vertical="center" wrapText="1"/>
      <protection locked="0"/>
    </xf>
    <xf numFmtId="0" fontId="31" fillId="2" borderId="1709" xfId="0" applyFont="1" applyFill="1" applyBorder="1" applyAlignment="1" applyProtection="1">
      <alignment horizontal="center" vertical="center"/>
      <protection locked="0"/>
    </xf>
    <xf numFmtId="0" fontId="31" fillId="2" borderId="1787" xfId="15" applyFont="1" applyFill="1" applyBorder="1" applyAlignment="1" applyProtection="1">
      <alignment horizontal="center" vertical="center" wrapText="1"/>
      <protection locked="0"/>
    </xf>
    <xf numFmtId="0" fontId="31" fillId="2" borderId="1770" xfId="15" applyFont="1" applyFill="1" applyBorder="1" applyAlignment="1" applyProtection="1">
      <alignment horizontal="center" vertical="center" wrapText="1"/>
      <protection locked="0"/>
    </xf>
    <xf numFmtId="0" fontId="32" fillId="2" borderId="1706" xfId="15" applyFont="1" applyFill="1" applyBorder="1" applyAlignment="1" applyProtection="1">
      <alignment horizontal="center" vertical="center" wrapText="1"/>
      <protection locked="0"/>
    </xf>
    <xf numFmtId="0" fontId="31" fillId="2" borderId="1764" xfId="15" applyFont="1" applyFill="1" applyBorder="1" applyAlignment="1" applyProtection="1">
      <alignment horizontal="center" vertical="center" wrapText="1"/>
      <protection locked="0"/>
    </xf>
    <xf numFmtId="0" fontId="32" fillId="2" borderId="1783" xfId="15" quotePrefix="1" applyFont="1" applyFill="1" applyBorder="1" applyAlignment="1">
      <alignment horizontal="center" vertical="center" wrapText="1"/>
    </xf>
    <xf numFmtId="0" fontId="32" fillId="2" borderId="1787" xfId="15" quotePrefix="1" applyFont="1" applyFill="1" applyBorder="1" applyAlignment="1">
      <alignment horizontal="center" vertical="center" wrapText="1"/>
    </xf>
    <xf numFmtId="0" fontId="32" fillId="2" borderId="1678" xfId="15" applyFont="1" applyFill="1" applyBorder="1" applyAlignment="1" applyProtection="1">
      <alignment horizontal="center" vertical="center" wrapText="1"/>
      <protection locked="0"/>
    </xf>
    <xf numFmtId="0" fontId="31" fillId="2" borderId="1680" xfId="15" applyFont="1" applyFill="1" applyBorder="1" applyAlignment="1" applyProtection="1">
      <alignment horizontal="center" vertical="center" wrapText="1"/>
      <protection locked="0"/>
    </xf>
    <xf numFmtId="0" fontId="32" fillId="2" borderId="1773" xfId="15" quotePrefix="1" applyFont="1" applyFill="1" applyBorder="1" applyAlignment="1" applyProtection="1">
      <alignment horizontal="center" vertical="center" wrapText="1"/>
      <protection locked="0"/>
    </xf>
    <xf numFmtId="0" fontId="32" fillId="2" borderId="1770" xfId="15" quotePrefix="1" applyFont="1" applyFill="1" applyBorder="1" applyAlignment="1" applyProtection="1">
      <alignment horizontal="center" vertical="center" wrapText="1"/>
      <protection locked="0"/>
    </xf>
    <xf numFmtId="0" fontId="32" fillId="2" borderId="1773" xfId="15" quotePrefix="1" applyFont="1" applyFill="1" applyBorder="1" applyAlignment="1">
      <alignment horizontal="center" vertical="center" wrapText="1"/>
    </xf>
    <xf numFmtId="0" fontId="32" fillId="2" borderId="1770" xfId="15" quotePrefix="1" applyFont="1" applyFill="1" applyBorder="1" applyAlignment="1">
      <alignment horizontal="center" vertical="center" wrapText="1"/>
    </xf>
    <xf numFmtId="0" fontId="32" fillId="2" borderId="1678" xfId="15" applyFont="1" applyFill="1" applyBorder="1" applyAlignment="1">
      <alignment horizontal="center" vertical="center" wrapText="1"/>
    </xf>
    <xf numFmtId="0" fontId="32" fillId="2" borderId="1770" xfId="15" applyFont="1" applyFill="1" applyBorder="1" applyAlignment="1">
      <alignment horizontal="center" vertical="center" wrapText="1"/>
    </xf>
    <xf numFmtId="0" fontId="32" fillId="2" borderId="1768" xfId="15" applyFont="1" applyFill="1" applyBorder="1" applyAlignment="1">
      <alignment horizontal="center" vertical="center" wrapText="1"/>
    </xf>
    <xf numFmtId="0" fontId="32" fillId="2" borderId="900" xfId="15" quotePrefix="1" applyFont="1" applyFill="1" applyBorder="1" applyAlignment="1">
      <alignment horizontal="center" vertical="center" wrapText="1"/>
    </xf>
    <xf numFmtId="0" fontId="32" fillId="2" borderId="1772" xfId="15" quotePrefix="1" applyFont="1" applyFill="1" applyBorder="1" applyAlignment="1">
      <alignment horizontal="center" vertical="center" wrapText="1"/>
    </xf>
    <xf numFmtId="0" fontId="31" fillId="2" borderId="1695" xfId="13" applyFont="1" applyFill="1" applyBorder="1" applyAlignment="1" applyProtection="1">
      <alignment horizontal="center" vertical="center" wrapText="1"/>
      <protection locked="0"/>
    </xf>
    <xf numFmtId="0" fontId="31" fillId="2" borderId="1708" xfId="13" quotePrefix="1" applyFont="1" applyFill="1" applyBorder="1" applyAlignment="1" applyProtection="1">
      <alignment horizontal="center" vertical="center" wrapText="1"/>
      <protection locked="0"/>
    </xf>
    <xf numFmtId="0" fontId="32" fillId="2" borderId="1695" xfId="13" applyFont="1" applyFill="1" applyBorder="1" applyAlignment="1" applyProtection="1">
      <alignment horizontal="center" vertical="center" wrapText="1"/>
      <protection locked="0"/>
    </xf>
    <xf numFmtId="0" fontId="32" fillId="2" borderId="1709" xfId="13" applyFont="1" applyFill="1" applyBorder="1" applyAlignment="1" applyProtection="1">
      <alignment horizontal="center" vertical="center" wrapText="1"/>
      <protection locked="0"/>
    </xf>
    <xf numFmtId="0" fontId="31" fillId="2" borderId="1695" xfId="0" applyFont="1" applyFill="1" applyBorder="1" applyAlignment="1" applyProtection="1">
      <alignment horizontal="center" vertical="center"/>
      <protection locked="0"/>
    </xf>
    <xf numFmtId="0" fontId="31" fillId="2" borderId="1708" xfId="0" applyFont="1" applyFill="1" applyBorder="1" applyAlignment="1" applyProtection="1">
      <alignment horizontal="center" vertical="center"/>
      <protection locked="0"/>
    </xf>
    <xf numFmtId="0" fontId="32" fillId="2" borderId="1706" xfId="15" applyFont="1" applyFill="1" applyBorder="1" applyAlignment="1">
      <alignment horizontal="center" vertical="center" wrapText="1"/>
    </xf>
    <xf numFmtId="0" fontId="32" fillId="2" borderId="1787" xfId="15" applyFont="1" applyFill="1" applyBorder="1" applyAlignment="1">
      <alignment horizontal="center" vertical="center" wrapText="1"/>
    </xf>
    <xf numFmtId="0" fontId="32" fillId="2" borderId="1234" xfId="15" quotePrefix="1" applyFont="1" applyFill="1" applyBorder="1" applyAlignment="1">
      <alignment horizontal="center" vertical="center" wrapText="1"/>
    </xf>
    <xf numFmtId="0" fontId="33" fillId="2" borderId="1773" xfId="28" quotePrefix="1" applyFont="1" applyFill="1" applyBorder="1" applyAlignment="1">
      <alignment horizontal="center" vertical="center" wrapText="1"/>
    </xf>
    <xf numFmtId="0" fontId="33" fillId="2" borderId="1770" xfId="28" quotePrefix="1" applyFont="1" applyFill="1" applyBorder="1" applyAlignment="1">
      <alignment horizontal="center" vertical="center" wrapText="1"/>
    </xf>
    <xf numFmtId="0" fontId="31" fillId="2" borderId="1711" xfId="13" quotePrefix="1" applyFont="1" applyFill="1" applyBorder="1" applyAlignment="1" applyProtection="1">
      <alignment horizontal="center" vertical="center" wrapText="1"/>
      <protection locked="0"/>
    </xf>
    <xf numFmtId="0" fontId="31" fillId="2" borderId="1711" xfId="0" applyFont="1" applyFill="1" applyBorder="1" applyAlignment="1" applyProtection="1">
      <alignment horizontal="center" vertical="center"/>
      <protection locked="0"/>
    </xf>
    <xf numFmtId="0" fontId="31" fillId="2" borderId="1695" xfId="13" quotePrefix="1" applyFont="1" applyFill="1" applyBorder="1" applyAlignment="1" applyProtection="1">
      <alignment horizontal="center" vertical="center" wrapText="1"/>
      <protection locked="0"/>
    </xf>
    <xf numFmtId="0" fontId="32" fillId="2" borderId="1695" xfId="13" quotePrefix="1" applyFont="1" applyFill="1" applyBorder="1" applyAlignment="1" applyProtection="1">
      <alignment horizontal="center" vertical="center" wrapText="1"/>
      <protection locked="0"/>
    </xf>
    <xf numFmtId="0" fontId="32" fillId="2" borderId="1015" xfId="15" quotePrefix="1" applyFont="1" applyFill="1" applyBorder="1" applyAlignment="1">
      <alignment horizontal="center" vertical="center" wrapText="1"/>
    </xf>
    <xf numFmtId="0" fontId="32" fillId="2" borderId="1678" xfId="15" quotePrefix="1" applyFont="1" applyFill="1" applyBorder="1" applyAlignment="1">
      <alignment horizontal="center" vertical="center" wrapText="1"/>
    </xf>
    <xf numFmtId="0" fontId="55" fillId="0" borderId="1764" xfId="15" applyFont="1" applyFill="1" applyBorder="1" applyAlignment="1">
      <alignment horizontal="center" vertical="center" wrapText="1"/>
    </xf>
    <xf numFmtId="0" fontId="55" fillId="0" borderId="1783" xfId="15" applyFont="1" applyFill="1" applyBorder="1" applyAlignment="1">
      <alignment horizontal="center" vertical="center" wrapText="1"/>
    </xf>
    <xf numFmtId="0" fontId="55" fillId="0" borderId="1649" xfId="15" applyFont="1" applyFill="1" applyBorder="1" applyAlignment="1">
      <alignment horizontal="center" vertical="center" wrapText="1"/>
    </xf>
    <xf numFmtId="0" fontId="55" fillId="0" borderId="1769" xfId="15" applyFont="1" applyFill="1" applyBorder="1" applyAlignment="1">
      <alignment horizontal="center" vertical="center" wrapText="1"/>
    </xf>
    <xf numFmtId="0" fontId="55" fillId="0" borderId="1710" xfId="15" applyFont="1" applyFill="1" applyBorder="1" applyAlignment="1">
      <alignment horizontal="center" vertical="center" wrapText="1"/>
    </xf>
    <xf numFmtId="0" fontId="55" fillId="0" borderId="1647" xfId="15" applyFont="1" applyFill="1" applyBorder="1" applyAlignment="1">
      <alignment horizontal="center" vertical="center" wrapText="1"/>
    </xf>
    <xf numFmtId="0" fontId="55" fillId="0" borderId="1651" xfId="15" applyFont="1" applyFill="1" applyBorder="1" applyAlignment="1">
      <alignment horizontal="center" vertical="center" wrapText="1"/>
    </xf>
    <xf numFmtId="0" fontId="217" fillId="18" borderId="1789" xfId="15" quotePrefix="1" applyFont="1" applyFill="1" applyBorder="1" applyAlignment="1">
      <alignment horizontal="center" vertical="center" wrapText="1"/>
    </xf>
    <xf numFmtId="0" fontId="217" fillId="17" borderId="1794" xfId="15" quotePrefix="1" applyFont="1" applyFill="1" applyBorder="1" applyAlignment="1">
      <alignment horizontal="center" vertical="center" wrapText="1"/>
    </xf>
    <xf numFmtId="0" fontId="217" fillId="17" borderId="1795" xfId="15" quotePrefix="1" applyFont="1" applyFill="1" applyBorder="1" applyAlignment="1">
      <alignment horizontal="center" vertical="center" wrapText="1"/>
    </xf>
    <xf numFmtId="0" fontId="217" fillId="17" borderId="1796" xfId="15" quotePrefix="1" applyFont="1" applyFill="1" applyBorder="1" applyAlignment="1">
      <alignment horizontal="center" vertical="center" wrapText="1"/>
    </xf>
    <xf numFmtId="0" fontId="217" fillId="17" borderId="1789" xfId="15" quotePrefix="1" applyFont="1" applyFill="1" applyBorder="1" applyAlignment="1">
      <alignment horizontal="center" vertical="center" wrapText="1"/>
    </xf>
    <xf numFmtId="0" fontId="217" fillId="18" borderId="1774" xfId="15" quotePrefix="1" applyFont="1" applyFill="1" applyBorder="1" applyAlignment="1">
      <alignment horizontal="center" vertical="center" wrapText="1"/>
    </xf>
    <xf numFmtId="0" fontId="217" fillId="17" borderId="1773" xfId="15" quotePrefix="1" applyFont="1" applyFill="1" applyBorder="1" applyAlignment="1">
      <alignment horizontal="center" vertical="center" wrapText="1"/>
    </xf>
    <xf numFmtId="0" fontId="217" fillId="17" borderId="1788" xfId="15" quotePrefix="1" applyFont="1" applyFill="1" applyBorder="1" applyAlignment="1">
      <alignment horizontal="center" vertical="center" wrapText="1"/>
    </xf>
    <xf numFmtId="0" fontId="218" fillId="18" borderId="1798" xfId="15" quotePrefix="1" applyFont="1" applyFill="1" applyBorder="1" applyAlignment="1">
      <alignment horizontal="center" vertical="center" wrapText="1"/>
    </xf>
    <xf numFmtId="0" fontId="218" fillId="18" borderId="1800" xfId="15" quotePrefix="1" applyFont="1" applyFill="1" applyBorder="1" applyAlignment="1">
      <alignment horizontal="center" vertical="center" wrapText="1"/>
    </xf>
    <xf numFmtId="0" fontId="217" fillId="0" borderId="1794" xfId="15" quotePrefix="1" applyFont="1" applyFill="1" applyBorder="1" applyAlignment="1">
      <alignment horizontal="center" vertical="center" wrapText="1"/>
    </xf>
    <xf numFmtId="0" fontId="217" fillId="0" borderId="1795" xfId="15" quotePrefix="1" applyFont="1" applyFill="1" applyBorder="1" applyAlignment="1">
      <alignment horizontal="center" vertical="center" wrapText="1"/>
    </xf>
    <xf numFmtId="0" fontId="217" fillId="0" borderId="1248" xfId="15" quotePrefix="1" applyFont="1" applyFill="1" applyBorder="1" applyAlignment="1">
      <alignment horizontal="center" vertical="center" wrapText="1"/>
    </xf>
    <xf numFmtId="0" fontId="217" fillId="0" borderId="219" xfId="15" quotePrefix="1" applyFont="1" applyFill="1" applyBorder="1" applyAlignment="1">
      <alignment horizontal="center" vertical="center" wrapText="1"/>
    </xf>
    <xf numFmtId="0" fontId="217" fillId="0" borderId="1149" xfId="15" quotePrefix="1" applyFont="1" applyFill="1" applyBorder="1" applyAlignment="1">
      <alignment horizontal="center" vertical="center" wrapText="1"/>
    </xf>
    <xf numFmtId="0" fontId="217" fillId="0" borderId="175" xfId="15" quotePrefix="1" applyFont="1" applyFill="1" applyBorder="1" applyAlignment="1">
      <alignment horizontal="center" vertical="center" wrapText="1"/>
    </xf>
    <xf numFmtId="0" fontId="218" fillId="0" borderId="1798" xfId="13" quotePrefix="1" applyFont="1" applyFill="1" applyBorder="1" applyAlignment="1">
      <alignment horizontal="center" vertical="center" wrapText="1"/>
    </xf>
    <xf numFmtId="0" fontId="218" fillId="0" borderId="1802" xfId="13" quotePrefix="1" applyFont="1" applyFill="1" applyBorder="1" applyAlignment="1">
      <alignment horizontal="center" vertical="center" wrapText="1"/>
    </xf>
    <xf numFmtId="0" fontId="218" fillId="0" borderId="1792" xfId="13" quotePrefix="1" applyFont="1" applyFill="1" applyBorder="1" applyAlignment="1">
      <alignment horizontal="center" vertical="center" wrapText="1"/>
    </xf>
    <xf numFmtId="0" fontId="218" fillId="0" borderId="1804" xfId="13" quotePrefix="1" applyFont="1" applyFill="1" applyBorder="1" applyAlignment="1">
      <alignment horizontal="center" vertical="center" wrapText="1"/>
    </xf>
    <xf numFmtId="0" fontId="217" fillId="0" borderId="1803" xfId="13" quotePrefix="1" applyFont="1" applyFill="1" applyBorder="1" applyAlignment="1">
      <alignment horizontal="center" vertical="center" wrapText="1"/>
    </xf>
    <xf numFmtId="0" fontId="217" fillId="0" borderId="1802" xfId="13" quotePrefix="1" applyFont="1" applyFill="1" applyBorder="1" applyAlignment="1">
      <alignment horizontal="center" vertical="center" wrapText="1"/>
    </xf>
    <xf numFmtId="0" fontId="217" fillId="0" borderId="1149" xfId="0" applyFont="1" applyBorder="1" applyAlignment="1">
      <alignment horizontal="center" vertical="center"/>
    </xf>
    <xf numFmtId="0" fontId="217" fillId="0" borderId="88" xfId="0" applyFont="1" applyBorder="1" applyAlignment="1">
      <alignment horizontal="center" vertical="center"/>
    </xf>
    <xf numFmtId="0" fontId="217" fillId="0" borderId="77" xfId="15" quotePrefix="1" applyFont="1" applyFill="1" applyBorder="1" applyAlignment="1">
      <alignment horizontal="center" vertical="center" wrapText="1"/>
    </xf>
    <xf numFmtId="0" fontId="217" fillId="0" borderId="1796" xfId="0" applyFont="1" applyBorder="1" applyAlignment="1">
      <alignment horizontal="center" vertical="center"/>
    </xf>
    <xf numFmtId="0" fontId="217" fillId="0" borderId="1789" xfId="0" applyFont="1" applyBorder="1" applyAlignment="1">
      <alignment horizontal="center" vertical="center"/>
    </xf>
    <xf numFmtId="0" fontId="217" fillId="0" borderId="1770" xfId="15" quotePrefix="1" applyFont="1" applyFill="1" applyBorder="1" applyAlignment="1">
      <alignment horizontal="center" vertical="center" wrapText="1"/>
    </xf>
    <xf numFmtId="0" fontId="218" fillId="0" borderId="1793" xfId="13" quotePrefix="1" applyFont="1" applyFill="1" applyBorder="1" applyAlignment="1">
      <alignment horizontal="center" vertical="center" wrapText="1"/>
    </xf>
    <xf numFmtId="0" fontId="217" fillId="0" borderId="1795" xfId="13" quotePrefix="1" applyFont="1" applyFill="1" applyBorder="1" applyAlignment="1">
      <alignment horizontal="center" vertical="center" wrapText="1"/>
    </xf>
    <xf numFmtId="0" fontId="217" fillId="0" borderId="1808" xfId="13" quotePrefix="1" applyFont="1" applyFill="1" applyBorder="1" applyAlignment="1">
      <alignment horizontal="center" vertical="center" wrapText="1"/>
    </xf>
    <xf numFmtId="0" fontId="217" fillId="0" borderId="175" xfId="0" applyFont="1" applyBorder="1" applyAlignment="1">
      <alignment horizontal="center" vertical="center"/>
    </xf>
    <xf numFmtId="0" fontId="217" fillId="0" borderId="1773" xfId="0" applyFont="1" applyBorder="1" applyAlignment="1">
      <alignment horizontal="center" vertical="center"/>
    </xf>
    <xf numFmtId="0" fontId="217" fillId="18" borderId="1793" xfId="15" quotePrefix="1" applyFont="1" applyFill="1" applyBorder="1" applyAlignment="1">
      <alignment horizontal="center" vertical="center" wrapText="1"/>
    </xf>
    <xf numFmtId="0" fontId="217" fillId="18" borderId="1791" xfId="15" quotePrefix="1" applyFont="1" applyFill="1" applyBorder="1" applyAlignment="1">
      <alignment horizontal="center" vertical="center" wrapText="1"/>
    </xf>
    <xf numFmtId="0" fontId="217" fillId="18" borderId="175" xfId="15" quotePrefix="1" applyFont="1" applyFill="1" applyBorder="1" applyAlignment="1">
      <alignment horizontal="center" vertical="center" wrapText="1"/>
    </xf>
    <xf numFmtId="0" fontId="217" fillId="18" borderId="1794" xfId="15" quotePrefix="1" applyFont="1" applyFill="1" applyBorder="1" applyAlignment="1">
      <alignment horizontal="center" vertical="center" wrapText="1"/>
    </xf>
    <xf numFmtId="0" fontId="217" fillId="18" borderId="1714" xfId="15" quotePrefix="1" applyFont="1" applyFill="1" applyBorder="1" applyAlignment="1">
      <alignment horizontal="center" vertical="center" wrapText="1"/>
    </xf>
    <xf numFmtId="0" fontId="217" fillId="18" borderId="219" xfId="15" quotePrefix="1" applyFont="1" applyFill="1" applyBorder="1" applyAlignment="1">
      <alignment horizontal="center" vertical="center" wrapText="1"/>
    </xf>
    <xf numFmtId="0" fontId="217" fillId="18" borderId="1796" xfId="15" quotePrefix="1" applyFont="1" applyFill="1" applyBorder="1" applyAlignment="1">
      <alignment horizontal="center" vertical="center" wrapText="1"/>
    </xf>
    <xf numFmtId="0" fontId="218" fillId="18" borderId="1798" xfId="13" quotePrefix="1" applyFont="1" applyFill="1" applyBorder="1" applyAlignment="1">
      <alignment horizontal="center" vertical="center" wrapText="1"/>
    </xf>
    <xf numFmtId="0" fontId="218" fillId="18" borderId="1793" xfId="13" quotePrefix="1" applyFont="1" applyFill="1" applyBorder="1" applyAlignment="1">
      <alignment horizontal="center" vertical="center" wrapText="1"/>
    </xf>
    <xf numFmtId="0" fontId="218" fillId="18" borderId="1580" xfId="13" quotePrefix="1" applyFont="1" applyFill="1" applyBorder="1" applyAlignment="1">
      <alignment horizontal="center" vertical="center" wrapText="1"/>
    </xf>
    <xf numFmtId="0" fontId="218" fillId="18" borderId="1534" xfId="13" quotePrefix="1" applyFont="1" applyFill="1" applyBorder="1" applyAlignment="1">
      <alignment horizontal="center" vertical="center" wrapText="1"/>
    </xf>
    <xf numFmtId="0" fontId="218" fillId="18" borderId="1791" xfId="13" quotePrefix="1" applyFont="1" applyFill="1" applyBorder="1" applyAlignment="1">
      <alignment horizontal="center" vertical="center" wrapText="1"/>
    </xf>
    <xf numFmtId="0" fontId="218" fillId="18" borderId="1805" xfId="13" quotePrefix="1" applyFont="1" applyFill="1" applyBorder="1" applyAlignment="1">
      <alignment horizontal="center" vertical="center" wrapText="1"/>
    </xf>
    <xf numFmtId="0" fontId="217" fillId="18" borderId="1715" xfId="15" quotePrefix="1" applyFont="1" applyFill="1" applyBorder="1" applyAlignment="1">
      <alignment horizontal="center" vertical="center" wrapText="1"/>
    </xf>
    <xf numFmtId="0" fontId="217" fillId="18" borderId="1806" xfId="15" quotePrefix="1" applyFont="1" applyFill="1" applyBorder="1" applyAlignment="1">
      <alignment horizontal="center" vertical="center" wrapText="1"/>
    </xf>
    <xf numFmtId="0" fontId="217" fillId="17" borderId="1248" xfId="15" quotePrefix="1" applyFont="1" applyFill="1" applyBorder="1" applyAlignment="1">
      <alignment horizontal="center" vertical="center" wrapText="1"/>
    </xf>
    <xf numFmtId="0" fontId="217" fillId="17" borderId="219" xfId="15" quotePrefix="1" applyFont="1" applyFill="1" applyBorder="1" applyAlignment="1">
      <alignment horizontal="center" vertical="center" wrapText="1"/>
    </xf>
    <xf numFmtId="0" fontId="217" fillId="17" borderId="1721" xfId="15" quotePrefix="1" applyFont="1" applyFill="1" applyBorder="1" applyAlignment="1">
      <alignment horizontal="center" vertical="center" wrapText="1"/>
    </xf>
    <xf numFmtId="0" fontId="217" fillId="17" borderId="175" xfId="15" quotePrefix="1" applyFont="1" applyFill="1" applyBorder="1" applyAlignment="1">
      <alignment horizontal="center" vertical="center" wrapText="1"/>
    </xf>
    <xf numFmtId="0" fontId="217" fillId="18" borderId="1767" xfId="15" quotePrefix="1" applyFont="1" applyFill="1" applyBorder="1" applyAlignment="1">
      <alignment horizontal="center" vertical="center" wrapText="1"/>
    </xf>
    <xf numFmtId="0" fontId="218" fillId="18" borderId="1809" xfId="15" quotePrefix="1" applyFont="1" applyFill="1" applyBorder="1" applyAlignment="1">
      <alignment horizontal="center" vertical="center" wrapText="1"/>
    </xf>
    <xf numFmtId="0" fontId="217" fillId="18" borderId="1798" xfId="13" quotePrefix="1" applyFont="1" applyFill="1" applyBorder="1" applyAlignment="1">
      <alignment horizontal="center" vertical="center" wrapText="1"/>
    </xf>
    <xf numFmtId="0" fontId="217" fillId="18" borderId="1803" xfId="13" quotePrefix="1" applyFont="1" applyFill="1" applyBorder="1" applyAlignment="1">
      <alignment horizontal="center" vertical="center" wrapText="1"/>
    </xf>
    <xf numFmtId="0" fontId="217" fillId="18" borderId="1810" xfId="13" quotePrefix="1" applyFont="1" applyFill="1" applyBorder="1" applyAlignment="1">
      <alignment horizontal="center" vertical="center" wrapText="1"/>
    </xf>
    <xf numFmtId="0" fontId="217" fillId="18" borderId="1811" xfId="13" quotePrefix="1" applyFont="1" applyFill="1" applyBorder="1" applyAlignment="1">
      <alignment horizontal="center" vertical="center" wrapText="1"/>
    </xf>
    <xf numFmtId="0" fontId="217" fillId="17" borderId="1540" xfId="15" quotePrefix="1" applyFont="1" applyFill="1" applyBorder="1" applyAlignment="1">
      <alignment horizontal="center" vertical="center" wrapText="1"/>
    </xf>
    <xf numFmtId="0" fontId="217" fillId="17" borderId="1766" xfId="15" quotePrefix="1" applyFont="1" applyFill="1" applyBorder="1" applyAlignment="1">
      <alignment horizontal="center" vertical="center" wrapText="1"/>
    </xf>
    <xf numFmtId="0" fontId="217" fillId="18" borderId="1637" xfId="15" quotePrefix="1" applyFont="1" applyFill="1" applyBorder="1" applyAlignment="1">
      <alignment horizontal="center" vertical="center" wrapText="1"/>
    </xf>
    <xf numFmtId="0" fontId="217" fillId="18" borderId="1770" xfId="15" quotePrefix="1" applyFont="1" applyFill="1" applyBorder="1" applyAlignment="1">
      <alignment horizontal="center" vertical="center" wrapText="1"/>
    </xf>
    <xf numFmtId="0" fontId="40" fillId="4" borderId="1788" xfId="15" applyFont="1" applyFill="1" applyBorder="1" applyAlignment="1">
      <alignment horizontal="center" vertical="center" wrapText="1"/>
    </xf>
    <xf numFmtId="0" fontId="40" fillId="4" borderId="1806" xfId="15" applyFont="1" applyFill="1" applyBorder="1" applyAlignment="1">
      <alignment horizontal="center" vertical="center" wrapText="1"/>
    </xf>
    <xf numFmtId="0" fontId="40" fillId="2" borderId="1788" xfId="15" applyFont="1" applyFill="1" applyBorder="1" applyAlignment="1">
      <alignment horizontal="center" vertical="center" wrapText="1"/>
    </xf>
    <xf numFmtId="0" fontId="40" fillId="2" borderId="1770" xfId="15" applyFont="1" applyFill="1" applyBorder="1" applyAlignment="1">
      <alignment horizontal="center" vertical="center" wrapText="1"/>
    </xf>
    <xf numFmtId="0" fontId="40" fillId="2" borderId="1789" xfId="15" applyFont="1" applyFill="1" applyBorder="1" applyAlignment="1">
      <alignment horizontal="center" vertical="center" wrapText="1"/>
    </xf>
    <xf numFmtId="0" fontId="11" fillId="4" borderId="1798" xfId="13" applyFont="1" applyFill="1" applyBorder="1" applyAlignment="1">
      <alignment horizontal="center" vertical="center" wrapText="1"/>
    </xf>
    <xf numFmtId="0" fontId="40" fillId="4" borderId="1746" xfId="13" applyFont="1" applyFill="1" applyBorder="1" applyAlignment="1">
      <alignment horizontal="center" vertical="center" wrapText="1"/>
    </xf>
    <xf numFmtId="0" fontId="40" fillId="4" borderId="1791" xfId="13" quotePrefix="1" applyFont="1" applyFill="1" applyBorder="1" applyAlignment="1">
      <alignment horizontal="center" vertical="center" wrapText="1"/>
    </xf>
    <xf numFmtId="0" fontId="11" fillId="4" borderId="1805" xfId="13" applyFont="1" applyFill="1" applyBorder="1" applyAlignment="1">
      <alignment horizontal="center" vertical="center" wrapText="1"/>
    </xf>
    <xf numFmtId="0" fontId="40" fillId="4" borderId="1793" xfId="13" applyFont="1" applyFill="1" applyBorder="1" applyAlignment="1">
      <alignment horizontal="center" vertical="center" wrapText="1"/>
    </xf>
    <xf numFmtId="0" fontId="40" fillId="4" borderId="1791" xfId="13" applyFont="1" applyFill="1" applyBorder="1" applyAlignment="1">
      <alignment horizontal="center" vertical="center" wrapText="1"/>
    </xf>
    <xf numFmtId="0" fontId="11" fillId="4" borderId="1776" xfId="13" applyFont="1" applyFill="1" applyBorder="1" applyAlignment="1">
      <alignment horizontal="center" vertical="center" wrapText="1"/>
    </xf>
    <xf numFmtId="0" fontId="40" fillId="4" borderId="1796" xfId="13" applyFont="1" applyFill="1" applyBorder="1" applyAlignment="1">
      <alignment horizontal="center" vertical="center" wrapText="1"/>
    </xf>
    <xf numFmtId="0" fontId="40" fillId="4" borderId="1789" xfId="13" applyFont="1" applyFill="1" applyBorder="1" applyAlignment="1">
      <alignment horizontal="center" vertical="center" wrapText="1"/>
    </xf>
    <xf numFmtId="0" fontId="11" fillId="4" borderId="1789" xfId="13" applyFont="1" applyFill="1" applyBorder="1" applyAlignment="1">
      <alignment horizontal="center" vertical="center" wrapText="1"/>
    </xf>
    <xf numFmtId="0" fontId="40" fillId="4" borderId="1789" xfId="15" applyFont="1" applyFill="1" applyBorder="1" applyAlignment="1">
      <alignment horizontal="center" vertical="center" wrapText="1"/>
    </xf>
    <xf numFmtId="0" fontId="40" fillId="4" borderId="1795" xfId="13" applyFont="1" applyFill="1" applyBorder="1" applyAlignment="1">
      <alignment horizontal="center" vertical="center" wrapText="1"/>
    </xf>
    <xf numFmtId="0" fontId="40" fillId="4" borderId="1763" xfId="13" applyFont="1" applyFill="1" applyBorder="1" applyAlignment="1">
      <alignment horizontal="center" vertical="center" wrapText="1"/>
    </xf>
    <xf numFmtId="0" fontId="40" fillId="4" borderId="1764" xfId="13" applyFont="1" applyFill="1" applyBorder="1" applyAlignment="1">
      <alignment horizontal="center" vertical="center" wrapText="1"/>
    </xf>
    <xf numFmtId="0" fontId="40" fillId="4" borderId="1799" xfId="13" applyFont="1" applyFill="1" applyBorder="1" applyAlignment="1">
      <alignment horizontal="center" vertical="center" wrapText="1"/>
    </xf>
    <xf numFmtId="0" fontId="40" fillId="4" borderId="1773" xfId="15" applyFont="1" applyFill="1" applyBorder="1" applyAlignment="1">
      <alignment horizontal="center" vertical="center" wrapText="1"/>
    </xf>
    <xf numFmtId="0" fontId="11" fillId="4" borderId="1810" xfId="15" applyFont="1" applyFill="1" applyBorder="1" applyAlignment="1">
      <alignment horizontal="center" vertical="center" wrapText="1"/>
    </xf>
    <xf numFmtId="0" fontId="11" fillId="4" borderId="1800" xfId="15" applyFont="1" applyFill="1" applyBorder="1" applyAlignment="1">
      <alignment horizontal="center" vertical="center" wrapText="1"/>
    </xf>
    <xf numFmtId="0" fontId="11" fillId="4" borderId="1809" xfId="15" applyFont="1" applyFill="1" applyBorder="1" applyAlignment="1">
      <alignment horizontal="center" vertical="center" wrapText="1"/>
    </xf>
    <xf numFmtId="0" fontId="122" fillId="2" borderId="1802" xfId="5" applyFont="1" applyFill="1" applyBorder="1" applyAlignment="1" applyProtection="1">
      <alignment horizontal="center" vertical="center" wrapText="1"/>
      <protection locked="0"/>
    </xf>
    <xf numFmtId="0" fontId="122" fillId="2" borderId="1804" xfId="5" applyFont="1" applyFill="1" applyBorder="1" applyAlignment="1" applyProtection="1">
      <alignment horizontal="center" vertical="center" wrapText="1"/>
      <protection locked="0"/>
    </xf>
    <xf numFmtId="0" fontId="121" fillId="2" borderId="1721" xfId="5" applyFont="1" applyFill="1" applyBorder="1" applyAlignment="1" applyProtection="1">
      <alignment horizontal="center" vertical="center" wrapText="1"/>
      <protection locked="0"/>
    </xf>
    <xf numFmtId="0" fontId="121" fillId="2" borderId="41" xfId="5" applyFont="1" applyFill="1" applyBorder="1" applyAlignment="1" applyProtection="1">
      <alignment horizontal="center" vertical="center" wrapText="1"/>
      <protection locked="0"/>
    </xf>
    <xf numFmtId="0" fontId="122" fillId="2" borderId="57" xfId="5" applyFont="1" applyFill="1" applyBorder="1" applyAlignment="1" applyProtection="1">
      <alignment horizontal="center" vertical="center" wrapText="1"/>
      <protection locked="0"/>
    </xf>
    <xf numFmtId="0" fontId="121" fillId="2" borderId="58" xfId="5" applyFont="1" applyFill="1" applyBorder="1" applyAlignment="1" applyProtection="1">
      <alignment horizontal="center" vertical="center" wrapText="1"/>
      <protection locked="0"/>
    </xf>
    <xf numFmtId="0" fontId="122" fillId="2" borderId="56" xfId="5" applyFont="1" applyFill="1" applyBorder="1" applyAlignment="1" applyProtection="1">
      <alignment horizontal="center" vertical="center" wrapText="1"/>
      <protection locked="0"/>
    </xf>
    <xf numFmtId="0" fontId="121" fillId="2" borderId="1798" xfId="5" applyFont="1" applyFill="1" applyBorder="1" applyAlignment="1" applyProtection="1">
      <alignment horizontal="center" vertical="center" wrapText="1"/>
      <protection locked="0"/>
    </xf>
    <xf numFmtId="0" fontId="121" fillId="2" borderId="1802" xfId="5" applyFont="1" applyFill="1" applyBorder="1" applyAlignment="1" applyProtection="1">
      <alignment horizontal="center" vertical="center" wrapText="1"/>
      <protection locked="0"/>
    </xf>
    <xf numFmtId="0" fontId="122" fillId="2" borderId="1793" xfId="5" applyFont="1" applyFill="1" applyBorder="1" applyAlignment="1" applyProtection="1">
      <alignment horizontal="center" vertical="center" wrapText="1"/>
      <protection locked="0"/>
    </xf>
    <xf numFmtId="0" fontId="121" fillId="2" borderId="1794" xfId="5" applyFont="1" applyFill="1" applyBorder="1" applyAlignment="1" applyProtection="1">
      <alignment horizontal="center" vertical="center" wrapText="1"/>
      <protection locked="0"/>
    </xf>
    <xf numFmtId="0" fontId="121" fillId="2" borderId="1795" xfId="5" applyFont="1" applyFill="1" applyBorder="1" applyAlignment="1" applyProtection="1">
      <alignment horizontal="center" vertical="center" wrapText="1"/>
      <protection locked="0"/>
    </xf>
    <xf numFmtId="0" fontId="121" fillId="2" borderId="1801" xfId="5" applyFont="1" applyFill="1" applyBorder="1" applyAlignment="1" applyProtection="1">
      <alignment horizontal="center" vertical="center" wrapText="1"/>
      <protection locked="0"/>
    </xf>
    <xf numFmtId="0" fontId="121" fillId="2" borderId="1808" xfId="5" applyFont="1" applyFill="1" applyBorder="1" applyAlignment="1" applyProtection="1">
      <alignment horizontal="center" vertical="center" wrapText="1"/>
      <protection locked="0"/>
    </xf>
    <xf numFmtId="0" fontId="121" fillId="2" borderId="1540" xfId="22" applyFont="1" applyFill="1" applyBorder="1" applyAlignment="1" applyProtection="1">
      <alignment horizontal="center" vertical="center" wrapText="1"/>
      <protection locked="0"/>
    </xf>
    <xf numFmtId="0" fontId="122" fillId="2" borderId="1792" xfId="5" applyFont="1" applyFill="1" applyBorder="1" applyAlignment="1" applyProtection="1">
      <alignment horizontal="center" vertical="center" wrapText="1"/>
      <protection locked="0"/>
    </xf>
    <xf numFmtId="0" fontId="122" fillId="2" borderId="1810" xfId="5" applyFont="1" applyFill="1" applyBorder="1" applyAlignment="1" applyProtection="1">
      <alignment horizontal="center" vertical="center" wrapText="1"/>
      <protection locked="0"/>
    </xf>
    <xf numFmtId="0" fontId="122" fillId="2" borderId="1798" xfId="5" applyFont="1" applyFill="1" applyBorder="1" applyAlignment="1" applyProtection="1">
      <alignment horizontal="center" vertical="center" wrapText="1"/>
      <protection locked="0"/>
    </xf>
    <xf numFmtId="0" fontId="40" fillId="4" borderId="1796" xfId="15" applyFont="1" applyFill="1" applyBorder="1" applyAlignment="1">
      <alignment horizontal="center" vertical="center" wrapText="1"/>
    </xf>
    <xf numFmtId="0" fontId="40" fillId="4" borderId="1717" xfId="15" applyFont="1" applyFill="1" applyBorder="1" applyAlignment="1">
      <alignment horizontal="center" vertical="center" wrapText="1"/>
    </xf>
    <xf numFmtId="0" fontId="11" fillId="4" borderId="1809" xfId="13" applyFont="1" applyFill="1" applyBorder="1" applyAlignment="1">
      <alignment horizontal="center" vertical="center" wrapText="1"/>
    </xf>
    <xf numFmtId="0" fontId="11" fillId="4" borderId="1793" xfId="13" applyFont="1" applyFill="1" applyBorder="1" applyAlignment="1">
      <alignment horizontal="center" vertical="center" wrapText="1"/>
    </xf>
    <xf numFmtId="0" fontId="40" fillId="4" borderId="1768" xfId="13" applyFont="1" applyFill="1" applyBorder="1" applyAlignment="1">
      <alignment horizontal="center" vertical="center" wrapText="1"/>
    </xf>
    <xf numFmtId="0" fontId="40" fillId="4" borderId="1794" xfId="15" applyFont="1" applyFill="1" applyBorder="1" applyAlignment="1">
      <alignment horizontal="center" vertical="center" wrapText="1"/>
    </xf>
    <xf numFmtId="0" fontId="40" fillId="4" borderId="1674" xfId="15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left" vertical="center" wrapText="1"/>
    </xf>
    <xf numFmtId="0" fontId="8" fillId="2" borderId="156" xfId="12" applyFont="1" applyFill="1" applyBorder="1" applyAlignment="1">
      <alignment horizontal="center"/>
    </xf>
    <xf numFmtId="0" fontId="8" fillId="2" borderId="276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0" fontId="8" fillId="2" borderId="265" xfId="12" applyFont="1" applyFill="1" applyBorder="1" applyAlignment="1">
      <alignment horizontal="center"/>
    </xf>
    <xf numFmtId="0" fontId="65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61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70" xfId="12" applyFont="1" applyFill="1" applyBorder="1" applyAlignment="1">
      <alignment horizontal="center"/>
    </xf>
    <xf numFmtId="0" fontId="56" fillId="0" borderId="1796" xfId="15" applyFont="1" applyFill="1" applyBorder="1" applyAlignment="1">
      <alignment horizontal="center" vertical="center" wrapText="1"/>
    </xf>
    <xf numFmtId="0" fontId="56" fillId="0" borderId="1789" xfId="15" applyFont="1" applyFill="1" applyBorder="1" applyAlignment="1">
      <alignment horizontal="center" vertical="center" wrapText="1"/>
    </xf>
    <xf numFmtId="0" fontId="8" fillId="2" borderId="1788" xfId="12" applyFont="1" applyFill="1" applyBorder="1" applyAlignment="1">
      <alignment horizontal="center"/>
    </xf>
    <xf numFmtId="0" fontId="8" fillId="2" borderId="1789" xfId="12" applyFont="1" applyFill="1" applyBorder="1" applyAlignment="1">
      <alignment horizontal="center"/>
    </xf>
    <xf numFmtId="0" fontId="8" fillId="2" borderId="1806" xfId="12" applyFont="1" applyFill="1" applyBorder="1" applyAlignment="1">
      <alignment horizontal="center"/>
    </xf>
    <xf numFmtId="0" fontId="8" fillId="2" borderId="1790" xfId="12" applyFont="1" applyFill="1" applyBorder="1" applyAlignment="1">
      <alignment horizontal="center"/>
    </xf>
    <xf numFmtId="0" fontId="8" fillId="2" borderId="1796" xfId="12" applyFont="1" applyFill="1" applyBorder="1" applyAlignment="1">
      <alignment horizontal="center"/>
    </xf>
    <xf numFmtId="0" fontId="8" fillId="2" borderId="1540" xfId="12" applyFont="1" applyFill="1" applyBorder="1" applyAlignment="1">
      <alignment horizontal="center"/>
    </xf>
    <xf numFmtId="0" fontId="8" fillId="2" borderId="1766" xfId="12" applyFont="1" applyFill="1" applyBorder="1" applyAlignment="1">
      <alignment horizontal="center"/>
    </xf>
    <xf numFmtId="0" fontId="8" fillId="2" borderId="1767" xfId="12" applyFont="1" applyFill="1" applyBorder="1" applyAlignment="1">
      <alignment horizontal="center"/>
    </xf>
    <xf numFmtId="0" fontId="8" fillId="2" borderId="1770" xfId="12" applyFont="1" applyFill="1" applyBorder="1" applyAlignment="1">
      <alignment horizontal="center"/>
    </xf>
    <xf numFmtId="0" fontId="8" fillId="2" borderId="1774" xfId="12" applyFont="1" applyFill="1" applyBorder="1" applyAlignment="1">
      <alignment horizontal="center"/>
    </xf>
    <xf numFmtId="0" fontId="34" fillId="2" borderId="0" xfId="12" applyFont="1" applyFill="1" applyBorder="1" applyAlignment="1">
      <alignment horizontal="center"/>
    </xf>
    <xf numFmtId="0" fontId="219" fillId="2" borderId="0" xfId="12" applyFont="1" applyFill="1" applyBorder="1" applyAlignment="1">
      <alignment horizontal="center"/>
    </xf>
    <xf numFmtId="0" fontId="11" fillId="4" borderId="1798" xfId="15" applyFont="1" applyFill="1" applyBorder="1" applyAlignment="1">
      <alignment horizontal="center" vertical="center" wrapText="1"/>
    </xf>
    <xf numFmtId="0" fontId="11" fillId="4" borderId="1803" xfId="13" applyFont="1" applyFill="1" applyBorder="1" applyAlignment="1">
      <alignment horizontal="center" vertical="center" wrapText="1"/>
    </xf>
    <xf numFmtId="0" fontId="40" fillId="4" borderId="794" xfId="15" applyFont="1" applyFill="1" applyBorder="1" applyAlignment="1">
      <alignment horizontal="center" vertical="center" wrapText="1"/>
    </xf>
    <xf numFmtId="0" fontId="40" fillId="4" borderId="1766" xfId="15" applyFont="1" applyFill="1" applyBorder="1" applyAlignment="1">
      <alignment horizontal="center" vertical="center" wrapText="1"/>
    </xf>
    <xf numFmtId="0" fontId="40" fillId="2" borderId="1766" xfId="15" applyFont="1" applyFill="1" applyBorder="1" applyAlignment="1">
      <alignment horizontal="center" vertical="center" wrapText="1"/>
    </xf>
    <xf numFmtId="0" fontId="40" fillId="2" borderId="1637" xfId="15" applyFont="1" applyFill="1" applyBorder="1" applyAlignment="1">
      <alignment horizontal="center" vertical="center" wrapText="1"/>
    </xf>
    <xf numFmtId="0" fontId="40" fillId="2" borderId="1769" xfId="15" applyFont="1" applyFill="1" applyBorder="1" applyAlignment="1">
      <alignment horizontal="center" vertical="center" wrapText="1"/>
    </xf>
    <xf numFmtId="0" fontId="40" fillId="2" borderId="1763" xfId="15" applyFont="1" applyFill="1" applyBorder="1" applyAlignment="1">
      <alignment horizontal="center" vertical="center" wrapText="1"/>
    </xf>
    <xf numFmtId="0" fontId="40" fillId="2" borderId="1799" xfId="15" applyFont="1" applyFill="1" applyBorder="1" applyAlignment="1">
      <alignment horizontal="center" vertical="center" wrapText="1"/>
    </xf>
    <xf numFmtId="0" fontId="40" fillId="2" borderId="1764" xfId="15" applyFont="1" applyFill="1" applyBorder="1" applyAlignment="1">
      <alignment horizontal="center" vertical="center" wrapText="1"/>
    </xf>
    <xf numFmtId="0" fontId="40" fillId="2" borderId="1806" xfId="15" applyFont="1" applyFill="1" applyBorder="1" applyAlignment="1">
      <alignment horizontal="center" vertical="center" wrapText="1"/>
    </xf>
    <xf numFmtId="0" fontId="40" fillId="4" borderId="1798" xfId="13" applyFont="1" applyFill="1" applyBorder="1" applyAlignment="1">
      <alignment horizontal="center" vertical="center" wrapText="1"/>
    </xf>
    <xf numFmtId="0" fontId="40" fillId="4" borderId="1802" xfId="13" applyFont="1" applyFill="1" applyBorder="1" applyAlignment="1">
      <alignment horizontal="center" vertical="center" wrapText="1"/>
    </xf>
    <xf numFmtId="0" fontId="40" fillId="4" borderId="1804" xfId="13" applyFont="1" applyFill="1" applyBorder="1" applyAlignment="1">
      <alignment horizontal="center" vertical="center" wrapText="1"/>
    </xf>
    <xf numFmtId="0" fontId="40" fillId="4" borderId="1803" xfId="13" applyFont="1" applyFill="1" applyBorder="1" applyAlignment="1">
      <alignment horizontal="center" vertical="center" wrapText="1"/>
    </xf>
    <xf numFmtId="0" fontId="40" fillId="4" borderId="1792" xfId="13" applyFont="1" applyFill="1" applyBorder="1" applyAlignment="1">
      <alignment horizontal="center" vertical="center" wrapText="1"/>
    </xf>
    <xf numFmtId="0" fontId="40" fillId="2" borderId="1813" xfId="15" applyFont="1" applyFill="1" applyBorder="1" applyAlignment="1">
      <alignment horizontal="center" vertical="center" wrapText="1"/>
    </xf>
    <xf numFmtId="0" fontId="11" fillId="4" borderId="1653" xfId="11" applyFont="1" applyFill="1" applyBorder="1" applyAlignment="1">
      <alignment horizontal="center" vertical="center" textRotation="255" wrapText="1"/>
    </xf>
    <xf numFmtId="0" fontId="40" fillId="4" borderId="1779" xfId="13" applyFont="1" applyFill="1" applyBorder="1" applyAlignment="1">
      <alignment horizontal="center" vertical="center" wrapText="1"/>
    </xf>
    <xf numFmtId="0" fontId="11" fillId="4" borderId="1779" xfId="13" applyFont="1" applyFill="1" applyBorder="1" applyAlignment="1">
      <alignment horizontal="center" vertical="center" wrapText="1"/>
    </xf>
    <xf numFmtId="0" fontId="40" fillId="2" borderId="1631" xfId="15" applyFont="1" applyFill="1" applyBorder="1" applyAlignment="1">
      <alignment horizontal="center" vertical="center" wrapText="1"/>
    </xf>
    <xf numFmtId="0" fontId="40" fillId="4" borderId="1710" xfId="13" applyFont="1" applyFill="1" applyBorder="1" applyAlignment="1">
      <alignment horizontal="center" vertical="center" wrapText="1"/>
    </xf>
    <xf numFmtId="0" fontId="125" fillId="4" borderId="1331" xfId="0" applyFont="1" applyFill="1" applyBorder="1" applyAlignment="1">
      <alignment horizontal="center" vertical="center"/>
    </xf>
    <xf numFmtId="0" fontId="125" fillId="4" borderId="69" xfId="0" applyFont="1" applyFill="1" applyBorder="1" applyAlignment="1">
      <alignment horizontal="center" vertical="center"/>
    </xf>
    <xf numFmtId="0" fontId="121" fillId="2" borderId="489" xfId="5" applyFont="1" applyFill="1" applyBorder="1" applyAlignment="1" applyProtection="1">
      <alignment horizontal="center" vertical="center" wrapText="1"/>
      <protection locked="0"/>
    </xf>
    <xf numFmtId="0" fontId="122" fillId="2" borderId="495" xfId="5" applyFont="1" applyFill="1" applyBorder="1" applyAlignment="1" applyProtection="1">
      <alignment horizontal="center" vertical="center" wrapText="1"/>
      <protection locked="0"/>
    </xf>
    <xf numFmtId="0" fontId="122" fillId="2" borderId="492" xfId="5" applyFont="1" applyFill="1" applyBorder="1" applyAlignment="1" applyProtection="1">
      <alignment horizontal="center" vertical="center" wrapText="1"/>
      <protection locked="0"/>
    </xf>
    <xf numFmtId="0" fontId="121" fillId="0" borderId="329" xfId="5" applyFont="1" applyFill="1" applyBorder="1" applyAlignment="1" applyProtection="1">
      <alignment horizontal="center" vertical="center" wrapText="1"/>
      <protection locked="0"/>
    </xf>
    <xf numFmtId="0" fontId="121" fillId="0" borderId="489" xfId="5" applyFont="1" applyFill="1" applyBorder="1" applyAlignment="1" applyProtection="1">
      <alignment horizontal="center" vertical="center" wrapText="1"/>
      <protection locked="0"/>
    </xf>
    <xf numFmtId="0" fontId="122" fillId="0" borderId="495" xfId="5" applyFont="1" applyFill="1" applyBorder="1" applyAlignment="1" applyProtection="1">
      <alignment horizontal="center" vertical="center" wrapText="1"/>
      <protection locked="0"/>
    </xf>
    <xf numFmtId="0" fontId="122" fillId="0" borderId="1793" xfId="5" applyFont="1" applyFill="1" applyBorder="1" applyAlignment="1" applyProtection="1">
      <alignment horizontal="center" vertical="center" wrapText="1"/>
      <protection locked="0"/>
    </xf>
    <xf numFmtId="0" fontId="148" fillId="2" borderId="1798" xfId="9" applyFont="1" applyFill="1" applyBorder="1" applyAlignment="1" applyProtection="1">
      <alignment horizontal="center" vertical="center"/>
      <protection locked="0"/>
    </xf>
    <xf numFmtId="0" fontId="40" fillId="4" borderId="1752" xfId="15" applyFont="1" applyFill="1" applyBorder="1" applyAlignment="1">
      <alignment horizontal="center" vertical="center" wrapText="1"/>
    </xf>
    <xf numFmtId="0" fontId="40" fillId="4" borderId="1696" xfId="13" applyFont="1" applyFill="1" applyBorder="1" applyAlignment="1">
      <alignment horizontal="center" vertical="center" wrapText="1"/>
    </xf>
    <xf numFmtId="0" fontId="40" fillId="4" borderId="1763" xfId="15" applyFont="1" applyFill="1" applyBorder="1" applyAlignment="1">
      <alignment horizontal="center" vertical="center" wrapText="1"/>
    </xf>
    <xf numFmtId="0" fontId="40" fillId="4" borderId="1764" xfId="15" applyFont="1" applyFill="1" applyBorder="1" applyAlignment="1">
      <alignment horizontal="center" vertical="center" wrapText="1"/>
    </xf>
    <xf numFmtId="0" fontId="27" fillId="0" borderId="79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0" borderId="1773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7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70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03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0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802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80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79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73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02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73" xfId="13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794" xfId="15" quotePrefix="1" applyFont="1" applyFill="1" applyBorder="1" applyAlignment="1" applyProtection="1">
      <alignment horizontal="center" vertical="center" wrapText="1"/>
      <protection locked="0"/>
    </xf>
    <xf numFmtId="0" fontId="32" fillId="2" borderId="1637" xfId="15" quotePrefix="1" applyFont="1" applyFill="1" applyBorder="1" applyAlignment="1" applyProtection="1">
      <alignment horizontal="center" vertical="center" wrapText="1"/>
      <protection locked="0"/>
    </xf>
    <xf numFmtId="0" fontId="32" fillId="2" borderId="1751" xfId="15" quotePrefix="1" applyFont="1" applyFill="1" applyBorder="1" applyAlignment="1">
      <alignment horizontal="center" vertical="center" wrapText="1"/>
    </xf>
    <xf numFmtId="0" fontId="31" fillId="2" borderId="1802" xfId="13" quotePrefix="1" applyFont="1" applyFill="1" applyBorder="1" applyAlignment="1" applyProtection="1">
      <alignment horizontal="center" vertical="center" wrapText="1"/>
      <protection locked="0"/>
    </xf>
    <xf numFmtId="0" fontId="31" fillId="2" borderId="1802" xfId="0" applyFont="1" applyFill="1" applyBorder="1" applyAlignment="1" applyProtection="1">
      <alignment horizontal="center" vertical="center"/>
      <protection locked="0"/>
    </xf>
    <xf numFmtId="0" fontId="32" fillId="2" borderId="794" xfId="15" quotePrefix="1" applyFont="1" applyFill="1" applyBorder="1" applyAlignment="1">
      <alignment horizontal="center" vertical="center" wrapText="1"/>
    </xf>
    <xf numFmtId="0" fontId="33" fillId="2" borderId="794" xfId="28" quotePrefix="1" applyFont="1" applyFill="1" applyBorder="1" applyAlignment="1">
      <alignment horizontal="center" vertical="center" wrapText="1"/>
    </xf>
    <xf numFmtId="0" fontId="33" fillId="2" borderId="1751" xfId="28" quotePrefix="1" applyFont="1" applyFill="1" applyBorder="1" applyAlignment="1">
      <alignment horizontal="center" vertical="center" wrapText="1"/>
    </xf>
    <xf numFmtId="0" fontId="33" fillId="2" borderId="1772" xfId="28" quotePrefix="1" applyFont="1" applyFill="1" applyBorder="1" applyAlignment="1">
      <alignment horizontal="center" vertical="center" wrapText="1"/>
    </xf>
    <xf numFmtId="0" fontId="32" fillId="2" borderId="1802" xfId="13" quotePrefix="1" applyFont="1" applyFill="1" applyBorder="1" applyAlignment="1" applyProtection="1">
      <alignment horizontal="center" vertical="center" wrapText="1"/>
      <protection locked="0"/>
    </xf>
    <xf numFmtId="0" fontId="56" fillId="0" borderId="1814" xfId="15" applyFont="1" applyFill="1" applyBorder="1" applyAlignment="1">
      <alignment horizontal="center" vertical="center" wrapText="1"/>
    </xf>
    <xf numFmtId="0" fontId="56" fillId="0" borderId="1714" xfId="15" applyFont="1" applyFill="1" applyBorder="1" applyAlignment="1">
      <alignment horizontal="center" vertical="center" wrapText="1"/>
    </xf>
    <xf numFmtId="0" fontId="50" fillId="0" borderId="1815" xfId="15" applyFont="1" applyFill="1" applyBorder="1" applyAlignment="1">
      <alignment horizontal="center" vertical="center" wrapText="1"/>
    </xf>
    <xf numFmtId="0" fontId="50" fillId="0" borderId="1816" xfId="15" applyFont="1" applyFill="1" applyBorder="1" applyAlignment="1">
      <alignment horizontal="center" vertical="center" wrapText="1"/>
    </xf>
    <xf numFmtId="0" fontId="56" fillId="0" borderId="1715" xfId="15" applyFont="1" applyFill="1" applyBorder="1" applyAlignment="1">
      <alignment horizontal="center" vertical="center" wrapText="1"/>
    </xf>
    <xf numFmtId="0" fontId="50" fillId="0" borderId="1814" xfId="15" applyFont="1" applyFill="1" applyBorder="1" applyAlignment="1">
      <alignment horizontal="center" vertical="center" wrapText="1"/>
    </xf>
    <xf numFmtId="0" fontId="50" fillId="0" borderId="1714" xfId="15" applyFont="1" applyFill="1" applyBorder="1" applyAlignment="1">
      <alignment horizontal="center" vertical="center" wrapText="1"/>
    </xf>
    <xf numFmtId="0" fontId="50" fillId="0" borderId="1715" xfId="15" applyFont="1" applyFill="1" applyBorder="1" applyAlignment="1">
      <alignment horizontal="center" vertical="center" wrapText="1"/>
    </xf>
    <xf numFmtId="0" fontId="56" fillId="0" borderId="1817" xfId="15" applyFont="1" applyFill="1" applyBorder="1" applyAlignment="1">
      <alignment horizontal="center" vertical="center" wrapText="1"/>
    </xf>
    <xf numFmtId="0" fontId="56" fillId="0" borderId="1818" xfId="15" applyFont="1" applyFill="1" applyBorder="1" applyAlignment="1">
      <alignment horizontal="center" vertical="center" wrapText="1"/>
    </xf>
    <xf numFmtId="0" fontId="56" fillId="0" borderId="1819" xfId="15" applyFont="1" applyFill="1" applyBorder="1" applyAlignment="1">
      <alignment horizontal="center" vertical="center" wrapText="1"/>
    </xf>
    <xf numFmtId="0" fontId="56" fillId="0" borderId="1806" xfId="15" applyFont="1" applyFill="1" applyBorder="1" applyAlignment="1">
      <alignment horizontal="center" vertical="center" wrapText="1"/>
    </xf>
    <xf numFmtId="0" fontId="56" fillId="0" borderId="1768" xfId="15" applyFont="1" applyFill="1" applyBorder="1" applyAlignment="1">
      <alignment horizontal="center" vertical="center" wrapText="1"/>
    </xf>
    <xf numFmtId="0" fontId="56" fillId="0" borderId="1696" xfId="15" applyFont="1" applyFill="1" applyBorder="1" applyAlignment="1">
      <alignment horizontal="center" vertical="center" wrapText="1"/>
    </xf>
    <xf numFmtId="0" fontId="56" fillId="0" borderId="1807" xfId="15" applyFont="1" applyFill="1" applyBorder="1" applyAlignment="1">
      <alignment horizontal="center" vertical="center" wrapText="1"/>
    </xf>
    <xf numFmtId="0" fontId="50" fillId="0" borderId="1820" xfId="15" applyFont="1" applyFill="1" applyBorder="1" applyAlignment="1">
      <alignment horizontal="center" vertical="center" wrapText="1"/>
    </xf>
    <xf numFmtId="0" fontId="50" fillId="0" borderId="1817" xfId="15" applyFont="1" applyFill="1" applyBorder="1" applyAlignment="1">
      <alignment horizontal="center" vertical="center" wrapText="1"/>
    </xf>
    <xf numFmtId="0" fontId="50" fillId="0" borderId="1818" xfId="15" applyFont="1" applyFill="1" applyBorder="1" applyAlignment="1">
      <alignment horizontal="center" vertical="center" wrapText="1"/>
    </xf>
    <xf numFmtId="0" fontId="50" fillId="0" borderId="1819" xfId="15" applyFont="1" applyFill="1" applyBorder="1" applyAlignment="1">
      <alignment horizontal="center" vertical="center" wrapText="1"/>
    </xf>
    <xf numFmtId="0" fontId="56" fillId="0" borderId="1721" xfId="15" applyFont="1" applyFill="1" applyBorder="1" applyAlignment="1">
      <alignment horizontal="center" vertical="center" wrapText="1"/>
    </xf>
    <xf numFmtId="0" fontId="56" fillId="0" borderId="489" xfId="15" applyFont="1" applyFill="1" applyBorder="1" applyAlignment="1">
      <alignment horizontal="center" vertical="center" wrapText="1"/>
    </xf>
    <xf numFmtId="0" fontId="56" fillId="0" borderId="490" xfId="15" applyFont="1" applyFill="1" applyBorder="1" applyAlignment="1">
      <alignment horizontal="center" vertical="center" wrapText="1"/>
    </xf>
    <xf numFmtId="0" fontId="56" fillId="0" borderId="1815" xfId="15" applyFont="1" applyFill="1" applyBorder="1" applyAlignment="1">
      <alignment horizontal="center" vertical="center" wrapText="1"/>
    </xf>
    <xf numFmtId="0" fontId="56" fillId="0" borderId="1816" xfId="15" applyFont="1" applyFill="1" applyBorder="1" applyAlignment="1">
      <alignment horizontal="center" vertical="center" wrapText="1"/>
    </xf>
    <xf numFmtId="0" fontId="56" fillId="0" borderId="1820" xfId="15" applyFont="1" applyFill="1" applyBorder="1" applyAlignment="1">
      <alignment horizontal="center" vertical="center" wrapText="1"/>
    </xf>
    <xf numFmtId="0" fontId="56" fillId="0" borderId="1647" xfId="15" applyFont="1" applyFill="1" applyBorder="1" applyAlignment="1">
      <alignment horizontal="center" vertical="center" wrapText="1"/>
    </xf>
    <xf numFmtId="0" fontId="56" fillId="0" borderId="1744" xfId="15" applyFont="1" applyFill="1" applyBorder="1" applyAlignment="1">
      <alignment horizontal="center" vertical="center" wrapText="1"/>
    </xf>
    <xf numFmtId="0" fontId="50" fillId="0" borderId="1814" xfId="13" applyFont="1" applyFill="1" applyBorder="1" applyAlignment="1">
      <alignment horizontal="center" vertical="center" wrapText="1"/>
    </xf>
    <xf numFmtId="0" fontId="50" fillId="0" borderId="1714" xfId="13" applyFont="1" applyFill="1" applyBorder="1" applyAlignment="1">
      <alignment horizontal="center" vertical="center" wrapText="1"/>
    </xf>
    <xf numFmtId="0" fontId="50" fillId="0" borderId="1715" xfId="13" applyFont="1" applyFill="1" applyBorder="1" applyAlignment="1">
      <alignment horizontal="center" vertical="center" wrapText="1"/>
    </xf>
    <xf numFmtId="0" fontId="50" fillId="0" borderId="1796" xfId="13" applyFont="1" applyFill="1" applyBorder="1" applyAlignment="1">
      <alignment horizontal="center" vertical="center" wrapText="1"/>
    </xf>
    <xf numFmtId="0" fontId="50" fillId="0" borderId="1789" xfId="13" applyFont="1" applyFill="1" applyBorder="1" applyAlignment="1">
      <alignment horizontal="center" vertical="center" wrapText="1"/>
    </xf>
    <xf numFmtId="0" fontId="50" fillId="0" borderId="1806" xfId="13" applyFont="1" applyFill="1" applyBorder="1" applyAlignment="1">
      <alignment horizontal="center" vertical="center" wrapText="1"/>
    </xf>
    <xf numFmtId="0" fontId="50" fillId="0" borderId="1768" xfId="13" applyFont="1" applyFill="1" applyBorder="1" applyAlignment="1">
      <alignment horizontal="center" vertical="center" wrapText="1"/>
    </xf>
    <xf numFmtId="0" fontId="50" fillId="0" borderId="1696" xfId="13" applyFont="1" applyFill="1" applyBorder="1" applyAlignment="1">
      <alignment horizontal="center" vertical="center" wrapText="1"/>
    </xf>
    <xf numFmtId="0" fontId="50" fillId="0" borderId="1807" xfId="13" applyFont="1" applyFill="1" applyBorder="1" applyAlignment="1">
      <alignment horizontal="center" vertical="center" wrapText="1"/>
    </xf>
    <xf numFmtId="0" fontId="50" fillId="0" borderId="1815" xfId="13" applyFont="1" applyFill="1" applyBorder="1" applyAlignment="1">
      <alignment horizontal="center" vertical="center" wrapText="1"/>
    </xf>
    <xf numFmtId="0" fontId="50" fillId="0" borderId="1816" xfId="13" applyFont="1" applyFill="1" applyBorder="1" applyAlignment="1">
      <alignment horizontal="center" vertical="center" wrapText="1"/>
    </xf>
    <xf numFmtId="0" fontId="50" fillId="0" borderId="1820" xfId="13" applyFont="1" applyFill="1" applyBorder="1" applyAlignment="1">
      <alignment horizontal="center" vertical="center" wrapText="1"/>
    </xf>
    <xf numFmtId="0" fontId="50" fillId="0" borderId="1817" xfId="13" applyFont="1" applyFill="1" applyBorder="1" applyAlignment="1">
      <alignment horizontal="center" vertical="center" wrapText="1"/>
    </xf>
    <xf numFmtId="0" fontId="50" fillId="0" borderId="1818" xfId="13" applyFont="1" applyFill="1" applyBorder="1" applyAlignment="1">
      <alignment horizontal="center" vertical="center" wrapText="1"/>
    </xf>
    <xf numFmtId="0" fontId="50" fillId="0" borderId="1819" xfId="13" applyFont="1" applyFill="1" applyBorder="1" applyAlignment="1">
      <alignment horizontal="center" vertical="center" wrapText="1"/>
    </xf>
    <xf numFmtId="0" fontId="56" fillId="0" borderId="1817" xfId="13" applyFont="1" applyFill="1" applyBorder="1" applyAlignment="1">
      <alignment horizontal="center" vertical="center" wrapText="1"/>
    </xf>
    <xf numFmtId="0" fontId="56" fillId="0" borderId="1818" xfId="13" applyFont="1" applyFill="1" applyBorder="1" applyAlignment="1">
      <alignment horizontal="center" vertical="center" wrapText="1"/>
    </xf>
    <xf numFmtId="0" fontId="56" fillId="0" borderId="1819" xfId="13" applyFont="1" applyFill="1" applyBorder="1" applyAlignment="1">
      <alignment horizontal="center" vertical="center" wrapText="1"/>
    </xf>
    <xf numFmtId="0" fontId="50" fillId="0" borderId="1766" xfId="15" applyFont="1" applyFill="1" applyBorder="1" applyAlignment="1">
      <alignment horizontal="center" vertical="center" wrapText="1"/>
    </xf>
    <xf numFmtId="0" fontId="56" fillId="0" borderId="1822" xfId="15" applyFont="1" applyFill="1" applyBorder="1" applyAlignment="1">
      <alignment horizontal="center" vertical="center" wrapText="1"/>
    </xf>
    <xf numFmtId="0" fontId="56" fillId="0" borderId="1770" xfId="15" applyFont="1" applyFill="1" applyBorder="1" applyAlignment="1">
      <alignment horizontal="center" vertical="center" wrapText="1"/>
    </xf>
    <xf numFmtId="0" fontId="56" fillId="0" borderId="1812" xfId="15" applyFont="1" applyFill="1" applyBorder="1" applyAlignment="1">
      <alignment horizontal="center" vertical="center" wrapText="1"/>
    </xf>
    <xf numFmtId="0" fontId="50" fillId="0" borderId="1637" xfId="15" applyFont="1" applyFill="1" applyBorder="1" applyAlignment="1">
      <alignment horizontal="center" vertical="center" wrapText="1"/>
    </xf>
    <xf numFmtId="0" fontId="50" fillId="0" borderId="1719" xfId="15" applyFont="1" applyFill="1" applyBorder="1" applyAlignment="1">
      <alignment horizontal="center" vertical="center" wrapText="1"/>
    </xf>
    <xf numFmtId="0" fontId="50" fillId="0" borderId="1822" xfId="15" applyFont="1" applyFill="1" applyBorder="1" applyAlignment="1">
      <alignment horizontal="center" vertical="center" wrapText="1"/>
    </xf>
    <xf numFmtId="0" fontId="189" fillId="0" borderId="1823" xfId="15" applyFont="1" applyFill="1" applyBorder="1" applyAlignment="1">
      <alignment horizontal="center" vertical="center" wrapText="1"/>
    </xf>
    <xf numFmtId="0" fontId="50" fillId="0" borderId="1248" xfId="15" applyFont="1" applyFill="1" applyBorder="1" applyAlignment="1">
      <alignment horizontal="center" vertical="center" wrapText="1"/>
    </xf>
    <xf numFmtId="0" fontId="50" fillId="0" borderId="1809" xfId="13" applyFont="1" applyFill="1" applyBorder="1" applyAlignment="1">
      <alignment horizontal="center" vertical="center" wrapText="1"/>
    </xf>
    <xf numFmtId="0" fontId="50" fillId="0" borderId="1821" xfId="15" applyFont="1" applyFill="1" applyBorder="1" applyAlignment="1">
      <alignment horizontal="center" vertical="center" wrapText="1"/>
    </xf>
    <xf numFmtId="0" fontId="50" fillId="0" borderId="1809" xfId="15" applyFont="1" applyFill="1" applyBorder="1" applyAlignment="1">
      <alignment horizontal="center" vertical="center" wrapText="1"/>
    </xf>
    <xf numFmtId="0" fontId="189" fillId="0" borderId="1815" xfId="15" applyFont="1" applyFill="1" applyBorder="1" applyAlignment="1">
      <alignment horizontal="center" vertical="center" wrapText="1"/>
    </xf>
    <xf numFmtId="0" fontId="189" fillId="0" borderId="1809" xfId="15" applyFont="1" applyFill="1" applyBorder="1" applyAlignment="1">
      <alignment horizontal="center" vertical="center" wrapText="1"/>
    </xf>
    <xf numFmtId="0" fontId="220" fillId="18" borderId="1788" xfId="15" quotePrefix="1" applyFont="1" applyFill="1" applyBorder="1" applyAlignment="1">
      <alignment horizontal="center" vertical="center" wrapText="1"/>
    </xf>
    <xf numFmtId="0" fontId="220" fillId="18" borderId="1789" xfId="15" quotePrefix="1" applyFont="1" applyFill="1" applyBorder="1" applyAlignment="1">
      <alignment horizontal="center" vertical="center" wrapText="1"/>
    </xf>
    <xf numFmtId="0" fontId="220" fillId="18" borderId="1790" xfId="15" quotePrefix="1" applyFont="1" applyFill="1" applyBorder="1" applyAlignment="1">
      <alignment horizontal="center" vertical="center" wrapText="1"/>
    </xf>
    <xf numFmtId="0" fontId="221" fillId="18" borderId="1788" xfId="15" quotePrefix="1" applyFont="1" applyFill="1" applyBorder="1" applyAlignment="1">
      <alignment horizontal="center" vertical="center" wrapText="1"/>
    </xf>
    <xf numFmtId="0" fontId="221" fillId="18" borderId="1790" xfId="15" quotePrefix="1" applyFont="1" applyFill="1" applyBorder="1" applyAlignment="1">
      <alignment horizontal="center" vertical="center" wrapText="1"/>
    </xf>
    <xf numFmtId="0" fontId="222" fillId="18" borderId="1815" xfId="13" quotePrefix="1" applyFont="1" applyFill="1" applyBorder="1" applyAlignment="1">
      <alignment horizontal="center" vertical="center" wrapText="1"/>
    </xf>
    <xf numFmtId="0" fontId="222" fillId="18" borderId="175" xfId="11" quotePrefix="1" applyFont="1" applyFill="1" applyBorder="1" applyAlignment="1">
      <alignment horizontal="center" vertical="center" textRotation="255" wrapText="1"/>
    </xf>
    <xf numFmtId="0" fontId="222" fillId="18" borderId="0" xfId="11" quotePrefix="1" applyFont="1" applyFill="1" applyAlignment="1">
      <alignment horizontal="center" vertical="center" textRotation="255" wrapText="1"/>
    </xf>
    <xf numFmtId="0" fontId="222" fillId="18" borderId="1149" xfId="11" quotePrefix="1" applyFont="1" applyFill="1" applyBorder="1" applyAlignment="1">
      <alignment horizontal="center" vertical="center" textRotation="255" wrapText="1"/>
    </xf>
    <xf numFmtId="0" fontId="222" fillId="18" borderId="221" xfId="11" quotePrefix="1" applyFont="1" applyFill="1" applyBorder="1" applyAlignment="1">
      <alignment horizontal="center" vertical="center" textRotation="255" wrapText="1"/>
    </xf>
    <xf numFmtId="0" fontId="220" fillId="18" borderId="1580" xfId="13" quotePrefix="1" applyFont="1" applyFill="1" applyBorder="1" applyAlignment="1">
      <alignment horizontal="center" vertical="center" wrapText="1"/>
    </xf>
    <xf numFmtId="0" fontId="220" fillId="18" borderId="1818" xfId="13" quotePrefix="1" applyFont="1" applyFill="1" applyBorder="1" applyAlignment="1">
      <alignment horizontal="center" vertical="center" wrapText="1"/>
    </xf>
    <xf numFmtId="0" fontId="222" fillId="18" borderId="1820" xfId="13" quotePrefix="1" applyFont="1" applyFill="1" applyBorder="1" applyAlignment="1">
      <alignment horizontal="center" vertical="center" wrapText="1"/>
    </xf>
    <xf numFmtId="0" fontId="220" fillId="18" borderId="1817" xfId="13" quotePrefix="1" applyFont="1" applyFill="1" applyBorder="1" applyAlignment="1">
      <alignment horizontal="center" vertical="center" wrapText="1"/>
    </xf>
    <xf numFmtId="0" fontId="220" fillId="17" borderId="1814" xfId="15" quotePrefix="1" applyFont="1" applyFill="1" applyBorder="1" applyAlignment="1">
      <alignment horizontal="center" vertical="center" wrapText="1"/>
    </xf>
    <xf numFmtId="0" fontId="220" fillId="17" borderId="1763" xfId="15" quotePrefix="1" applyFont="1" applyFill="1" applyBorder="1" applyAlignment="1">
      <alignment horizontal="center" vertical="center" wrapText="1"/>
    </xf>
    <xf numFmtId="0" fontId="220" fillId="18" borderId="898" xfId="15" quotePrefix="1" applyFont="1" applyFill="1" applyBorder="1" applyAlignment="1">
      <alignment horizontal="center" vertical="center" wrapText="1"/>
    </xf>
    <xf numFmtId="0" fontId="220" fillId="17" borderId="1795" xfId="15" quotePrefix="1" applyFont="1" applyFill="1" applyBorder="1" applyAlignment="1">
      <alignment horizontal="center" vertical="center" wrapText="1"/>
    </xf>
    <xf numFmtId="0" fontId="220" fillId="17" borderId="1796" xfId="15" quotePrefix="1" applyFont="1" applyFill="1" applyBorder="1" applyAlignment="1">
      <alignment horizontal="center" vertical="center" wrapText="1"/>
    </xf>
    <xf numFmtId="0" fontId="220" fillId="17" borderId="1789" xfId="15" quotePrefix="1" applyFont="1" applyFill="1" applyBorder="1" applyAlignment="1">
      <alignment horizontal="center" vertical="center" wrapText="1"/>
    </xf>
    <xf numFmtId="0" fontId="220" fillId="18" borderId="1774" xfId="15" quotePrefix="1" applyFont="1" applyFill="1" applyBorder="1" applyAlignment="1">
      <alignment horizontal="center" vertical="center" wrapText="1"/>
    </xf>
    <xf numFmtId="0" fontId="220" fillId="17" borderId="1773" xfId="15" quotePrefix="1" applyFont="1" applyFill="1" applyBorder="1" applyAlignment="1">
      <alignment horizontal="center" vertical="center" wrapText="1"/>
    </xf>
    <xf numFmtId="0" fontId="220" fillId="17" borderId="1788" xfId="15" quotePrefix="1" applyFont="1" applyFill="1" applyBorder="1" applyAlignment="1">
      <alignment horizontal="center" vertical="center" wrapText="1"/>
    </xf>
    <xf numFmtId="0" fontId="220" fillId="17" borderId="1790" xfId="15" quotePrefix="1" applyFont="1" applyFill="1" applyBorder="1" applyAlignment="1">
      <alignment horizontal="center" vertical="center" wrapText="1"/>
    </xf>
    <xf numFmtId="0" fontId="220" fillId="17" borderId="1768" xfId="15" quotePrefix="1" applyFont="1" applyFill="1" applyBorder="1" applyAlignment="1">
      <alignment horizontal="center" vertical="center" wrapText="1"/>
    </xf>
    <xf numFmtId="0" fontId="220" fillId="17" borderId="1696" xfId="15" quotePrefix="1" applyFont="1" applyFill="1" applyBorder="1" applyAlignment="1">
      <alignment horizontal="center" vertical="center" wrapText="1"/>
    </xf>
    <xf numFmtId="0" fontId="220" fillId="17" borderId="1797" xfId="15" quotePrefix="1" applyFont="1" applyFill="1" applyBorder="1" applyAlignment="1">
      <alignment horizontal="center" vertical="center" wrapText="1"/>
    </xf>
    <xf numFmtId="0" fontId="222" fillId="18" borderId="1815" xfId="15" quotePrefix="1" applyFont="1" applyFill="1" applyBorder="1" applyAlignment="1">
      <alignment horizontal="center" vertical="center" wrapText="1"/>
    </xf>
    <xf numFmtId="0" fontId="220" fillId="18" borderId="1773" xfId="15" quotePrefix="1" applyFont="1" applyFill="1" applyBorder="1" applyAlignment="1">
      <alignment horizontal="center" vertical="center" wrapText="1"/>
    </xf>
    <xf numFmtId="0" fontId="222" fillId="18" borderId="1823" xfId="15" quotePrefix="1" applyFont="1" applyFill="1" applyBorder="1" applyAlignment="1">
      <alignment horizontal="center" vertical="center" wrapText="1"/>
    </xf>
    <xf numFmtId="0" fontId="222" fillId="18" borderId="1809" xfId="13" quotePrefix="1" applyFont="1" applyFill="1" applyBorder="1" applyAlignment="1">
      <alignment horizontal="center" vertical="center" wrapText="1"/>
    </xf>
    <xf numFmtId="0" fontId="220" fillId="18" borderId="1805" xfId="13" quotePrefix="1" applyFont="1" applyFill="1" applyBorder="1" applyAlignment="1">
      <alignment horizontal="center" vertical="center" wrapText="1"/>
    </xf>
    <xf numFmtId="0" fontId="220" fillId="17" borderId="1769" xfId="15" quotePrefix="1" applyFont="1" applyFill="1" applyBorder="1" applyAlignment="1">
      <alignment horizontal="center" vertical="center" wrapText="1"/>
    </xf>
    <xf numFmtId="0" fontId="220" fillId="18" borderId="1795" xfId="15" quotePrefix="1" applyFont="1" applyFill="1" applyBorder="1" applyAlignment="1">
      <alignment horizontal="center" vertical="center" wrapText="1"/>
    </xf>
    <xf numFmtId="0" fontId="220" fillId="18" borderId="1801" xfId="15" quotePrefix="1" applyFont="1" applyFill="1" applyBorder="1" applyAlignment="1">
      <alignment horizontal="center" vertical="center" wrapText="1"/>
    </xf>
    <xf numFmtId="0" fontId="220" fillId="18" borderId="1763" xfId="15" quotePrefix="1" applyFont="1" applyFill="1" applyBorder="1" applyAlignment="1">
      <alignment horizontal="center" vertical="center" wrapText="1"/>
    </xf>
    <xf numFmtId="0" fontId="220" fillId="18" borderId="1696" xfId="15" quotePrefix="1" applyFont="1" applyFill="1" applyBorder="1" applyAlignment="1">
      <alignment horizontal="center" vertical="center" wrapText="1"/>
    </xf>
    <xf numFmtId="0" fontId="55" fillId="0" borderId="1814" xfId="15" quotePrefix="1" applyFont="1" applyFill="1" applyBorder="1" applyAlignment="1">
      <alignment horizontal="center" vertical="center" wrapText="1"/>
    </xf>
    <xf numFmtId="0" fontId="55" fillId="0" borderId="1795" xfId="15" quotePrefix="1" applyFont="1" applyFill="1" applyBorder="1" applyAlignment="1">
      <alignment horizontal="center" vertical="center" wrapText="1"/>
    </xf>
    <xf numFmtId="0" fontId="55" fillId="0" borderId="1801" xfId="15" quotePrefix="1" applyFont="1" applyFill="1" applyBorder="1" applyAlignment="1">
      <alignment horizontal="center" vertical="center" wrapText="1"/>
    </xf>
    <xf numFmtId="0" fontId="55" fillId="0" borderId="1824" xfId="15" quotePrefix="1" applyFont="1" applyFill="1" applyBorder="1" applyAlignment="1">
      <alignment horizontal="center" vertical="center" wrapText="1"/>
    </xf>
    <xf numFmtId="0" fontId="55" fillId="0" borderId="219" xfId="15" quotePrefix="1" applyFont="1" applyFill="1" applyBorder="1" applyAlignment="1">
      <alignment horizontal="center" vertical="center" wrapText="1"/>
    </xf>
    <xf numFmtId="0" fontId="55" fillId="0" borderId="898" xfId="15" quotePrefix="1" applyFont="1" applyFill="1" applyBorder="1" applyAlignment="1">
      <alignment horizontal="center" vertical="center" wrapText="1"/>
    </xf>
    <xf numFmtId="0" fontId="55" fillId="0" borderId="1149" xfId="15" quotePrefix="1" applyFont="1" applyFill="1" applyBorder="1" applyAlignment="1">
      <alignment horizontal="center" vertical="center" wrapText="1"/>
    </xf>
    <xf numFmtId="0" fontId="55" fillId="0" borderId="175" xfId="15" quotePrefix="1" applyFont="1" applyFill="1" applyBorder="1" applyAlignment="1">
      <alignment horizontal="center" vertical="center" wrapText="1"/>
    </xf>
    <xf numFmtId="0" fontId="58" fillId="0" borderId="1803" xfId="13" quotePrefix="1" applyFont="1" applyFill="1" applyBorder="1" applyAlignment="1">
      <alignment horizontal="center" vertical="center" wrapText="1"/>
    </xf>
    <xf numFmtId="0" fontId="58" fillId="0" borderId="1816" xfId="13" quotePrefix="1" applyFont="1" applyFill="1" applyBorder="1" applyAlignment="1">
      <alignment horizontal="center" vertical="center" wrapText="1"/>
    </xf>
    <xf numFmtId="0" fontId="58" fillId="0" borderId="1804" xfId="13" quotePrefix="1" applyFont="1" applyFill="1" applyBorder="1" applyAlignment="1">
      <alignment horizontal="center" vertical="center" wrapText="1"/>
    </xf>
    <xf numFmtId="0" fontId="58" fillId="0" borderId="1815" xfId="13" quotePrefix="1" applyFont="1" applyFill="1" applyBorder="1" applyAlignment="1">
      <alignment horizontal="center" vertical="center" wrapText="1"/>
    </xf>
    <xf numFmtId="0" fontId="58" fillId="0" borderId="1820" xfId="13" quotePrefix="1" applyFont="1" applyFill="1" applyBorder="1" applyAlignment="1">
      <alignment horizontal="center" vertical="center" wrapText="1"/>
    </xf>
    <xf numFmtId="0" fontId="58" fillId="0" borderId="1580" xfId="13" quotePrefix="1" applyFont="1" applyFill="1" applyBorder="1" applyAlignment="1">
      <alignment horizontal="center" vertical="center" wrapText="1"/>
    </xf>
    <xf numFmtId="0" fontId="58" fillId="0" borderId="1818" xfId="13" quotePrefix="1" applyFont="1" applyFill="1" applyBorder="1" applyAlignment="1">
      <alignment horizontal="center" vertical="center" wrapText="1"/>
    </xf>
    <xf numFmtId="0" fontId="58" fillId="0" borderId="1805" xfId="13" quotePrefix="1" applyFont="1" applyFill="1" applyBorder="1" applyAlignment="1">
      <alignment horizontal="center" vertical="center" wrapText="1"/>
    </xf>
    <xf numFmtId="0" fontId="55" fillId="0" borderId="1815" xfId="13" quotePrefix="1" applyFont="1" applyFill="1" applyBorder="1" applyAlignment="1">
      <alignment horizontal="center" vertical="center" wrapText="1"/>
    </xf>
    <xf numFmtId="0" fontId="55" fillId="0" borderId="1816" xfId="13" quotePrefix="1" applyFont="1" applyFill="1" applyBorder="1" applyAlignment="1">
      <alignment horizontal="center" vertical="center" wrapText="1"/>
    </xf>
    <xf numFmtId="0" fontId="55" fillId="0" borderId="1149" xfId="0" applyFont="1" applyBorder="1" applyAlignment="1">
      <alignment horizontal="center" vertical="center"/>
    </xf>
    <xf numFmtId="0" fontId="55" fillId="0" borderId="88" xfId="0" applyFont="1" applyBorder="1" applyAlignment="1">
      <alignment horizontal="center" vertical="center"/>
    </xf>
    <xf numFmtId="0" fontId="55" fillId="0" borderId="77" xfId="15" quotePrefix="1" applyFont="1" applyFill="1" applyBorder="1" applyAlignment="1">
      <alignment horizontal="center" vertical="center" wrapText="1"/>
    </xf>
    <xf numFmtId="0" fontId="55" fillId="0" borderId="1796" xfId="0" applyFont="1" applyBorder="1" applyAlignment="1">
      <alignment horizontal="center" vertical="center"/>
    </xf>
    <xf numFmtId="0" fontId="55" fillId="0" borderId="1789" xfId="0" applyFont="1" applyBorder="1" applyAlignment="1">
      <alignment horizontal="center" vertical="center"/>
    </xf>
    <xf numFmtId="0" fontId="55" fillId="0" borderId="1770" xfId="15" quotePrefix="1" applyFont="1" applyFill="1" applyBorder="1" applyAlignment="1">
      <alignment horizontal="center" vertical="center" wrapText="1"/>
    </xf>
    <xf numFmtId="0" fontId="55" fillId="0" borderId="1806" xfId="15" quotePrefix="1" applyFont="1" applyFill="1" applyBorder="1" applyAlignment="1">
      <alignment horizontal="center" vertical="center" wrapText="1"/>
    </xf>
    <xf numFmtId="0" fontId="55" fillId="0" borderId="1807" xfId="15" quotePrefix="1" applyFont="1" applyFill="1" applyBorder="1" applyAlignment="1">
      <alignment horizontal="center" vertical="center" wrapText="1"/>
    </xf>
    <xf numFmtId="0" fontId="58" fillId="0" borderId="1817" xfId="13" quotePrefix="1" applyFont="1" applyFill="1" applyBorder="1" applyAlignment="1">
      <alignment horizontal="center" vertical="center" wrapText="1"/>
    </xf>
    <xf numFmtId="0" fontId="55" fillId="0" borderId="1814" xfId="13" quotePrefix="1" applyFont="1" applyFill="1" applyBorder="1" applyAlignment="1">
      <alignment horizontal="center" vertical="center" wrapText="1"/>
    </xf>
    <xf numFmtId="0" fontId="55" fillId="0" borderId="1795" xfId="13" quotePrefix="1" applyFont="1" applyFill="1" applyBorder="1" applyAlignment="1">
      <alignment horizontal="center" vertical="center" wrapText="1"/>
    </xf>
    <xf numFmtId="0" fontId="55" fillId="0" borderId="1801" xfId="13" quotePrefix="1" applyFont="1" applyFill="1" applyBorder="1" applyAlignment="1">
      <alignment horizontal="center" vertical="center" wrapText="1"/>
    </xf>
    <xf numFmtId="0" fontId="55" fillId="0" borderId="1808" xfId="13" quotePrefix="1" applyFont="1" applyFill="1" applyBorder="1" applyAlignment="1">
      <alignment horizontal="center" vertical="center" wrapText="1"/>
    </xf>
    <xf numFmtId="0" fontId="55" fillId="0" borderId="44" xfId="15" quotePrefix="1" applyFont="1" applyFill="1" applyBorder="1" applyAlignment="1">
      <alignment horizontal="center" vertical="center" wrapText="1"/>
    </xf>
    <xf numFmtId="0" fontId="55" fillId="0" borderId="175" xfId="0" applyFont="1" applyBorder="1" applyAlignment="1">
      <alignment horizontal="center" vertical="center"/>
    </xf>
    <xf numFmtId="0" fontId="55" fillId="0" borderId="1773" xfId="0" applyFont="1" applyBorder="1" applyAlignment="1">
      <alignment horizontal="center" vertical="center"/>
    </xf>
    <xf numFmtId="0" fontId="223" fillId="0" borderId="219" xfId="0" applyFont="1" applyBorder="1" applyAlignment="1">
      <alignment horizontal="center" vertical="center" wrapText="1"/>
    </xf>
    <xf numFmtId="0" fontId="223" fillId="0" borderId="1766" xfId="0" applyFont="1" applyBorder="1" applyAlignment="1">
      <alignment horizontal="center" vertical="center" wrapText="1"/>
    </xf>
    <xf numFmtId="0" fontId="223" fillId="0" borderId="1637" xfId="0" applyFont="1" applyBorder="1" applyAlignment="1">
      <alignment horizontal="center" vertical="center" wrapText="1"/>
    </xf>
    <xf numFmtId="0" fontId="223" fillId="0" borderId="1824" xfId="0" applyFont="1" applyBorder="1" applyAlignment="1">
      <alignment horizontal="center" vertical="center" wrapText="1"/>
    </xf>
    <xf numFmtId="0" fontId="223" fillId="0" borderId="1767" xfId="0" applyFont="1" applyBorder="1" applyAlignment="1">
      <alignment horizontal="center" vertical="center" wrapText="1"/>
    </xf>
    <xf numFmtId="0" fontId="223" fillId="0" borderId="1773" xfId="0" applyFont="1" applyBorder="1" applyAlignment="1">
      <alignment horizontal="center" vertical="center" wrapText="1"/>
    </xf>
    <xf numFmtId="0" fontId="223" fillId="0" borderId="1789" xfId="0" applyFont="1" applyBorder="1" applyAlignment="1">
      <alignment horizontal="center" vertical="center" wrapText="1"/>
    </xf>
    <xf numFmtId="0" fontId="223" fillId="0" borderId="1770" xfId="0" applyFont="1" applyBorder="1" applyAlignment="1">
      <alignment horizontal="center" vertical="center" wrapText="1"/>
    </xf>
    <xf numFmtId="0" fontId="223" fillId="0" borderId="1796" xfId="0" applyFont="1" applyBorder="1" applyAlignment="1">
      <alignment horizontal="center" vertical="center" wrapText="1"/>
    </xf>
    <xf numFmtId="0" fontId="223" fillId="0" borderId="1806" xfId="0" applyFont="1" applyBorder="1" applyAlignment="1">
      <alignment horizontal="center" vertical="center" wrapText="1"/>
    </xf>
    <xf numFmtId="0" fontId="40" fillId="0" borderId="1788" xfId="15" quotePrefix="1" applyFont="1" applyFill="1" applyBorder="1" applyAlignment="1">
      <alignment horizontal="center" vertical="center" wrapText="1"/>
    </xf>
    <xf numFmtId="0" fontId="40" fillId="0" borderId="1789" xfId="15" quotePrefix="1" applyFont="1" applyFill="1" applyBorder="1" applyAlignment="1">
      <alignment horizontal="center" vertical="center" wrapText="1"/>
    </xf>
    <xf numFmtId="0" fontId="40" fillId="0" borderId="1774" xfId="15" quotePrefix="1" applyFont="1" applyFill="1" applyBorder="1" applyAlignment="1">
      <alignment horizontal="center" vertical="center" wrapText="1"/>
    </xf>
    <xf numFmtId="0" fontId="40" fillId="0" borderId="1773" xfId="15" quotePrefix="1" applyFont="1" applyFill="1" applyBorder="1" applyAlignment="1">
      <alignment horizontal="center" vertical="center" wrapText="1"/>
    </xf>
    <xf numFmtId="0" fontId="40" fillId="0" borderId="1825" xfId="15" quotePrefix="1" applyFont="1" applyFill="1" applyBorder="1" applyAlignment="1">
      <alignment horizontal="center" vertical="center" wrapText="1"/>
    </xf>
    <xf numFmtId="0" fontId="11" fillId="0" borderId="1815" xfId="13" quotePrefix="1" applyFont="1" applyFill="1" applyBorder="1" applyAlignment="1">
      <alignment horizontal="center" vertical="center" wrapText="1"/>
    </xf>
    <xf numFmtId="0" fontId="40" fillId="0" borderId="1817" xfId="13" quotePrefix="1" applyFont="1" applyFill="1" applyBorder="1" applyAlignment="1">
      <alignment vertical="center" wrapText="1"/>
    </xf>
    <xf numFmtId="0" fontId="40" fillId="0" borderId="1818" xfId="13" quotePrefix="1" applyFont="1" applyFill="1" applyBorder="1" applyAlignment="1">
      <alignment vertical="center" wrapText="1"/>
    </xf>
    <xf numFmtId="0" fontId="11" fillId="0" borderId="1805" xfId="13" quotePrefix="1" applyFont="1" applyFill="1" applyBorder="1" applyAlignment="1">
      <alignment vertical="center" wrapText="1"/>
    </xf>
    <xf numFmtId="0" fontId="11" fillId="0" borderId="1814" xfId="13" quotePrefix="1" applyFont="1" applyFill="1" applyBorder="1" applyAlignment="1">
      <alignment vertical="center" wrapText="1"/>
    </xf>
    <xf numFmtId="0" fontId="40" fillId="0" borderId="1796" xfId="15" quotePrefix="1" applyFont="1" applyFill="1" applyBorder="1" applyAlignment="1">
      <alignment vertical="center" wrapText="1"/>
    </xf>
    <xf numFmtId="0" fontId="55" fillId="0" borderId="1789" xfId="15" quotePrefix="1" applyFont="1" applyFill="1" applyBorder="1" applyAlignment="1">
      <alignment vertical="center" wrapText="1"/>
    </xf>
    <xf numFmtId="0" fontId="40" fillId="0" borderId="1770" xfId="15" quotePrefix="1" applyFont="1" applyFill="1" applyBorder="1" applyAlignment="1">
      <alignment vertical="center" wrapText="1"/>
    </xf>
    <xf numFmtId="0" fontId="40" fillId="0" borderId="1824" xfId="15" quotePrefix="1" applyFont="1" applyFill="1" applyBorder="1" applyAlignment="1">
      <alignment vertical="center" wrapText="1"/>
    </xf>
    <xf numFmtId="0" fontId="55" fillId="0" borderId="1766" xfId="15" quotePrefix="1" applyFont="1" applyFill="1" applyBorder="1" applyAlignment="1">
      <alignment vertical="center" wrapText="1"/>
    </xf>
    <xf numFmtId="0" fontId="40" fillId="0" borderId="1767" xfId="15" quotePrefix="1" applyFont="1" applyFill="1" applyBorder="1" applyAlignment="1">
      <alignment vertical="center" wrapText="1"/>
    </xf>
    <xf numFmtId="0" fontId="40" fillId="0" borderId="1789" xfId="15" quotePrefix="1" applyFont="1" applyFill="1" applyBorder="1" applyAlignment="1">
      <alignment vertical="center" wrapText="1"/>
    </xf>
    <xf numFmtId="0" fontId="40" fillId="0" borderId="1806" xfId="15" quotePrefix="1" applyFont="1" applyFill="1" applyBorder="1" applyAlignment="1">
      <alignment vertical="center" wrapText="1"/>
    </xf>
    <xf numFmtId="0" fontId="40" fillId="0" borderId="1717" xfId="15" quotePrefix="1" applyFont="1" applyFill="1" applyBorder="1" applyAlignment="1">
      <alignment vertical="center" wrapText="1"/>
    </xf>
    <xf numFmtId="0" fontId="40" fillId="0" borderId="1752" xfId="15" quotePrefix="1" applyFont="1" applyFill="1" applyBorder="1" applyAlignment="1">
      <alignment vertical="center" wrapText="1"/>
    </xf>
    <xf numFmtId="0" fontId="40" fillId="0" borderId="1753" xfId="15" quotePrefix="1" applyFont="1" applyFill="1" applyBorder="1" applyAlignment="1">
      <alignment vertical="center" wrapText="1"/>
    </xf>
    <xf numFmtId="0" fontId="11" fillId="0" borderId="1817" xfId="15" quotePrefix="1" applyFont="1" applyFill="1" applyBorder="1" applyAlignment="1">
      <alignment vertical="center" wrapText="1"/>
    </xf>
    <xf numFmtId="0" fontId="11" fillId="0" borderId="1777" xfId="15" quotePrefix="1" applyFont="1" applyFill="1" applyBorder="1" applyAlignment="1">
      <alignment vertical="center" wrapText="1"/>
    </xf>
    <xf numFmtId="0" fontId="11" fillId="0" borderId="1809" xfId="15" quotePrefix="1" applyFont="1" applyFill="1" applyBorder="1" applyAlignment="1">
      <alignment vertical="center" wrapText="1"/>
    </xf>
    <xf numFmtId="0" fontId="40" fillId="0" borderId="1814" xfId="13" quotePrefix="1" applyFont="1" applyFill="1" applyBorder="1" applyAlignment="1">
      <alignment vertical="center" wrapText="1"/>
    </xf>
    <xf numFmtId="0" fontId="40" fillId="0" borderId="1822" xfId="13" quotePrefix="1" applyFont="1" applyFill="1" applyBorder="1" applyAlignment="1">
      <alignment vertical="center" wrapText="1"/>
    </xf>
    <xf numFmtId="0" fontId="40" fillId="0" borderId="1768" xfId="15" quotePrefix="1" applyFont="1" applyFill="1" applyBorder="1" applyAlignment="1">
      <alignment vertical="center" wrapText="1"/>
    </xf>
    <xf numFmtId="0" fontId="40" fillId="0" borderId="1696" xfId="15" quotePrefix="1" applyFont="1" applyFill="1" applyBorder="1" applyAlignment="1">
      <alignment vertical="center" wrapText="1"/>
    </xf>
    <xf numFmtId="0" fontId="11" fillId="4" borderId="1823" xfId="15" quotePrefix="1" applyFont="1" applyFill="1" applyBorder="1" applyAlignment="1">
      <alignment horizontal="center" vertical="center" wrapText="1"/>
    </xf>
    <xf numFmtId="0" fontId="11" fillId="4" borderId="1809" xfId="15" quotePrefix="1" applyFont="1" applyFill="1" applyBorder="1" applyAlignment="1">
      <alignment horizontal="center" vertical="center" wrapText="1"/>
    </xf>
    <xf numFmtId="0" fontId="11" fillId="4" borderId="1815" xfId="13" quotePrefix="1" applyFont="1" applyFill="1" applyBorder="1" applyAlignment="1">
      <alignment horizontal="center" vertical="center" wrapText="1"/>
    </xf>
    <xf numFmtId="0" fontId="11" fillId="4" borderId="1823" xfId="13" quotePrefix="1" applyFont="1" applyFill="1" applyBorder="1" applyAlignment="1">
      <alignment horizontal="center" vertical="center" wrapText="1"/>
    </xf>
    <xf numFmtId="0" fontId="11" fillId="4" borderId="1809" xfId="13" quotePrefix="1" applyFont="1" applyFill="1" applyBorder="1" applyAlignment="1">
      <alignment horizontal="center" vertical="center" wrapText="1"/>
    </xf>
    <xf numFmtId="0" fontId="40" fillId="4" borderId="1788" xfId="15" quotePrefix="1" applyFont="1" applyFill="1" applyBorder="1" applyAlignment="1">
      <alignment horizontal="center" vertical="center" wrapText="1"/>
    </xf>
    <xf numFmtId="0" fontId="40" fillId="4" borderId="1789" xfId="15" quotePrefix="1" applyFont="1" applyFill="1" applyBorder="1" applyAlignment="1">
      <alignment horizontal="center" vertical="center" wrapText="1"/>
    </xf>
    <xf numFmtId="0" fontId="40" fillId="4" borderId="1806" xfId="15" quotePrefix="1" applyFont="1" applyFill="1" applyBorder="1" applyAlignment="1">
      <alignment horizontal="center" vertical="center" wrapText="1"/>
    </xf>
    <xf numFmtId="0" fontId="40" fillId="2" borderId="1788" xfId="15" quotePrefix="1" applyFont="1" applyFill="1" applyBorder="1" applyAlignment="1">
      <alignment horizontal="center" vertical="center" wrapText="1"/>
    </xf>
    <xf numFmtId="0" fontId="40" fillId="2" borderId="1789" xfId="15" quotePrefix="1" applyFont="1" applyFill="1" applyBorder="1" applyAlignment="1">
      <alignment horizontal="center" vertical="center" wrapText="1"/>
    </xf>
    <xf numFmtId="0" fontId="40" fillId="2" borderId="1770" xfId="15" quotePrefix="1" applyFont="1" applyFill="1" applyBorder="1" applyAlignment="1">
      <alignment horizontal="center" vertical="center" wrapText="1"/>
    </xf>
    <xf numFmtId="0" fontId="40" fillId="4" borderId="1770" xfId="15" quotePrefix="1" applyFont="1" applyFill="1" applyBorder="1" applyAlignment="1">
      <alignment horizontal="center" vertical="center" wrapText="1"/>
    </xf>
    <xf numFmtId="0" fontId="11" fillId="4" borderId="1817" xfId="11" quotePrefix="1" applyFont="1" applyFill="1" applyBorder="1" applyAlignment="1">
      <alignment horizontal="center" vertical="center" textRotation="255" wrapText="1"/>
    </xf>
    <xf numFmtId="0" fontId="40" fillId="4" borderId="1817" xfId="13" quotePrefix="1" applyFont="1" applyFill="1" applyBorder="1" applyAlignment="1">
      <alignment horizontal="center" vertical="center" wrapText="1"/>
    </xf>
    <xf numFmtId="0" fontId="40" fillId="4" borderId="1818" xfId="13" quotePrefix="1" applyFont="1" applyFill="1" applyBorder="1" applyAlignment="1">
      <alignment horizontal="center" vertical="center" wrapText="1"/>
    </xf>
    <xf numFmtId="0" fontId="11" fillId="4" borderId="1819" xfId="13" quotePrefix="1" applyFont="1" applyFill="1" applyBorder="1" applyAlignment="1">
      <alignment horizontal="center" vertical="center" wrapText="1"/>
    </xf>
    <xf numFmtId="0" fontId="40" fillId="4" borderId="1824" xfId="13" quotePrefix="1" applyFont="1" applyFill="1" applyBorder="1" applyAlignment="1">
      <alignment horizontal="center" vertical="center" wrapText="1"/>
    </xf>
    <xf numFmtId="0" fontId="40" fillId="4" borderId="1766" xfId="13" quotePrefix="1" applyFont="1" applyFill="1" applyBorder="1" applyAlignment="1">
      <alignment horizontal="center" vertical="center" wrapText="1"/>
    </xf>
    <xf numFmtId="0" fontId="40" fillId="4" borderId="1767" xfId="13" quotePrefix="1" applyFont="1" applyFill="1" applyBorder="1" applyAlignment="1">
      <alignment horizontal="center" vertical="center" wrapText="1"/>
    </xf>
    <xf numFmtId="0" fontId="40" fillId="4" borderId="794" xfId="13" quotePrefix="1" applyFont="1" applyFill="1" applyBorder="1" applyAlignment="1">
      <alignment horizontal="center" vertical="center" wrapText="1"/>
    </xf>
    <xf numFmtId="0" fontId="40" fillId="4" borderId="1764" xfId="13" quotePrefix="1" applyFont="1" applyFill="1" applyBorder="1" applyAlignment="1">
      <alignment horizontal="center" vertical="center" wrapText="1"/>
    </xf>
    <xf numFmtId="0" fontId="40" fillId="4" borderId="1796" xfId="15" quotePrefix="1" applyFont="1" applyFill="1" applyBorder="1" applyAlignment="1">
      <alignment horizontal="center" vertical="center" wrapText="1"/>
    </xf>
    <xf numFmtId="0" fontId="40" fillId="4" borderId="1773" xfId="15" quotePrefix="1" applyFont="1" applyFill="1" applyBorder="1" applyAlignment="1">
      <alignment horizontal="center" vertical="center" wrapText="1"/>
    </xf>
    <xf numFmtId="0" fontId="40" fillId="2" borderId="1796" xfId="15" quotePrefix="1" applyFont="1" applyFill="1" applyBorder="1" applyAlignment="1">
      <alignment horizontal="center" vertical="center" wrapText="1"/>
    </xf>
    <xf numFmtId="0" fontId="40" fillId="2" borderId="1806" xfId="15" quotePrefix="1" applyFont="1" applyFill="1" applyBorder="1" applyAlignment="1">
      <alignment horizontal="center" vertical="center" wrapText="1"/>
    </xf>
    <xf numFmtId="0" fontId="40" fillId="2" borderId="1773" xfId="15" quotePrefix="1" applyFont="1" applyFill="1" applyBorder="1" applyAlignment="1">
      <alignment horizontal="center" vertical="center" wrapText="1"/>
    </xf>
    <xf numFmtId="0" fontId="40" fillId="4" borderId="1807" xfId="15" quotePrefix="1" applyFont="1" applyFill="1" applyBorder="1" applyAlignment="1">
      <alignment horizontal="center" vertical="center" wrapText="1"/>
    </xf>
    <xf numFmtId="0" fontId="11" fillId="4" borderId="1810" xfId="15" quotePrefix="1" applyFont="1" applyFill="1" applyBorder="1" applyAlignment="1">
      <alignment horizontal="center" vertical="center" wrapText="1"/>
    </xf>
    <xf numFmtId="0" fontId="11" fillId="4" borderId="1803" xfId="13" quotePrefix="1" applyFont="1" applyFill="1" applyBorder="1" applyAlignment="1">
      <alignment horizontal="center" vertical="center" wrapText="1"/>
    </xf>
    <xf numFmtId="0" fontId="39" fillId="2" borderId="1777" xfId="15" quotePrefix="1" applyFont="1" applyFill="1" applyBorder="1" applyAlignment="1">
      <alignment vertical="center" wrapText="1"/>
    </xf>
    <xf numFmtId="0" fontId="55" fillId="2" borderId="1777" xfId="0" applyFont="1" applyFill="1" applyBorder="1" applyAlignment="1">
      <alignment horizontal="center" vertical="center"/>
    </xf>
    <xf numFmtId="0" fontId="55" fillId="2" borderId="1580" xfId="0" applyFont="1" applyFill="1" applyBorder="1" applyAlignment="1">
      <alignment horizontal="center" vertical="center"/>
    </xf>
    <xf numFmtId="0" fontId="40" fillId="2" borderId="1579" xfId="15" quotePrefix="1" applyFont="1" applyFill="1" applyBorder="1" applyAlignment="1">
      <alignment horizontal="center" vertical="center" wrapText="1"/>
    </xf>
    <xf numFmtId="0" fontId="55" fillId="2" borderId="1817" xfId="0" applyFont="1" applyFill="1" applyBorder="1" applyAlignment="1">
      <alignment horizontal="center" vertical="center"/>
    </xf>
    <xf numFmtId="0" fontId="34" fillId="2" borderId="1817" xfId="0" applyFont="1" applyFill="1" applyBorder="1" applyAlignment="1">
      <alignment horizontal="center" vertical="center"/>
    </xf>
    <xf numFmtId="0" fontId="34" fillId="2" borderId="1580" xfId="0" applyFont="1" applyFill="1" applyBorder="1" applyAlignment="1">
      <alignment horizontal="center" vertical="center"/>
    </xf>
    <xf numFmtId="0" fontId="11" fillId="2" borderId="1773" xfId="13" applyFont="1" applyFill="1" applyBorder="1" applyAlignment="1">
      <alignment horizontal="center" vertical="center" wrapText="1"/>
    </xf>
    <xf numFmtId="0" fontId="11" fillId="2" borderId="1789" xfId="13" applyFont="1" applyFill="1" applyBorder="1" applyAlignment="1">
      <alignment horizontal="center" vertical="center" wrapText="1"/>
    </xf>
    <xf numFmtId="0" fontId="11" fillId="2" borderId="1806" xfId="13" applyFont="1" applyFill="1" applyBorder="1" applyAlignment="1">
      <alignment horizontal="center" vertical="center" wrapText="1"/>
    </xf>
    <xf numFmtId="0" fontId="40" fillId="2" borderId="1807" xfId="15" quotePrefix="1" applyFont="1" applyFill="1" applyBorder="1" applyAlignment="1">
      <alignment horizontal="center" vertical="center" wrapText="1"/>
    </xf>
    <xf numFmtId="0" fontId="11" fillId="2" borderId="1815" xfId="13" quotePrefix="1" applyFont="1" applyFill="1" applyBorder="1" applyAlignment="1">
      <alignment horizontal="center" vertical="center" wrapText="1"/>
    </xf>
    <xf numFmtId="0" fontId="11" fillId="2" borderId="1816" xfId="13" quotePrefix="1" applyFont="1" applyFill="1" applyBorder="1" applyAlignment="1">
      <alignment horizontal="center" vertical="center" wrapText="1"/>
    </xf>
    <xf numFmtId="0" fontId="11" fillId="2" borderId="1820" xfId="13" quotePrefix="1" applyFont="1" applyFill="1" applyBorder="1" applyAlignment="1">
      <alignment horizontal="center" vertical="center" wrapText="1"/>
    </xf>
    <xf numFmtId="0" fontId="11" fillId="2" borderId="1803" xfId="13" quotePrefix="1" applyFont="1" applyFill="1" applyBorder="1" applyAlignment="1">
      <alignment horizontal="center" vertical="center" wrapText="1"/>
    </xf>
    <xf numFmtId="0" fontId="11" fillId="2" borderId="1804" xfId="13" quotePrefix="1" applyFont="1" applyFill="1" applyBorder="1" applyAlignment="1">
      <alignment horizontal="center" vertical="center" wrapText="1"/>
    </xf>
    <xf numFmtId="0" fontId="120" fillId="2" borderId="1777" xfId="0" applyFont="1" applyFill="1" applyBorder="1" applyAlignment="1">
      <alignment horizontal="left" vertical="center" wrapText="1"/>
    </xf>
    <xf numFmtId="0" fontId="11" fillId="2" borderId="1817" xfId="13" quotePrefix="1" applyFont="1" applyFill="1" applyBorder="1" applyAlignment="1">
      <alignment horizontal="center" vertical="center" wrapText="1"/>
    </xf>
    <xf numFmtId="0" fontId="11" fillId="2" borderId="1818" xfId="13" quotePrefix="1" applyFont="1" applyFill="1" applyBorder="1" applyAlignment="1">
      <alignment horizontal="center" vertical="center" wrapText="1"/>
    </xf>
    <xf numFmtId="0" fontId="11" fillId="2" borderId="1805" xfId="13" quotePrefix="1" applyFont="1" applyFill="1" applyBorder="1" applyAlignment="1">
      <alignment horizontal="center" vertical="center" wrapText="1"/>
    </xf>
    <xf numFmtId="0" fontId="11" fillId="2" borderId="1579" xfId="13" quotePrefix="1" applyFont="1" applyFill="1" applyBorder="1" applyAlignment="1">
      <alignment horizontal="center" vertical="center" wrapText="1"/>
    </xf>
    <xf numFmtId="0" fontId="43" fillId="2" borderId="1823" xfId="0" applyFont="1" applyFill="1" applyBorder="1" applyAlignment="1">
      <alignment horizontal="left" vertical="center" wrapText="1"/>
    </xf>
    <xf numFmtId="0" fontId="40" fillId="2" borderId="1815" xfId="13" quotePrefix="1" applyFont="1" applyFill="1" applyBorder="1" applyAlignment="1">
      <alignment horizontal="center" vertical="center" wrapText="1"/>
    </xf>
    <xf numFmtId="0" fontId="40" fillId="2" borderId="1816" xfId="13" quotePrefix="1" applyFont="1" applyFill="1" applyBorder="1" applyAlignment="1">
      <alignment horizontal="center" vertical="center" wrapText="1"/>
    </xf>
    <xf numFmtId="0" fontId="40" fillId="2" borderId="1803" xfId="13" quotePrefix="1" applyFont="1" applyFill="1" applyBorder="1" applyAlignment="1">
      <alignment horizontal="center" vertical="center" wrapText="1"/>
    </xf>
    <xf numFmtId="0" fontId="11" fillId="2" borderId="1815" xfId="13" applyFont="1" applyFill="1" applyBorder="1" applyAlignment="1">
      <alignment horizontal="center" vertical="center" wrapText="1"/>
    </xf>
    <xf numFmtId="0" fontId="11" fillId="2" borderId="1809" xfId="13" applyFont="1" applyFill="1" applyBorder="1" applyAlignment="1">
      <alignment horizontal="center" vertical="center" wrapText="1"/>
    </xf>
    <xf numFmtId="0" fontId="11" fillId="2" borderId="1796" xfId="13" applyFont="1" applyFill="1" applyBorder="1" applyAlignment="1">
      <alignment horizontal="center" vertical="center" wrapText="1"/>
    </xf>
    <xf numFmtId="0" fontId="43" fillId="2" borderId="1779" xfId="0" applyFont="1" applyFill="1" applyBorder="1" applyAlignment="1">
      <alignment horizontal="left" vertical="center" wrapText="1"/>
    </xf>
    <xf numFmtId="0" fontId="39" fillId="2" borderId="1821" xfId="15" applyFont="1" applyFill="1" applyBorder="1" applyAlignment="1">
      <alignment vertical="center" wrapText="1"/>
    </xf>
    <xf numFmtId="0" fontId="40" fillId="2" borderId="1814" xfId="13" quotePrefix="1" applyFont="1" applyFill="1" applyBorder="1" applyAlignment="1">
      <alignment horizontal="center" vertical="center" wrapText="1"/>
    </xf>
    <xf numFmtId="0" fontId="40" fillId="2" borderId="1795" xfId="13" quotePrefix="1" applyFont="1" applyFill="1" applyBorder="1" applyAlignment="1">
      <alignment horizontal="center" vertical="center" wrapText="1"/>
    </xf>
    <xf numFmtId="0" fontId="40" fillId="2" borderId="1808" xfId="13" quotePrefix="1" applyFont="1" applyFill="1" applyBorder="1" applyAlignment="1">
      <alignment horizontal="center" vertical="center" wrapText="1"/>
    </xf>
    <xf numFmtId="0" fontId="40" fillId="2" borderId="1801" xfId="13" quotePrefix="1" applyFont="1" applyFill="1" applyBorder="1" applyAlignment="1">
      <alignment horizontal="center" vertical="center" wrapText="1"/>
    </xf>
    <xf numFmtId="0" fontId="40" fillId="2" borderId="1824" xfId="13" quotePrefix="1" applyFont="1" applyFill="1" applyBorder="1" applyAlignment="1">
      <alignment horizontal="center" vertical="center" wrapText="1"/>
    </xf>
    <xf numFmtId="0" fontId="40" fillId="2" borderId="794" xfId="13" quotePrefix="1" applyFont="1" applyFill="1" applyBorder="1" applyAlignment="1">
      <alignment horizontal="center" vertical="center" wrapText="1"/>
    </xf>
    <xf numFmtId="0" fontId="40" fillId="2" borderId="898" xfId="13" quotePrefix="1" applyFont="1" applyFill="1" applyBorder="1" applyAlignment="1">
      <alignment horizontal="center" vertical="center" wrapText="1"/>
    </xf>
    <xf numFmtId="0" fontId="55" fillId="2" borderId="1824" xfId="0" applyFont="1" applyFill="1" applyBorder="1" applyAlignment="1">
      <alignment horizontal="center" vertical="center"/>
    </xf>
    <xf numFmtId="0" fontId="55" fillId="2" borderId="794" xfId="0" applyFont="1" applyFill="1" applyBorder="1" applyAlignment="1">
      <alignment horizontal="center" vertical="center"/>
    </xf>
    <xf numFmtId="0" fontId="55" fillId="2" borderId="1796" xfId="0" applyFont="1" applyFill="1" applyBorder="1" applyAlignment="1">
      <alignment horizontal="center" vertical="center"/>
    </xf>
    <xf numFmtId="0" fontId="55" fillId="2" borderId="1789" xfId="0" applyFont="1" applyFill="1" applyBorder="1" applyAlignment="1">
      <alignment horizontal="center" vertical="center"/>
    </xf>
    <xf numFmtId="0" fontId="11" fillId="2" borderId="1824" xfId="13" applyFont="1" applyFill="1" applyBorder="1" applyAlignment="1">
      <alignment horizontal="center" vertical="center" wrapText="1"/>
    </xf>
    <xf numFmtId="0" fontId="55" fillId="2" borderId="1773" xfId="0" applyFont="1" applyFill="1" applyBorder="1" applyAlignment="1">
      <alignment horizontal="center" vertical="center"/>
    </xf>
    <xf numFmtId="0" fontId="39" fillId="2" borderId="1823" xfId="15" quotePrefix="1" applyFont="1" applyFill="1" applyBorder="1" applyAlignment="1">
      <alignment vertical="center" wrapText="1"/>
    </xf>
    <xf numFmtId="0" fontId="11" fillId="2" borderId="1823" xfId="13" quotePrefix="1" applyFont="1" applyFill="1" applyBorder="1" applyAlignment="1">
      <alignment horizontal="center" vertical="center" wrapText="1"/>
    </xf>
    <xf numFmtId="0" fontId="11" fillId="2" borderId="1809" xfId="13" quotePrefix="1" applyFont="1" applyFill="1" applyBorder="1" applyAlignment="1">
      <alignment horizontal="center" vertical="center" wrapText="1"/>
    </xf>
    <xf numFmtId="0" fontId="10" fillId="2" borderId="1761" xfId="0" applyFont="1" applyFill="1" applyBorder="1" applyAlignment="1">
      <alignment horizontal="left" vertical="center" wrapText="1"/>
    </xf>
    <xf numFmtId="0" fontId="41" fillId="2" borderId="1824" xfId="0" applyFont="1" applyFill="1" applyBorder="1" applyAlignment="1">
      <alignment horizontal="center" vertical="center" wrapText="1"/>
    </xf>
    <xf numFmtId="0" fontId="41" fillId="2" borderId="1766" xfId="0" applyFont="1" applyFill="1" applyBorder="1" applyAlignment="1">
      <alignment horizontal="center" vertical="center" wrapText="1"/>
    </xf>
    <xf numFmtId="0" fontId="41" fillId="2" borderId="1767" xfId="0" applyFont="1" applyFill="1" applyBorder="1" applyAlignment="1">
      <alignment horizontal="center" vertical="center" wrapText="1"/>
    </xf>
    <xf numFmtId="0" fontId="41" fillId="2" borderId="794" xfId="0" applyFont="1" applyFill="1" applyBorder="1" applyAlignment="1">
      <alignment horizontal="center" vertical="center" wrapText="1"/>
    </xf>
    <xf numFmtId="0" fontId="41" fillId="2" borderId="1637" xfId="0" applyFont="1" applyFill="1" applyBorder="1" applyAlignment="1">
      <alignment horizontal="center" vertical="center" wrapText="1"/>
    </xf>
    <xf numFmtId="0" fontId="10" fillId="2" borderId="1823" xfId="0" applyFont="1" applyFill="1" applyBorder="1" applyAlignment="1">
      <alignment horizontal="left" vertical="center" wrapText="1"/>
    </xf>
    <xf numFmtId="0" fontId="41" fillId="2" borderId="1796" xfId="0" applyFont="1" applyFill="1" applyBorder="1" applyAlignment="1">
      <alignment horizontal="center" vertical="center" wrapText="1"/>
    </xf>
    <xf numFmtId="0" fontId="41" fillId="2" borderId="1789" xfId="0" applyFont="1" applyFill="1" applyBorder="1" applyAlignment="1">
      <alignment horizontal="center" vertical="center" wrapText="1"/>
    </xf>
    <xf numFmtId="0" fontId="41" fillId="2" borderId="1806" xfId="0" applyFont="1" applyFill="1" applyBorder="1" applyAlignment="1">
      <alignment horizontal="center" vertical="center" wrapText="1"/>
    </xf>
    <xf numFmtId="0" fontId="41" fillId="2" borderId="1773" xfId="0" applyFont="1" applyFill="1" applyBorder="1" applyAlignment="1">
      <alignment horizontal="center" vertical="center" wrapText="1"/>
    </xf>
    <xf numFmtId="0" fontId="41" fillId="2" borderId="1770" xfId="0" applyFont="1" applyFill="1" applyBorder="1" applyAlignment="1">
      <alignment horizontal="center" vertical="center" wrapText="1"/>
    </xf>
    <xf numFmtId="0" fontId="11" fillId="4" borderId="1817" xfId="13" quotePrefix="1" applyFont="1" applyFill="1" applyBorder="1" applyAlignment="1">
      <alignment horizontal="center" vertical="center" wrapText="1"/>
    </xf>
    <xf numFmtId="0" fontId="11" fillId="4" borderId="1580" xfId="13" quotePrefix="1" applyFont="1" applyFill="1" applyBorder="1" applyAlignment="1">
      <alignment horizontal="center" vertical="center" wrapText="1"/>
    </xf>
    <xf numFmtId="0" fontId="11" fillId="4" borderId="1534" xfId="13" quotePrefix="1" applyFont="1" applyFill="1" applyBorder="1" applyAlignment="1">
      <alignment horizontal="center" vertical="center" wrapText="1"/>
    </xf>
    <xf numFmtId="0" fontId="11" fillId="4" borderId="1805" xfId="13" quotePrefix="1" applyFont="1" applyFill="1" applyBorder="1" applyAlignment="1">
      <alignment horizontal="center" vertical="center" wrapText="1"/>
    </xf>
    <xf numFmtId="0" fontId="40" fillId="4" borderId="1810" xfId="13" quotePrefix="1" applyFont="1" applyFill="1" applyBorder="1" applyAlignment="1">
      <alignment horizontal="center" vertical="center" wrapText="1"/>
    </xf>
    <xf numFmtId="0" fontId="40" fillId="4" borderId="1540" xfId="15" quotePrefix="1" applyFont="1" applyFill="1" applyBorder="1" applyAlignment="1">
      <alignment horizontal="center" vertical="center" wrapText="1"/>
    </xf>
    <xf numFmtId="0" fontId="40" fillId="4" borderId="1766" xfId="15" quotePrefix="1" applyFont="1" applyFill="1" applyBorder="1" applyAlignment="1">
      <alignment horizontal="center" vertical="center" wrapText="1"/>
    </xf>
    <xf numFmtId="0" fontId="40" fillId="2" borderId="1750" xfId="15" quotePrefix="1" applyFont="1" applyFill="1" applyBorder="1" applyAlignment="1">
      <alignment horizontal="center" vertical="center" wrapText="1"/>
    </xf>
    <xf numFmtId="0" fontId="40" fillId="2" borderId="1751" xfId="15" quotePrefix="1" applyFont="1" applyFill="1" applyBorder="1" applyAlignment="1">
      <alignment horizontal="center" vertical="center" wrapText="1"/>
    </xf>
    <xf numFmtId="0" fontId="120" fillId="2" borderId="1717" xfId="0" applyFont="1" applyFill="1" applyBorder="1" applyAlignment="1">
      <alignment horizontal="center" vertical="center" wrapText="1"/>
    </xf>
    <xf numFmtId="0" fontId="120" fillId="2" borderId="1752" xfId="0" applyFont="1" applyFill="1" applyBorder="1" applyAlignment="1">
      <alignment horizontal="center" vertical="center" wrapText="1"/>
    </xf>
    <xf numFmtId="0" fontId="120" fillId="2" borderId="1753" xfId="0" applyFont="1" applyFill="1" applyBorder="1" applyAlignment="1">
      <alignment horizontal="center" vertical="center" wrapText="1"/>
    </xf>
    <xf numFmtId="0" fontId="120" fillId="2" borderId="1796" xfId="0" applyFont="1" applyFill="1" applyBorder="1" applyAlignment="1">
      <alignment horizontal="center" vertical="center" wrapText="1"/>
    </xf>
    <xf numFmtId="0" fontId="120" fillId="2" borderId="1789" xfId="0" applyFont="1" applyFill="1" applyBorder="1" applyAlignment="1">
      <alignment horizontal="center" vertical="center" wrapText="1"/>
    </xf>
    <xf numFmtId="0" fontId="11" fillId="2" borderId="1777" xfId="13" quotePrefix="1" applyFont="1" applyFill="1" applyBorder="1" applyAlignment="1">
      <alignment horizontal="center" vertical="center" wrapText="1"/>
    </xf>
    <xf numFmtId="0" fontId="11" fillId="2" borderId="1817" xfId="13" quotePrefix="1" applyFont="1" applyFill="1" applyBorder="1" applyAlignment="1">
      <alignment vertical="center" wrapText="1"/>
    </xf>
    <xf numFmtId="0" fontId="11" fillId="2" borderId="1818" xfId="13" quotePrefix="1" applyFont="1" applyFill="1" applyBorder="1" applyAlignment="1">
      <alignment vertical="center" wrapText="1"/>
    </xf>
    <xf numFmtId="0" fontId="11" fillId="2" borderId="1805" xfId="13" quotePrefix="1" applyFont="1" applyFill="1" applyBorder="1" applyAlignment="1">
      <alignment vertical="center" wrapText="1"/>
    </xf>
    <xf numFmtId="0" fontId="11" fillId="2" borderId="1777" xfId="13" quotePrefix="1" applyFont="1" applyFill="1" applyBorder="1" applyAlignment="1">
      <alignment vertical="center" wrapText="1"/>
    </xf>
    <xf numFmtId="0" fontId="40" fillId="2" borderId="1818" xfId="13" quotePrefix="1" applyFont="1" applyFill="1" applyBorder="1" applyAlignment="1">
      <alignment vertical="center" wrapText="1"/>
    </xf>
    <xf numFmtId="0" fontId="40" fillId="2" borderId="1579" xfId="13" quotePrefix="1" applyFont="1" applyFill="1" applyBorder="1" applyAlignment="1">
      <alignment vertical="center" wrapText="1"/>
    </xf>
    <xf numFmtId="0" fontId="120" fillId="2" borderId="1806" xfId="0" applyFont="1" applyFill="1" applyBorder="1" applyAlignment="1">
      <alignment horizontal="center" vertical="center" wrapText="1"/>
    </xf>
    <xf numFmtId="0" fontId="11" fillId="2" borderId="1815" xfId="15" quotePrefix="1" applyFont="1" applyFill="1" applyBorder="1" applyAlignment="1">
      <alignment horizontal="center" vertical="center" wrapText="1"/>
    </xf>
    <xf numFmtId="0" fontId="11" fillId="2" borderId="1809" xfId="15" quotePrefix="1" applyFont="1" applyFill="1" applyBorder="1" applyAlignment="1">
      <alignment horizontal="center" vertical="center" wrapText="1"/>
    </xf>
    <xf numFmtId="0" fontId="40" fillId="2" borderId="1796" xfId="13" quotePrefix="1" applyFont="1" applyFill="1" applyBorder="1" applyAlignment="1">
      <alignment horizontal="center" vertical="center" wrapText="1"/>
    </xf>
    <xf numFmtId="0" fontId="40" fillId="2" borderId="1789" xfId="13" quotePrefix="1" applyFont="1" applyFill="1" applyBorder="1" applyAlignment="1">
      <alignment horizontal="center" vertical="center" wrapText="1"/>
    </xf>
    <xf numFmtId="0" fontId="40" fillId="2" borderId="1806" xfId="13" quotePrefix="1" applyFont="1" applyFill="1" applyBorder="1" applyAlignment="1">
      <alignment horizontal="center" vertical="center" wrapText="1"/>
    </xf>
    <xf numFmtId="0" fontId="120" fillId="2" borderId="1817" xfId="0" applyFont="1" applyFill="1" applyBorder="1" applyAlignment="1">
      <alignment horizontal="center" vertical="center" wrapText="1"/>
    </xf>
    <xf numFmtId="0" fontId="120" fillId="2" borderId="1818" xfId="0" applyFont="1" applyFill="1" applyBorder="1" applyAlignment="1">
      <alignment horizontal="center" vertical="center" wrapText="1"/>
    </xf>
    <xf numFmtId="0" fontId="120" fillId="2" borderId="1819" xfId="0" applyFont="1" applyFill="1" applyBorder="1" applyAlignment="1">
      <alignment horizontal="center" vertical="center" wrapText="1"/>
    </xf>
    <xf numFmtId="0" fontId="11" fillId="2" borderId="1823" xfId="15" quotePrefix="1" applyFont="1" applyFill="1" applyBorder="1" applyAlignment="1">
      <alignment horizontal="center" vertical="center" wrapText="1"/>
    </xf>
    <xf numFmtId="0" fontId="120" fillId="2" borderId="1819" xfId="0" applyFont="1" applyFill="1" applyBorder="1" applyAlignment="1">
      <alignment horizontal="left" vertical="center" wrapText="1"/>
    </xf>
    <xf numFmtId="0" fontId="90" fillId="0" borderId="779" xfId="0" applyFont="1" applyFill="1" applyBorder="1" applyAlignment="1">
      <alignment horizontal="center"/>
    </xf>
    <xf numFmtId="0" fontId="90" fillId="0" borderId="1826" xfId="0" applyFont="1" applyFill="1" applyBorder="1" applyAlignment="1">
      <alignment horizontal="center"/>
    </xf>
    <xf numFmtId="0" fontId="90" fillId="0" borderId="1827" xfId="0" applyFont="1" applyFill="1" applyBorder="1" applyAlignment="1">
      <alignment horizontal="center"/>
    </xf>
    <xf numFmtId="0" fontId="98" fillId="0" borderId="1700" xfId="0" applyFont="1" applyFill="1" applyBorder="1" applyAlignment="1">
      <alignment horizontal="center"/>
    </xf>
    <xf numFmtId="0" fontId="98" fillId="0" borderId="1701" xfId="0" applyFont="1" applyFill="1" applyBorder="1" applyAlignment="1">
      <alignment horizontal="center"/>
    </xf>
    <xf numFmtId="0" fontId="98" fillId="0" borderId="1810" xfId="0" applyFont="1" applyFill="1" applyBorder="1" applyAlignment="1">
      <alignment horizontal="center"/>
    </xf>
    <xf numFmtId="0" fontId="90" fillId="0" borderId="898" xfId="9" applyFont="1" applyFill="1" applyBorder="1" applyAlignment="1">
      <alignment horizontal="center"/>
    </xf>
    <xf numFmtId="0" fontId="90" fillId="0" borderId="1774" xfId="9" applyFont="1" applyFill="1" applyBorder="1" applyAlignment="1">
      <alignment horizontal="center"/>
    </xf>
    <xf numFmtId="0" fontId="90" fillId="0" borderId="1828" xfId="9" applyFont="1" applyFill="1" applyBorder="1" applyAlignment="1">
      <alignment horizontal="center"/>
    </xf>
    <xf numFmtId="0" fontId="197" fillId="0" borderId="1740" xfId="9" applyFont="1" applyFill="1" applyBorder="1" applyAlignment="1">
      <alignment horizontal="center"/>
    </xf>
    <xf numFmtId="0" fontId="197" fillId="0" borderId="1699" xfId="9" applyFont="1" applyFill="1" applyBorder="1" applyAlignment="1">
      <alignment horizontal="center"/>
    </xf>
    <xf numFmtId="0" fontId="197" fillId="0" borderId="1774" xfId="9" applyFont="1" applyFill="1" applyBorder="1" applyAlignment="1">
      <alignment horizontal="center"/>
    </xf>
    <xf numFmtId="0" fontId="197" fillId="0" borderId="1828" xfId="9" applyFont="1" applyFill="1" applyBorder="1" applyAlignment="1">
      <alignment horizontal="center"/>
    </xf>
    <xf numFmtId="0" fontId="90" fillId="0" borderId="1826" xfId="9" applyFont="1" applyFill="1" applyBorder="1" applyAlignment="1">
      <alignment horizontal="center"/>
    </xf>
    <xf numFmtId="0" fontId="90" fillId="0" borderId="1827" xfId="9" applyFont="1" applyFill="1" applyBorder="1" applyAlignment="1">
      <alignment horizontal="center"/>
    </xf>
    <xf numFmtId="0" fontId="98" fillId="0" borderId="1782" xfId="0" applyFont="1" applyFill="1" applyBorder="1" applyAlignment="1">
      <alignment horizontal="center"/>
    </xf>
    <xf numFmtId="0" fontId="98" fillId="0" borderId="1823" xfId="0" applyFont="1" applyFill="1" applyBorder="1" applyAlignment="1">
      <alignment horizontal="center"/>
    </xf>
    <xf numFmtId="0" fontId="98" fillId="0" borderId="1702" xfId="0" applyFont="1" applyFill="1" applyBorder="1" applyAlignment="1">
      <alignment horizontal="center"/>
    </xf>
    <xf numFmtId="0" fontId="98" fillId="0" borderId="1703" xfId="0" applyFont="1" applyFill="1" applyBorder="1" applyAlignment="1">
      <alignment horizontal="center"/>
    </xf>
    <xf numFmtId="0" fontId="17" fillId="2" borderId="1761" xfId="0" applyFont="1" applyFill="1" applyBorder="1" applyAlignment="1">
      <alignment horizontal="center"/>
    </xf>
    <xf numFmtId="0" fontId="90" fillId="0" borderId="1704" xfId="0" applyFont="1" applyFill="1" applyBorder="1" applyAlignment="1">
      <alignment horizontal="center"/>
    </xf>
    <xf numFmtId="0" fontId="90" fillId="0" borderId="1781" xfId="0" applyFont="1" applyFill="1" applyBorder="1" applyAlignment="1">
      <alignment horizontal="center"/>
    </xf>
    <xf numFmtId="0" fontId="90" fillId="0" borderId="1703" xfId="0" applyFont="1" applyFill="1" applyBorder="1" applyAlignment="1">
      <alignment horizontal="center"/>
    </xf>
    <xf numFmtId="0" fontId="90" fillId="0" borderId="1782" xfId="0" applyFont="1" applyFill="1" applyBorder="1" applyAlignment="1">
      <alignment horizontal="center"/>
    </xf>
    <xf numFmtId="0" fontId="90" fillId="0" borderId="1811" xfId="0" applyFont="1" applyFill="1" applyBorder="1" applyAlignment="1">
      <alignment horizontal="center"/>
    </xf>
    <xf numFmtId="0" fontId="17" fillId="2" borderId="1815" xfId="0" applyFont="1" applyFill="1" applyBorder="1" applyAlignment="1">
      <alignment horizontal="center"/>
    </xf>
    <xf numFmtId="0" fontId="17" fillId="0" borderId="1704" xfId="0" applyFont="1" applyFill="1" applyBorder="1" applyAlignment="1">
      <alignment horizontal="center"/>
    </xf>
    <xf numFmtId="0" fontId="17" fillId="0" borderId="1781" xfId="0" applyFont="1" applyFill="1" applyBorder="1" applyAlignment="1">
      <alignment horizontal="center"/>
    </xf>
    <xf numFmtId="0" fontId="17" fillId="0" borderId="1703" xfId="0" applyFont="1" applyFill="1" applyBorder="1" applyAlignment="1">
      <alignment horizontal="center"/>
    </xf>
    <xf numFmtId="0" fontId="17" fillId="0" borderId="1782" xfId="0" applyFont="1" applyFill="1" applyBorder="1" applyAlignment="1">
      <alignment horizontal="center"/>
    </xf>
    <xf numFmtId="0" fontId="17" fillId="0" borderId="1743" xfId="0" applyFont="1" applyFill="1" applyBorder="1" applyAlignment="1">
      <alignment horizontal="center"/>
    </xf>
    <xf numFmtId="0" fontId="17" fillId="0" borderId="492" xfId="0" applyFont="1" applyFill="1" applyBorder="1" applyAlignment="1">
      <alignment horizontal="center"/>
    </xf>
    <xf numFmtId="0" fontId="17" fillId="0" borderId="1225" xfId="0" applyFont="1" applyFill="1" applyBorder="1" applyAlignment="1">
      <alignment horizontal="center"/>
    </xf>
    <xf numFmtId="0" fontId="198" fillId="0" borderId="1828" xfId="0" applyNumberFormat="1" applyFont="1" applyFill="1" applyBorder="1" applyAlignment="1">
      <alignment horizontal="center" vertical="center"/>
    </xf>
    <xf numFmtId="0" fontId="198" fillId="0" borderId="1830" xfId="0" applyNumberFormat="1" applyFont="1" applyFill="1" applyBorder="1" applyAlignment="1">
      <alignment horizontal="center" vertical="center"/>
    </xf>
    <xf numFmtId="0" fontId="198" fillId="0" borderId="1699" xfId="0" applyNumberFormat="1" applyFont="1" applyFill="1" applyBorder="1" applyAlignment="1">
      <alignment horizontal="center" vertical="center"/>
    </xf>
    <xf numFmtId="0" fontId="78" fillId="0" borderId="1837" xfId="0" applyNumberFormat="1" applyFont="1" applyFill="1" applyBorder="1" applyAlignment="1">
      <alignment horizontal="center" vertical="center"/>
    </xf>
    <xf numFmtId="0" fontId="198" fillId="0" borderId="1838" xfId="0" applyNumberFormat="1" applyFont="1" applyFill="1" applyBorder="1" applyAlignment="1">
      <alignment horizontal="center" vertical="center"/>
    </xf>
    <xf numFmtId="0" fontId="78" fillId="0" borderId="1838" xfId="0" applyNumberFormat="1" applyFont="1" applyFill="1" applyBorder="1" applyAlignment="1">
      <alignment horizontal="center" vertical="center"/>
    </xf>
    <xf numFmtId="0" fontId="78" fillId="0" borderId="1836" xfId="0" applyNumberFormat="1" applyFont="1" applyFill="1" applyBorder="1" applyAlignment="1">
      <alignment horizontal="center" vertical="center"/>
    </xf>
    <xf numFmtId="0" fontId="198" fillId="0" borderId="1740" xfId="0" applyNumberFormat="1" applyFont="1" applyFill="1" applyBorder="1" applyAlignment="1">
      <alignment horizontal="center" vertical="center"/>
    </xf>
    <xf numFmtId="0" fontId="78" fillId="0" borderId="1740" xfId="0" applyNumberFormat="1" applyFont="1" applyFill="1" applyBorder="1" applyAlignment="1">
      <alignment horizontal="center" vertical="center"/>
    </xf>
    <xf numFmtId="0" fontId="116" fillId="0" borderId="1781" xfId="9" applyNumberFormat="1" applyFont="1" applyFill="1" applyBorder="1" applyAlignment="1">
      <alignment horizontal="center" vertical="center"/>
    </xf>
    <xf numFmtId="0" fontId="116" fillId="0" borderId="1839" xfId="9" applyNumberFormat="1" applyFont="1" applyFill="1" applyBorder="1" applyAlignment="1">
      <alignment horizontal="center" vertical="center"/>
    </xf>
    <xf numFmtId="0" fontId="13" fillId="2" borderId="1809" xfId="9" applyFont="1" applyFill="1" applyBorder="1" applyAlignment="1">
      <alignment horizontal="left" shrinkToFit="1"/>
    </xf>
    <xf numFmtId="0" fontId="209" fillId="0" borderId="1700" xfId="9" applyNumberFormat="1" applyFont="1" applyFill="1" applyBorder="1" applyAlignment="1">
      <alignment horizontal="center" vertical="center"/>
    </xf>
    <xf numFmtId="0" fontId="209" fillId="0" borderId="1840" xfId="9" applyNumberFormat="1" applyFont="1" applyFill="1" applyBorder="1" applyAlignment="1">
      <alignment horizontal="center" vertical="center"/>
    </xf>
    <xf numFmtId="0" fontId="209" fillId="0" borderId="1809" xfId="9" applyNumberFormat="1" applyFont="1" applyFill="1" applyBorder="1" applyAlignment="1">
      <alignment horizontal="center" vertical="center"/>
    </xf>
    <xf numFmtId="0" fontId="209" fillId="0" borderId="1781" xfId="9" applyNumberFormat="1" applyFont="1" applyFill="1" applyBorder="1" applyAlignment="1">
      <alignment horizontal="center" vertical="center"/>
    </xf>
    <xf numFmtId="0" fontId="209" fillId="0" borderId="1810" xfId="9" applyNumberFormat="1" applyFont="1" applyFill="1" applyBorder="1" applyAlignment="1">
      <alignment horizontal="center" vertical="center"/>
    </xf>
    <xf numFmtId="0" fontId="116" fillId="2" borderId="1781" xfId="9" applyNumberFormat="1" applyFont="1" applyFill="1" applyBorder="1" applyAlignment="1">
      <alignment horizontal="center" vertical="center"/>
    </xf>
    <xf numFmtId="0" fontId="116" fillId="2" borderId="1743" xfId="9" applyNumberFormat="1" applyFont="1" applyFill="1" applyBorder="1" applyAlignment="1">
      <alignment horizontal="center" vertical="center"/>
    </xf>
    <xf numFmtId="0" fontId="116" fillId="2" borderId="1803" xfId="9" applyNumberFormat="1" applyFont="1" applyFill="1" applyBorder="1" applyAlignment="1">
      <alignment horizontal="center" vertical="center"/>
    </xf>
    <xf numFmtId="0" fontId="116" fillId="2" borderId="1782" xfId="9" applyNumberFormat="1" applyFont="1" applyFill="1" applyBorder="1" applyAlignment="1">
      <alignment horizontal="center" vertical="center"/>
    </xf>
    <xf numFmtId="0" fontId="13" fillId="2" borderId="1700" xfId="9" applyNumberFormat="1" applyFont="1" applyFill="1" applyBorder="1" applyAlignment="1">
      <alignment horizontal="center" vertical="center"/>
    </xf>
    <xf numFmtId="0" fontId="81" fillId="2" borderId="1809" xfId="9" applyFont="1" applyFill="1" applyBorder="1"/>
    <xf numFmtId="0" fontId="209" fillId="2" borderId="1704" xfId="9" applyNumberFormat="1" applyFont="1" applyFill="1" applyBorder="1" applyAlignment="1">
      <alignment horizontal="center" vertical="center"/>
    </xf>
    <xf numFmtId="0" fontId="209" fillId="2" borderId="1810" xfId="9" applyNumberFormat="1" applyFont="1" applyFill="1" applyBorder="1" applyAlignment="1">
      <alignment horizontal="center" vertical="center"/>
    </xf>
    <xf numFmtId="0" fontId="209" fillId="2" borderId="1809" xfId="9" applyNumberFormat="1" applyFont="1" applyFill="1" applyBorder="1" applyAlignment="1">
      <alignment horizontal="center" vertical="center"/>
    </xf>
    <xf numFmtId="0" fontId="209" fillId="2" borderId="1781" xfId="9" applyNumberFormat="1" applyFont="1" applyFill="1" applyBorder="1" applyAlignment="1">
      <alignment horizontal="center" vertical="center"/>
    </xf>
    <xf numFmtId="0" fontId="13" fillId="2" borderId="1841" xfId="9" applyNumberFormat="1" applyFont="1" applyFill="1" applyBorder="1" applyAlignment="1">
      <alignment horizontal="center" shrinkToFit="1"/>
    </xf>
    <xf numFmtId="0" fontId="13" fillId="2" borderId="1534" xfId="9" applyNumberFormat="1" applyFont="1" applyFill="1" applyBorder="1" applyAlignment="1">
      <alignment horizontal="center" shrinkToFit="1"/>
    </xf>
    <xf numFmtId="0" fontId="0" fillId="2" borderId="1779" xfId="9" applyNumberFormat="1" applyFont="1" applyFill="1" applyBorder="1" applyAlignment="1">
      <alignment horizontal="center" vertical="center"/>
    </xf>
    <xf numFmtId="0" fontId="210" fillId="0" borderId="1630" xfId="9" applyNumberFormat="1" applyFont="1" applyFill="1" applyBorder="1" applyAlignment="1">
      <alignment horizontal="center" shrinkToFit="1"/>
    </xf>
    <xf numFmtId="0" fontId="210" fillId="0" borderId="1842" xfId="9" applyNumberFormat="1" applyFont="1" applyFill="1" applyBorder="1" applyAlignment="1">
      <alignment horizontal="center" shrinkToFit="1"/>
    </xf>
    <xf numFmtId="0" fontId="209" fillId="0" borderId="1779" xfId="9" applyNumberFormat="1" applyFont="1" applyFill="1" applyBorder="1" applyAlignment="1">
      <alignment horizontal="center" vertical="center"/>
    </xf>
    <xf numFmtId="0" fontId="116" fillId="0" borderId="1745" xfId="9" applyNumberFormat="1" applyFont="1" applyFill="1" applyBorder="1" applyAlignment="1">
      <alignment horizontal="center" vertical="center"/>
    </xf>
    <xf numFmtId="0" fontId="116" fillId="0" borderId="1843" xfId="9" applyNumberFormat="1" applyFont="1" applyFill="1" applyBorder="1" applyAlignment="1">
      <alignment horizontal="center" vertical="center"/>
    </xf>
    <xf numFmtId="0" fontId="13" fillId="2" borderId="1704" xfId="9" applyNumberFormat="1" applyFont="1" applyFill="1" applyBorder="1" applyAlignment="1">
      <alignment horizontal="center" shrinkToFit="1"/>
    </xf>
    <xf numFmtId="0" fontId="13" fillId="2" borderId="1810" xfId="9" applyNumberFormat="1" applyFont="1" applyFill="1" applyBorder="1" applyAlignment="1">
      <alignment horizontal="center" shrinkToFit="1"/>
    </xf>
    <xf numFmtId="0" fontId="13" fillId="2" borderId="1809" xfId="9" applyNumberFormat="1" applyFont="1" applyFill="1" applyBorder="1" applyAlignment="1">
      <alignment horizontal="center" shrinkToFit="1"/>
    </xf>
    <xf numFmtId="0" fontId="13" fillId="2" borderId="1781" xfId="9" applyNumberFormat="1" applyFont="1" applyFill="1" applyBorder="1" applyAlignment="1">
      <alignment horizontal="center" shrinkToFit="1"/>
    </xf>
    <xf numFmtId="0" fontId="13" fillId="2" borderId="1702" xfId="9" applyNumberFormat="1" applyFont="1" applyFill="1" applyBorder="1" applyAlignment="1">
      <alignment horizontal="center" shrinkToFit="1"/>
    </xf>
    <xf numFmtId="0" fontId="13" fillId="2" borderId="1820" xfId="9" applyNumberFormat="1" applyFont="1" applyFill="1" applyBorder="1" applyAlignment="1">
      <alignment horizontal="center" shrinkToFit="1"/>
    </xf>
    <xf numFmtId="0" fontId="13" fillId="0" borderId="1781" xfId="9" applyNumberFormat="1" applyFont="1" applyFill="1" applyBorder="1" applyAlignment="1">
      <alignment horizontal="center" shrinkToFit="1"/>
    </xf>
    <xf numFmtId="0" fontId="13" fillId="0" borderId="1782" xfId="9" applyNumberFormat="1" applyFont="1" applyFill="1" applyBorder="1" applyAlignment="1">
      <alignment horizontal="center" shrinkToFit="1"/>
    </xf>
    <xf numFmtId="0" fontId="13" fillId="0" borderId="1803" xfId="9" applyNumberFormat="1" applyFont="1" applyFill="1" applyBorder="1" applyAlignment="1">
      <alignment horizontal="center" shrinkToFit="1"/>
    </xf>
    <xf numFmtId="0" fontId="116" fillId="0" borderId="1782" xfId="9" applyNumberFormat="1" applyFont="1" applyFill="1" applyBorder="1" applyAlignment="1">
      <alignment horizontal="center" vertical="center"/>
    </xf>
    <xf numFmtId="0" fontId="116" fillId="0" borderId="1811" xfId="9" applyNumberFormat="1" applyFont="1" applyFill="1" applyBorder="1" applyAlignment="1">
      <alignment horizontal="center" vertical="center"/>
    </xf>
    <xf numFmtId="0" fontId="17" fillId="0" borderId="1704" xfId="9" applyNumberFormat="1" applyFont="1" applyFill="1" applyBorder="1" applyAlignment="1">
      <alignment horizontal="center" vertical="center"/>
    </xf>
    <xf numFmtId="0" fontId="17" fillId="0" borderId="1810" xfId="9" applyNumberFormat="1" applyFont="1" applyFill="1" applyBorder="1" applyAlignment="1">
      <alignment horizontal="center" vertical="center"/>
    </xf>
    <xf numFmtId="0" fontId="17" fillId="0" borderId="1839" xfId="9" applyNumberFormat="1" applyFont="1" applyFill="1" applyBorder="1" applyAlignment="1">
      <alignment horizontal="center" vertical="center"/>
    </xf>
    <xf numFmtId="0" fontId="19" fillId="0" borderId="1828" xfId="9" applyNumberFormat="1" applyFont="1" applyFill="1" applyBorder="1" applyAlignment="1">
      <alignment horizontal="center" vertical="center"/>
    </xf>
    <xf numFmtId="0" fontId="19" fillId="0" borderId="1699" xfId="9" applyNumberFormat="1" applyFont="1" applyFill="1" applyBorder="1" applyAlignment="1">
      <alignment horizontal="center" vertical="center"/>
    </xf>
    <xf numFmtId="0" fontId="19" fillId="0" borderId="1773" xfId="9" applyNumberFormat="1" applyFont="1" applyFill="1" applyBorder="1" applyAlignment="1">
      <alignment horizontal="center" vertical="center"/>
    </xf>
    <xf numFmtId="0" fontId="19" fillId="0" borderId="1790" xfId="9" applyNumberFormat="1" applyFont="1" applyFill="1" applyBorder="1" applyAlignment="1">
      <alignment horizontal="center" vertical="center"/>
    </xf>
    <xf numFmtId="0" fontId="17" fillId="0" borderId="1831" xfId="9" applyNumberFormat="1" applyFont="1" applyFill="1" applyBorder="1" applyAlignment="1">
      <alignment horizontal="center" vertical="center"/>
    </xf>
    <xf numFmtId="0" fontId="19" fillId="0" borderId="1742" xfId="9" applyNumberFormat="1" applyFont="1" applyFill="1" applyBorder="1" applyAlignment="1">
      <alignment horizontal="center" vertical="center"/>
    </xf>
    <xf numFmtId="0" fontId="19" fillId="0" borderId="1827" xfId="9" applyNumberFormat="1" applyFont="1" applyFill="1" applyBorder="1" applyAlignment="1">
      <alignment horizontal="center" vertical="center"/>
    </xf>
    <xf numFmtId="0" fontId="19" fillId="0" borderId="1751" xfId="9" applyNumberFormat="1" applyFont="1" applyFill="1" applyBorder="1" applyAlignment="1">
      <alignment horizontal="center" vertical="center"/>
    </xf>
    <xf numFmtId="0" fontId="17" fillId="0" borderId="1832" xfId="9" applyNumberFormat="1" applyFont="1" applyFill="1" applyBorder="1" applyAlignment="1">
      <alignment horizontal="center" vertical="center"/>
    </xf>
    <xf numFmtId="0" fontId="17" fillId="0" borderId="1803" xfId="9" applyNumberFormat="1" applyFont="1" applyFill="1" applyBorder="1" applyAlignment="1">
      <alignment horizontal="center" vertical="center"/>
    </xf>
    <xf numFmtId="0" fontId="19" fillId="0" borderId="1743" xfId="9" applyNumberFormat="1" applyFont="1" applyFill="1" applyBorder="1" applyAlignment="1">
      <alignment horizontal="center" vertical="center"/>
    </xf>
    <xf numFmtId="0" fontId="19" fillId="0" borderId="1810" xfId="9" applyNumberFormat="1" applyFont="1" applyFill="1" applyBorder="1" applyAlignment="1">
      <alignment horizontal="center" vertical="center"/>
    </xf>
    <xf numFmtId="0" fontId="17" fillId="0" borderId="1833" xfId="9" applyNumberFormat="1" applyFont="1" applyFill="1" applyBorder="1" applyAlignment="1">
      <alignment horizontal="center" vertical="center"/>
    </xf>
    <xf numFmtId="0" fontId="19" fillId="0" borderId="1614" xfId="9" applyNumberFormat="1" applyFont="1" applyFill="1" applyBorder="1" applyAlignment="1">
      <alignment horizontal="center" vertical="center"/>
    </xf>
    <xf numFmtId="0" fontId="19" fillId="0" borderId="794" xfId="9" applyNumberFormat="1" applyFont="1" applyFill="1" applyBorder="1" applyAlignment="1">
      <alignment horizontal="center" vertical="center"/>
    </xf>
    <xf numFmtId="0" fontId="19" fillId="0" borderId="1789" xfId="9" applyNumberFormat="1" applyFont="1" applyFill="1" applyBorder="1" applyAlignment="1">
      <alignment horizontal="center" vertical="center"/>
    </xf>
    <xf numFmtId="0" fontId="103" fillId="0" borderId="1740" xfId="0" applyNumberFormat="1" applyFont="1" applyFill="1" applyBorder="1" applyAlignment="1">
      <alignment horizontal="center"/>
    </xf>
    <xf numFmtId="0" fontId="103" fillId="0" borderId="1699" xfId="0" applyNumberFormat="1" applyFont="1" applyFill="1" applyBorder="1" applyAlignment="1">
      <alignment horizontal="center"/>
    </xf>
    <xf numFmtId="0" fontId="103" fillId="0" borderId="1828" xfId="9" applyNumberFormat="1" applyFont="1" applyFill="1" applyBorder="1" applyAlignment="1">
      <alignment horizontal="center" vertical="center"/>
    </xf>
    <xf numFmtId="0" fontId="103" fillId="0" borderId="1607" xfId="0" applyNumberFormat="1" applyFont="1" applyFill="1" applyBorder="1" applyAlignment="1">
      <alignment horizontal="center"/>
    </xf>
    <xf numFmtId="0" fontId="103" fillId="0" borderId="1608" xfId="0" applyNumberFormat="1" applyFont="1" applyFill="1" applyBorder="1" applyAlignment="1">
      <alignment horizontal="center"/>
    </xf>
    <xf numFmtId="0" fontId="103" fillId="0" borderId="1826" xfId="0" applyNumberFormat="1" applyFont="1" applyFill="1" applyBorder="1" applyAlignment="1">
      <alignment horizontal="center"/>
    </xf>
    <xf numFmtId="0" fontId="103" fillId="0" borderId="1827" xfId="0" applyNumberFormat="1" applyFont="1" applyFill="1" applyBorder="1" applyAlignment="1">
      <alignment horizontal="center"/>
    </xf>
    <xf numFmtId="0" fontId="103" fillId="0" borderId="1742" xfId="9" applyNumberFormat="1" applyFont="1" applyFill="1" applyBorder="1" applyAlignment="1">
      <alignment horizontal="center" vertical="center"/>
    </xf>
    <xf numFmtId="0" fontId="19" fillId="0" borderId="1752" xfId="9" applyNumberFormat="1" applyFont="1" applyFill="1" applyBorder="1" applyAlignment="1">
      <alignment horizontal="center" vertical="center"/>
    </xf>
    <xf numFmtId="0" fontId="17" fillId="0" borderId="1782" xfId="0" applyNumberFormat="1" applyFont="1" applyFill="1" applyBorder="1" applyAlignment="1">
      <alignment horizontal="center"/>
    </xf>
    <xf numFmtId="0" fontId="17" fillId="0" borderId="1816" xfId="9" applyNumberFormat="1" applyFont="1" applyFill="1" applyBorder="1" applyAlignment="1">
      <alignment horizontal="center" vertical="center"/>
    </xf>
    <xf numFmtId="0" fontId="17" fillId="0" borderId="1820" xfId="9" applyNumberFormat="1" applyFont="1" applyFill="1" applyBorder="1" applyAlignment="1">
      <alignment horizontal="center" vertical="center"/>
    </xf>
    <xf numFmtId="0" fontId="17" fillId="0" borderId="1627" xfId="0" applyNumberFormat="1" applyFont="1" applyFill="1" applyBorder="1" applyAlignment="1">
      <alignment horizontal="center"/>
    </xf>
    <xf numFmtId="0" fontId="17" fillId="0" borderId="1628" xfId="0" applyNumberFormat="1" applyFont="1" applyFill="1" applyBorder="1" applyAlignment="1">
      <alignment horizontal="center"/>
    </xf>
    <xf numFmtId="0" fontId="19" fillId="0" borderId="1766" xfId="9" applyNumberFormat="1" applyFont="1" applyFill="1" applyBorder="1" applyAlignment="1">
      <alignment horizontal="center" vertical="center"/>
    </xf>
    <xf numFmtId="0" fontId="19" fillId="0" borderId="1740" xfId="0" applyNumberFormat="1" applyFont="1" applyFill="1" applyBorder="1" applyAlignment="1">
      <alignment horizontal="center"/>
    </xf>
    <xf numFmtId="0" fontId="19" fillId="0" borderId="1699" xfId="0" applyNumberFormat="1" applyFont="1" applyFill="1" applyBorder="1" applyAlignment="1">
      <alignment horizontal="center"/>
    </xf>
    <xf numFmtId="0" fontId="19" fillId="0" borderId="1607" xfId="0" applyNumberFormat="1" applyFont="1" applyFill="1" applyBorder="1" applyAlignment="1">
      <alignment horizontal="center"/>
    </xf>
    <xf numFmtId="0" fontId="19" fillId="0" borderId="1608" xfId="0" applyNumberFormat="1" applyFont="1" applyFill="1" applyBorder="1" applyAlignment="1">
      <alignment horizontal="center"/>
    </xf>
    <xf numFmtId="0" fontId="19" fillId="0" borderId="1826" xfId="0" applyNumberFormat="1" applyFont="1" applyFill="1" applyBorder="1" applyAlignment="1">
      <alignment horizontal="center"/>
    </xf>
    <xf numFmtId="0" fontId="19" fillId="0" borderId="1827" xfId="0" applyNumberFormat="1" applyFont="1" applyFill="1" applyBorder="1" applyAlignment="1">
      <alignment horizontal="center"/>
    </xf>
    <xf numFmtId="0" fontId="19" fillId="0" borderId="1752" xfId="0" applyNumberFormat="1" applyFont="1" applyFill="1" applyBorder="1" applyAlignment="1">
      <alignment horizontal="center"/>
    </xf>
    <xf numFmtId="0" fontId="19" fillId="0" borderId="1816" xfId="9" applyNumberFormat="1" applyFont="1" applyFill="1" applyBorder="1" applyAlignment="1">
      <alignment horizontal="center" vertical="center"/>
    </xf>
    <xf numFmtId="0" fontId="17" fillId="0" borderId="1816" xfId="9" applyNumberFormat="1" applyFont="1" applyFill="1" applyBorder="1" applyAlignment="1">
      <alignment horizontal="center" vertical="center" wrapText="1"/>
    </xf>
    <xf numFmtId="0" fontId="103" fillId="0" borderId="1614" xfId="9" applyNumberFormat="1" applyFont="1" applyFill="1" applyBorder="1" applyAlignment="1">
      <alignment horizontal="center" vertical="center"/>
    </xf>
    <xf numFmtId="0" fontId="17" fillId="0" borderId="1700" xfId="0" applyNumberFormat="1" applyFont="1" applyFill="1" applyBorder="1" applyAlignment="1">
      <alignment horizontal="left"/>
    </xf>
    <xf numFmtId="0" fontId="17" fillId="0" borderId="1701" xfId="0" applyNumberFormat="1" applyFont="1" applyFill="1" applyBorder="1" applyAlignment="1">
      <alignment horizontal="left"/>
    </xf>
    <xf numFmtId="0" fontId="19" fillId="0" borderId="1803" xfId="9" applyNumberFormat="1" applyFont="1" applyFill="1" applyBorder="1" applyAlignment="1">
      <alignment horizontal="center" vertical="center"/>
    </xf>
    <xf numFmtId="0" fontId="6" fillId="0" borderId="1826" xfId="9" applyFont="1" applyFill="1" applyBorder="1" applyAlignment="1">
      <alignment horizontal="center" vertical="center" wrapText="1"/>
    </xf>
    <xf numFmtId="0" fontId="6" fillId="0" borderId="1827" xfId="9" applyFont="1" applyFill="1" applyBorder="1" applyAlignment="1">
      <alignment horizontal="center" vertical="center" wrapText="1"/>
    </xf>
    <xf numFmtId="0" fontId="6" fillId="0" borderId="1832" xfId="9" applyFont="1" applyFill="1" applyBorder="1" applyAlignment="1">
      <alignment horizontal="center" vertical="center" wrapText="1"/>
    </xf>
    <xf numFmtId="0" fontId="103" fillId="0" borderId="1742" xfId="9" applyFont="1" applyFill="1" applyBorder="1"/>
    <xf numFmtId="0" fontId="103" fillId="0" borderId="1827" xfId="9" applyFont="1" applyFill="1" applyBorder="1"/>
    <xf numFmtId="0" fontId="103" fillId="0" borderId="1826" xfId="9" applyFont="1" applyFill="1" applyBorder="1"/>
    <xf numFmtId="0" fontId="6" fillId="0" borderId="1832" xfId="9" applyFont="1" applyFill="1" applyBorder="1"/>
    <xf numFmtId="0" fontId="19" fillId="0" borderId="1740" xfId="9" applyNumberFormat="1" applyFont="1" applyFill="1" applyBorder="1" applyAlignment="1">
      <alignment horizontal="center" vertical="center"/>
    </xf>
    <xf numFmtId="0" fontId="19" fillId="0" borderId="1826" xfId="9" applyNumberFormat="1" applyFont="1" applyFill="1" applyBorder="1" applyAlignment="1">
      <alignment horizontal="center" vertical="center"/>
    </xf>
    <xf numFmtId="0" fontId="17" fillId="0" borderId="1700" xfId="9" applyNumberFormat="1" applyFont="1" applyFill="1" applyBorder="1" applyAlignment="1">
      <alignment horizontal="center" vertical="center"/>
    </xf>
    <xf numFmtId="0" fontId="17" fillId="0" borderId="1767" xfId="9" applyNumberFormat="1" applyFont="1" applyFill="1" applyBorder="1" applyAlignment="1">
      <alignment horizontal="center" vertical="center"/>
    </xf>
    <xf numFmtId="0" fontId="17" fillId="0" borderId="1806" xfId="9" applyNumberFormat="1" applyFont="1" applyFill="1" applyBorder="1" applyAlignment="1">
      <alignment horizontal="center" vertical="center"/>
    </xf>
    <xf numFmtId="0" fontId="17" fillId="0" borderId="1753" xfId="9" applyNumberFormat="1" applyFont="1" applyFill="1" applyBorder="1" applyAlignment="1">
      <alignment horizontal="center" vertical="center"/>
    </xf>
    <xf numFmtId="0" fontId="17" fillId="0" borderId="1700" xfId="0" applyNumberFormat="1" applyFont="1" applyFill="1" applyBorder="1" applyAlignment="1">
      <alignment horizontal="center"/>
    </xf>
    <xf numFmtId="0" fontId="19" fillId="0" borderId="1717" xfId="0" applyNumberFormat="1" applyFont="1" applyFill="1" applyBorder="1" applyAlignment="1">
      <alignment horizontal="center"/>
    </xf>
    <xf numFmtId="0" fontId="17" fillId="0" borderId="1815" xfId="0" applyNumberFormat="1" applyFont="1" applyFill="1" applyBorder="1" applyAlignment="1">
      <alignment horizontal="center"/>
    </xf>
    <xf numFmtId="0" fontId="17" fillId="0" borderId="1815" xfId="9" applyNumberFormat="1" applyFont="1" applyFill="1" applyBorder="1" applyAlignment="1">
      <alignment horizontal="center" vertical="center" wrapText="1"/>
    </xf>
    <xf numFmtId="0" fontId="17" fillId="0" borderId="1721" xfId="9" applyNumberFormat="1" applyFont="1" applyFill="1" applyBorder="1" applyAlignment="1">
      <alignment horizontal="center" vertical="center" wrapText="1"/>
    </xf>
    <xf numFmtId="0" fontId="17" fillId="0" borderId="489" xfId="9" applyNumberFormat="1" applyFont="1" applyFill="1" applyBorder="1" applyAlignment="1">
      <alignment horizontal="center" vertical="center" wrapText="1"/>
    </xf>
    <xf numFmtId="0" fontId="17" fillId="0" borderId="489" xfId="9" applyNumberFormat="1" applyFont="1" applyFill="1" applyBorder="1" applyAlignment="1">
      <alignment horizontal="center" vertical="center"/>
    </xf>
    <xf numFmtId="0" fontId="17" fillId="0" borderId="490" xfId="9" applyNumberFormat="1" applyFont="1" applyFill="1" applyBorder="1" applyAlignment="1">
      <alignment horizontal="center" vertical="center"/>
    </xf>
    <xf numFmtId="0" fontId="19" fillId="0" borderId="1836" xfId="9" applyNumberFormat="1" applyFont="1" applyFill="1" applyBorder="1" applyAlignment="1">
      <alignment horizontal="center" vertical="center"/>
    </xf>
    <xf numFmtId="0" fontId="19" fillId="0" borderId="1834" xfId="9" applyNumberFormat="1" applyFont="1" applyFill="1" applyBorder="1" applyAlignment="1">
      <alignment horizontal="center" vertical="center"/>
    </xf>
    <xf numFmtId="0" fontId="19" fillId="0" borderId="1829" xfId="9" applyNumberFormat="1" applyFont="1" applyFill="1" applyBorder="1" applyAlignment="1">
      <alignment horizontal="center" vertical="center"/>
    </xf>
    <xf numFmtId="0" fontId="19" fillId="0" borderId="1808" xfId="9" applyNumberFormat="1" applyFont="1" applyFill="1" applyBorder="1" applyAlignment="1">
      <alignment horizontal="center" vertical="center"/>
    </xf>
    <xf numFmtId="0" fontId="17" fillId="0" borderId="1835" xfId="9" applyNumberFormat="1" applyFont="1" applyFill="1" applyBorder="1" applyAlignment="1">
      <alignment horizontal="center" vertical="center"/>
    </xf>
    <xf numFmtId="0" fontId="17" fillId="0" borderId="1840" xfId="0" applyNumberFormat="1" applyFont="1" applyFill="1" applyBorder="1" applyAlignment="1">
      <alignment horizontal="left"/>
    </xf>
    <xf numFmtId="0" fontId="103" fillId="0" borderId="779" xfId="9" applyNumberFormat="1" applyFont="1" applyFill="1" applyBorder="1" applyAlignment="1">
      <alignment horizontal="center" vertical="center"/>
    </xf>
    <xf numFmtId="0" fontId="103" fillId="0" borderId="1790" xfId="9" applyNumberFormat="1" applyFont="1" applyFill="1" applyBorder="1" applyAlignment="1">
      <alignment horizontal="center" vertical="center"/>
    </xf>
    <xf numFmtId="0" fontId="103" fillId="0" borderId="992" xfId="9" applyNumberFormat="1" applyFont="1" applyFill="1" applyBorder="1" applyAlignment="1">
      <alignment horizontal="center" vertical="center"/>
    </xf>
    <xf numFmtId="0" fontId="17" fillId="0" borderId="1810" xfId="0" applyNumberFormat="1" applyFont="1" applyFill="1" applyBorder="1" applyAlignment="1">
      <alignment horizontal="center"/>
    </xf>
    <xf numFmtId="0" fontId="17" fillId="0" borderId="779" xfId="0" applyNumberFormat="1" applyFont="1" applyFill="1" applyBorder="1" applyAlignment="1">
      <alignment horizontal="center"/>
    </xf>
    <xf numFmtId="0" fontId="19" fillId="0" borderId="1838" xfId="0" applyNumberFormat="1" applyFont="1" applyFill="1" applyBorder="1" applyAlignment="1">
      <alignment horizontal="center"/>
    </xf>
    <xf numFmtId="0" fontId="19" fillId="0" borderId="1772" xfId="0" applyNumberFormat="1" applyFont="1" applyFill="1" applyBorder="1" applyAlignment="1">
      <alignment horizontal="center"/>
    </xf>
    <xf numFmtId="0" fontId="19" fillId="0" borderId="1804" xfId="9" applyNumberFormat="1" applyFont="1" applyFill="1" applyBorder="1" applyAlignment="1">
      <alignment horizontal="center" vertical="center"/>
    </xf>
    <xf numFmtId="0" fontId="17" fillId="0" borderId="1804" xfId="9" applyNumberFormat="1" applyFont="1" applyFill="1" applyBorder="1" applyAlignment="1">
      <alignment horizontal="center" vertical="center" wrapText="1"/>
    </xf>
    <xf numFmtId="0" fontId="17" fillId="0" borderId="495" xfId="9" applyNumberFormat="1" applyFont="1" applyFill="1" applyBorder="1" applyAlignment="1">
      <alignment horizontal="center" vertical="center" wrapText="1"/>
    </xf>
    <xf numFmtId="0" fontId="3" fillId="0" borderId="1804" xfId="9" applyNumberFormat="1" applyFont="1" applyFill="1" applyBorder="1" applyAlignment="1">
      <alignment horizontal="center" vertical="center" wrapText="1"/>
    </xf>
    <xf numFmtId="0" fontId="17" fillId="0" borderId="1803" xfId="9" applyNumberFormat="1" applyFont="1" applyFill="1" applyBorder="1" applyAlignment="1">
      <alignment horizontal="center" vertical="center" wrapText="1"/>
    </xf>
    <xf numFmtId="0" fontId="17" fillId="0" borderId="329" xfId="9" applyNumberFormat="1" applyFont="1" applyFill="1" applyBorder="1" applyAlignment="1">
      <alignment horizontal="center" vertical="center"/>
    </xf>
    <xf numFmtId="0" fontId="3" fillId="0" borderId="1803" xfId="9" applyNumberFormat="1" applyFont="1" applyFill="1" applyBorder="1" applyAlignment="1">
      <alignment horizontal="center" vertical="center"/>
    </xf>
    <xf numFmtId="0" fontId="19" fillId="0" borderId="1801" xfId="9" applyNumberFormat="1" applyFont="1" applyFill="1" applyBorder="1" applyAlignment="1">
      <alignment horizontal="center" vertical="center"/>
    </xf>
    <xf numFmtId="0" fontId="19" fillId="0" borderId="1774" xfId="9" applyNumberFormat="1" applyFont="1" applyFill="1" applyBorder="1" applyAlignment="1">
      <alignment horizontal="center" vertical="center"/>
    </xf>
    <xf numFmtId="0" fontId="19" fillId="0" borderId="1741" xfId="9" applyNumberFormat="1" applyFont="1" applyFill="1" applyBorder="1" applyAlignment="1">
      <alignment horizontal="center" vertical="center"/>
    </xf>
    <xf numFmtId="0" fontId="17" fillId="0" borderId="1811" xfId="9" applyNumberFormat="1" applyFont="1" applyFill="1" applyBorder="1" applyAlignment="1">
      <alignment horizontal="center" vertical="center"/>
    </xf>
    <xf numFmtId="0" fontId="19" fillId="0" borderId="1700" xfId="9" applyNumberFormat="1" applyFont="1" applyFill="1" applyBorder="1" applyAlignment="1">
      <alignment horizontal="center" vertical="center"/>
    </xf>
    <xf numFmtId="0" fontId="19" fillId="0" borderId="1811" xfId="9" applyNumberFormat="1" applyFont="1" applyFill="1" applyBorder="1" applyAlignment="1">
      <alignment horizontal="center" vertical="center"/>
    </xf>
    <xf numFmtId="0" fontId="103" fillId="0" borderId="1607" xfId="9" applyNumberFormat="1" applyFont="1" applyFill="1" applyBorder="1" applyAlignment="1">
      <alignment horizontal="center" vertical="center"/>
    </xf>
    <xf numFmtId="0" fontId="19" fillId="0" borderId="898" xfId="9" applyNumberFormat="1" applyFont="1" applyFill="1" applyBorder="1" applyAlignment="1">
      <alignment horizontal="center" vertical="center"/>
    </xf>
    <xf numFmtId="0" fontId="103" fillId="0" borderId="1740" xfId="9" applyNumberFormat="1" applyFont="1" applyFill="1" applyBorder="1" applyAlignment="1">
      <alignment horizontal="center" vertical="center"/>
    </xf>
    <xf numFmtId="0" fontId="103" fillId="0" borderId="1826" xfId="9" applyNumberFormat="1" applyFont="1" applyFill="1" applyBorder="1" applyAlignment="1">
      <alignment horizontal="center" vertical="center"/>
    </xf>
    <xf numFmtId="0" fontId="19" fillId="0" borderId="1607" xfId="9" applyNumberFormat="1" applyFont="1" applyFill="1" applyBorder="1" applyAlignment="1">
      <alignment horizontal="center" vertical="center"/>
    </xf>
    <xf numFmtId="0" fontId="19" fillId="0" borderId="1788" xfId="9" applyNumberFormat="1" applyFont="1" applyFill="1" applyBorder="1" applyAlignment="1">
      <alignment horizontal="center" vertical="center"/>
    </xf>
    <xf numFmtId="0" fontId="19" fillId="0" borderId="1717" xfId="9" applyNumberFormat="1" applyFont="1" applyFill="1" applyBorder="1" applyAlignment="1">
      <alignment horizontal="center" vertical="center"/>
    </xf>
    <xf numFmtId="0" fontId="19" fillId="0" borderId="1753" xfId="9" applyNumberFormat="1" applyFont="1" applyFill="1" applyBorder="1" applyAlignment="1">
      <alignment horizontal="center" vertical="center"/>
    </xf>
    <xf numFmtId="0" fontId="19" fillId="0" borderId="1815" xfId="9" applyNumberFormat="1" applyFont="1" applyFill="1" applyBorder="1" applyAlignment="1">
      <alignment horizontal="center" vertical="center"/>
    </xf>
    <xf numFmtId="0" fontId="19" fillId="0" borderId="1820" xfId="9" applyNumberFormat="1" applyFont="1" applyFill="1" applyBorder="1" applyAlignment="1">
      <alignment horizontal="center" vertical="center"/>
    </xf>
    <xf numFmtId="0" fontId="17" fillId="0" borderId="1820" xfId="9" applyNumberFormat="1" applyFont="1" applyFill="1" applyBorder="1" applyAlignment="1">
      <alignment horizontal="center" vertical="center" wrapText="1"/>
    </xf>
    <xf numFmtId="0" fontId="17" fillId="0" borderId="1721" xfId="9" applyNumberFormat="1" applyFont="1" applyFill="1" applyBorder="1" applyAlignment="1">
      <alignment horizontal="center" vertical="center"/>
    </xf>
    <xf numFmtId="0" fontId="3" fillId="0" borderId="1815" xfId="9" applyNumberFormat="1" applyFont="1" applyFill="1" applyBorder="1" applyAlignment="1">
      <alignment horizontal="center" vertical="center"/>
    </xf>
    <xf numFmtId="0" fontId="3" fillId="0" borderId="1816" xfId="9" applyNumberFormat="1" applyFont="1" applyFill="1" applyBorder="1" applyAlignment="1">
      <alignment horizontal="center" vertical="center"/>
    </xf>
    <xf numFmtId="0" fontId="3" fillId="0" borderId="1820" xfId="9" applyNumberFormat="1" applyFont="1" applyFill="1" applyBorder="1" applyAlignment="1">
      <alignment horizontal="center" vertical="center"/>
    </xf>
    <xf numFmtId="0" fontId="33" fillId="15" borderId="1752" xfId="0" applyFont="1" applyFill="1" applyBorder="1" applyAlignment="1">
      <alignment horizontal="center" vertical="center" wrapText="1"/>
    </xf>
    <xf numFmtId="0" fontId="33" fillId="15" borderId="1844" xfId="0" applyFont="1" applyFill="1" applyBorder="1" applyAlignment="1">
      <alignment horizontal="center" vertical="center" wrapText="1"/>
    </xf>
    <xf numFmtId="0" fontId="3" fillId="15" borderId="1363" xfId="0" applyFont="1" applyFill="1" applyBorder="1" applyAlignment="1">
      <alignment horizontal="center" vertical="center" wrapText="1"/>
    </xf>
    <xf numFmtId="0" fontId="33" fillId="0" borderId="916" xfId="0" applyFont="1" applyFill="1" applyBorder="1" applyAlignment="1">
      <alignment horizontal="center" vertical="center" wrapText="1"/>
    </xf>
    <xf numFmtId="0" fontId="33" fillId="0" borderId="917" xfId="0" applyFont="1" applyFill="1" applyBorder="1" applyAlignment="1">
      <alignment horizontal="center" vertical="center" wrapText="1"/>
    </xf>
    <xf numFmtId="0" fontId="33" fillId="0" borderId="918" xfId="0" applyFont="1" applyFill="1" applyBorder="1" applyAlignment="1">
      <alignment horizontal="center" vertical="center" wrapText="1"/>
    </xf>
    <xf numFmtId="0" fontId="33" fillId="0" borderId="919" xfId="0" applyFont="1" applyFill="1" applyBorder="1" applyAlignment="1">
      <alignment horizontal="center" vertical="center" wrapText="1"/>
    </xf>
    <xf numFmtId="0" fontId="33" fillId="0" borderId="920" xfId="0" applyFont="1" applyFill="1" applyBorder="1" applyAlignment="1">
      <alignment horizontal="center" vertical="center" wrapText="1"/>
    </xf>
    <xf numFmtId="0" fontId="33" fillId="0" borderId="988" xfId="0" applyFont="1" applyFill="1" applyBorder="1" applyAlignment="1">
      <alignment horizontal="center" vertical="center" wrapText="1"/>
    </xf>
    <xf numFmtId="0" fontId="33" fillId="0" borderId="989" xfId="0" applyFont="1" applyFill="1" applyBorder="1" applyAlignment="1">
      <alignment horizontal="center" vertical="center" wrapText="1"/>
    </xf>
    <xf numFmtId="0" fontId="33" fillId="0" borderId="978" xfId="0" applyFont="1" applyFill="1" applyBorder="1" applyAlignment="1">
      <alignment horizontal="center" vertical="center" wrapText="1"/>
    </xf>
    <xf numFmtId="0" fontId="33" fillId="0" borderId="1363" xfId="0" applyFont="1" applyFill="1" applyBorder="1" applyAlignment="1">
      <alignment horizontal="center" vertical="center" wrapText="1"/>
    </xf>
    <xf numFmtId="0" fontId="33" fillId="0" borderId="911" xfId="0" applyFont="1" applyFill="1" applyBorder="1" applyAlignment="1">
      <alignment horizontal="center" vertical="center" wrapText="1"/>
    </xf>
    <xf numFmtId="0" fontId="33" fillId="0" borderId="979" xfId="0" applyFont="1" applyFill="1" applyBorder="1" applyAlignment="1">
      <alignment horizontal="center" vertical="center" wrapText="1"/>
    </xf>
    <xf numFmtId="0" fontId="49" fillId="0" borderId="922" xfId="0" applyFont="1" applyFill="1" applyBorder="1" applyAlignment="1">
      <alignment horizontal="center" vertical="center" wrapText="1"/>
    </xf>
    <xf numFmtId="0" fontId="49" fillId="0" borderId="923" xfId="0" applyFont="1" applyFill="1" applyBorder="1" applyAlignment="1">
      <alignment horizontal="center" vertical="center" wrapText="1"/>
    </xf>
    <xf numFmtId="0" fontId="49" fillId="0" borderId="921" xfId="0" applyFont="1" applyFill="1" applyBorder="1" applyAlignment="1">
      <alignment horizontal="center" vertical="center" wrapText="1"/>
    </xf>
    <xf numFmtId="0" fontId="33" fillId="0" borderId="973" xfId="0" applyFont="1" applyFill="1" applyBorder="1" applyAlignment="1">
      <alignment horizontal="center" vertical="center" wrapText="1"/>
    </xf>
    <xf numFmtId="0" fontId="33" fillId="0" borderId="974" xfId="0" applyFont="1" applyFill="1" applyBorder="1" applyAlignment="1">
      <alignment horizontal="center" vertical="center" wrapText="1"/>
    </xf>
    <xf numFmtId="0" fontId="33" fillId="15" borderId="1789" xfId="0" applyFont="1" applyFill="1" applyBorder="1" applyAlignment="1">
      <alignment horizontal="center" vertical="center" wrapText="1"/>
    </xf>
    <xf numFmtId="0" fontId="33" fillId="15" borderId="1814" xfId="0" applyFont="1" applyFill="1" applyBorder="1" applyAlignment="1">
      <alignment horizontal="center" vertical="center" wrapText="1"/>
    </xf>
    <xf numFmtId="0" fontId="33" fillId="15" borderId="1763" xfId="0" applyFont="1" applyFill="1" applyBorder="1" applyAlignment="1">
      <alignment horizontal="center" vertical="center" wrapText="1"/>
    </xf>
    <xf numFmtId="0" fontId="33" fillId="15" borderId="1845" xfId="0" applyFont="1" applyFill="1" applyBorder="1" applyAlignment="1">
      <alignment horizontal="center" vertical="center" wrapText="1"/>
    </xf>
    <xf numFmtId="0" fontId="33" fillId="15" borderId="1696" xfId="0" applyFont="1" applyFill="1" applyBorder="1" applyAlignment="1">
      <alignment horizontal="center" vertical="center" wrapText="1"/>
    </xf>
    <xf numFmtId="0" fontId="185" fillId="13" borderId="935" xfId="0" applyFont="1" applyFill="1" applyBorder="1" applyAlignment="1">
      <alignment horizontal="left" vertical="center" wrapText="1"/>
    </xf>
    <xf numFmtId="0" fontId="33" fillId="13" borderId="930" xfId="0" applyFont="1" applyFill="1" applyBorder="1" applyAlignment="1">
      <alignment horizontal="center" vertical="center" wrapText="1"/>
    </xf>
    <xf numFmtId="0" fontId="3" fillId="13" borderId="907" xfId="0" applyFont="1" applyFill="1" applyBorder="1" applyAlignment="1">
      <alignment horizontal="center" vertical="center" wrapText="1"/>
    </xf>
    <xf numFmtId="0" fontId="3" fillId="13" borderId="963" xfId="0" applyFont="1" applyFill="1" applyBorder="1" applyAlignment="1">
      <alignment horizontal="center" vertical="center" wrapText="1"/>
    </xf>
    <xf numFmtId="0" fontId="33" fillId="0" borderId="929" xfId="0" applyFont="1" applyFill="1" applyBorder="1" applyAlignment="1">
      <alignment horizontal="center" vertical="center" wrapText="1"/>
    </xf>
    <xf numFmtId="0" fontId="185" fillId="13" borderId="1846" xfId="0" applyFont="1" applyFill="1" applyBorder="1" applyAlignment="1">
      <alignment horizontal="left" vertical="center" wrapText="1"/>
    </xf>
    <xf numFmtId="0" fontId="185" fillId="13" borderId="951" xfId="0" applyFont="1" applyFill="1" applyBorder="1" applyAlignment="1">
      <alignment vertical="center" wrapText="1"/>
    </xf>
    <xf numFmtId="0" fontId="3" fillId="15" borderId="917" xfId="0" applyFont="1" applyFill="1" applyBorder="1" applyAlignment="1">
      <alignment horizontal="center" vertical="center" wrapText="1"/>
    </xf>
    <xf numFmtId="0" fontId="3" fillId="15" borderId="922" xfId="0" applyFont="1" applyFill="1" applyBorder="1" applyAlignment="1">
      <alignment horizontal="center" vertical="center" wrapText="1"/>
    </xf>
    <xf numFmtId="0" fontId="3" fillId="15" borderId="923" xfId="0" applyFont="1" applyFill="1" applyBorder="1" applyAlignment="1">
      <alignment horizontal="center" vertical="center" wrapText="1"/>
    </xf>
    <xf numFmtId="0" fontId="49" fillId="15" borderId="959" xfId="0" applyFont="1" applyFill="1" applyBorder="1" applyAlignment="1">
      <alignment vertical="center" wrapText="1"/>
    </xf>
    <xf numFmtId="0" fontId="49" fillId="15" borderId="919" xfId="0" applyFont="1" applyFill="1" applyBorder="1" applyAlignment="1">
      <alignment horizontal="center" vertical="center" wrapText="1"/>
    </xf>
    <xf numFmtId="0" fontId="49" fillId="15" borderId="920" xfId="0" applyFont="1" applyFill="1" applyBorder="1" applyAlignment="1">
      <alignment horizontal="center" vertical="center" wrapText="1"/>
    </xf>
    <xf numFmtId="0" fontId="49" fillId="15" borderId="921" xfId="0" applyFont="1" applyFill="1" applyBorder="1" applyAlignment="1">
      <alignment horizontal="center" vertical="center" wrapText="1"/>
    </xf>
    <xf numFmtId="0" fontId="185" fillId="15" borderId="919" xfId="0" applyFont="1" applyFill="1" applyBorder="1" applyAlignment="1">
      <alignment horizontal="center" vertical="center" wrapText="1"/>
    </xf>
    <xf numFmtId="0" fontId="185" fillId="15" borderId="920" xfId="0" applyFont="1" applyFill="1" applyBorder="1" applyAlignment="1">
      <alignment horizontal="center" vertical="center" wrapText="1"/>
    </xf>
    <xf numFmtId="0" fontId="3" fillId="15" borderId="925" xfId="0" applyFont="1" applyFill="1" applyBorder="1" applyAlignment="1">
      <alignment horizontal="center" vertical="center" wrapText="1"/>
    </xf>
    <xf numFmtId="0" fontId="49" fillId="2" borderId="959" xfId="0" applyFont="1" applyFill="1" applyBorder="1" applyAlignment="1">
      <alignment vertical="center" wrapText="1"/>
    </xf>
    <xf numFmtId="0" fontId="49" fillId="2" borderId="919" xfId="0" applyFont="1" applyFill="1" applyBorder="1" applyAlignment="1">
      <alignment horizontal="center" vertical="center" wrapText="1"/>
    </xf>
    <xf numFmtId="0" fontId="49" fillId="2" borderId="920" xfId="0" applyFont="1" applyFill="1" applyBorder="1" applyAlignment="1">
      <alignment horizontal="center" vertical="center" wrapText="1"/>
    </xf>
    <xf numFmtId="0" fontId="137" fillId="2" borderId="1753" xfId="15" applyFont="1" applyFill="1" applyBorder="1" applyAlignment="1" applyProtection="1">
      <alignment horizontal="center" vertical="center" wrapText="1"/>
    </xf>
    <xf numFmtId="0" fontId="49" fillId="2" borderId="1767" xfId="28" applyFont="1" applyFill="1" applyBorder="1" applyAlignment="1" applyProtection="1">
      <alignment horizontal="center" vertical="center" wrapText="1"/>
    </xf>
    <xf numFmtId="0" fontId="137" fillId="2" borderId="974" xfId="15" applyFont="1" applyFill="1" applyBorder="1" applyAlignment="1" applyProtection="1">
      <alignment horizontal="center" vertical="center" wrapText="1"/>
    </xf>
    <xf numFmtId="0" fontId="138" fillId="2" borderId="1847" xfId="13" applyFont="1" applyFill="1" applyBorder="1" applyAlignment="1" applyProtection="1">
      <alignment horizontal="center" vertical="center" wrapText="1"/>
    </xf>
    <xf numFmtId="0" fontId="138" fillId="2" borderId="1848" xfId="13" applyFont="1" applyFill="1" applyBorder="1" applyAlignment="1" applyProtection="1">
      <alignment horizontal="center" vertical="center" wrapText="1"/>
    </xf>
    <xf numFmtId="0" fontId="33" fillId="0" borderId="927" xfId="0" applyFont="1" applyFill="1" applyBorder="1" applyAlignment="1">
      <alignment horizontal="center" vertical="center" wrapText="1"/>
    </xf>
    <xf numFmtId="0" fontId="33" fillId="0" borderId="1789" xfId="0" applyFont="1" applyFill="1" applyBorder="1" applyAlignment="1">
      <alignment horizontal="center" vertical="center" wrapText="1"/>
    </xf>
    <xf numFmtId="0" fontId="49" fillId="0" borderId="1789" xfId="0" applyFont="1" applyFill="1" applyBorder="1" applyAlignment="1">
      <alignment horizontal="center" vertical="center" wrapText="1"/>
    </xf>
    <xf numFmtId="0" fontId="33" fillId="0" borderId="963" xfId="0" applyFont="1" applyFill="1" applyBorder="1" applyAlignment="1">
      <alignment horizontal="center" vertical="center" wrapText="1"/>
    </xf>
    <xf numFmtId="0" fontId="33" fillId="0" borderId="914" xfId="0" applyFont="1" applyFill="1" applyBorder="1" applyAlignment="1">
      <alignment horizontal="center" vertical="center" wrapText="1"/>
    </xf>
    <xf numFmtId="0" fontId="49" fillId="15" borderId="1789" xfId="0" applyFont="1" applyFill="1" applyBorder="1" applyAlignment="1">
      <alignment horizontal="center" vertical="center" wrapText="1"/>
    </xf>
    <xf numFmtId="0" fontId="33" fillId="2" borderId="1789" xfId="0" applyFont="1" applyFill="1" applyBorder="1" applyAlignment="1">
      <alignment horizontal="center" vertical="center" wrapText="1"/>
    </xf>
    <xf numFmtId="0" fontId="49" fillId="2" borderId="1789" xfId="0" applyFont="1" applyFill="1" applyBorder="1" applyAlignment="1">
      <alignment horizontal="center" vertical="center" wrapText="1"/>
    </xf>
    <xf numFmtId="0" fontId="55" fillId="2" borderId="1796" xfId="15" quotePrefix="1" applyFont="1" applyFill="1" applyBorder="1" applyAlignment="1">
      <alignment horizontal="center" vertical="center" wrapText="1"/>
    </xf>
    <xf numFmtId="0" fontId="55" fillId="2" borderId="1789" xfId="15" quotePrefix="1" applyFont="1" applyFill="1" applyBorder="1" applyAlignment="1">
      <alignment horizontal="center" vertical="center" wrapText="1"/>
    </xf>
    <xf numFmtId="0" fontId="55" fillId="2" borderId="1806" xfId="15" quotePrefix="1" applyFont="1" applyFill="1" applyBorder="1" applyAlignment="1">
      <alignment horizontal="center" vertical="center" wrapText="1"/>
    </xf>
    <xf numFmtId="0" fontId="58" fillId="4" borderId="1815" xfId="13" quotePrefix="1" applyFont="1" applyFill="1" applyBorder="1" applyAlignment="1">
      <alignment horizontal="center" vertical="center" wrapText="1"/>
    </xf>
    <xf numFmtId="0" fontId="58" fillId="4" borderId="1816" xfId="13" quotePrefix="1" applyFont="1" applyFill="1" applyBorder="1" applyAlignment="1">
      <alignment horizontal="center" vertical="center" wrapText="1"/>
    </xf>
    <xf numFmtId="0" fontId="58" fillId="4" borderId="1820" xfId="13" quotePrefix="1" applyFont="1" applyFill="1" applyBorder="1" applyAlignment="1">
      <alignment horizontal="center" vertical="center" wrapText="1"/>
    </xf>
    <xf numFmtId="0" fontId="11" fillId="4" borderId="1820" xfId="13" quotePrefix="1" applyFont="1" applyFill="1" applyBorder="1" applyAlignment="1">
      <alignment horizontal="center" vertical="center" wrapText="1"/>
    </xf>
    <xf numFmtId="0" fontId="11" fillId="4" borderId="1815" xfId="11" quotePrefix="1" applyFont="1" applyFill="1" applyBorder="1" applyAlignment="1">
      <alignment horizontal="center" vertical="center" textRotation="255" wrapText="1"/>
    </xf>
    <xf numFmtId="0" fontId="11" fillId="4" borderId="1816" xfId="11" quotePrefix="1" applyFont="1" applyFill="1" applyBorder="1" applyAlignment="1">
      <alignment horizontal="center" vertical="center" textRotation="255" wrapText="1"/>
    </xf>
    <xf numFmtId="0" fontId="11" fillId="4" borderId="1820" xfId="11" quotePrefix="1" applyFont="1" applyFill="1" applyBorder="1" applyAlignment="1">
      <alignment horizontal="center" vertical="center" textRotation="255" wrapText="1"/>
    </xf>
    <xf numFmtId="0" fontId="40" fillId="4" borderId="1815" xfId="13" quotePrefix="1" applyFont="1" applyFill="1" applyBorder="1" applyAlignment="1">
      <alignment vertical="center" wrapText="1"/>
    </xf>
    <xf numFmtId="0" fontId="40" fillId="4" borderId="1816" xfId="13" quotePrefix="1" applyFont="1" applyFill="1" applyBorder="1" applyAlignment="1">
      <alignment vertical="center" wrapText="1"/>
    </xf>
    <xf numFmtId="0" fontId="11" fillId="4" borderId="1820" xfId="13" quotePrefix="1" applyFont="1" applyFill="1" applyBorder="1" applyAlignment="1">
      <alignment vertical="center" wrapText="1"/>
    </xf>
    <xf numFmtId="0" fontId="55" fillId="2" borderId="1824" xfId="15" quotePrefix="1" applyFont="1" applyFill="1" applyBorder="1" applyAlignment="1">
      <alignment horizontal="center" vertical="center" wrapText="1"/>
    </xf>
    <xf numFmtId="0" fontId="40" fillId="2" borderId="1824" xfId="15" quotePrefix="1" applyFont="1" applyFill="1" applyBorder="1" applyAlignment="1">
      <alignment horizontal="center" vertical="center" wrapText="1"/>
    </xf>
    <xf numFmtId="0" fontId="11" fillId="2" borderId="1819" xfId="13" quotePrefix="1" applyFont="1" applyFill="1" applyBorder="1" applyAlignment="1">
      <alignment horizontal="center" vertical="center" wrapText="1"/>
    </xf>
    <xf numFmtId="0" fontId="40" fillId="2" borderId="1814" xfId="15" quotePrefix="1" applyFont="1" applyFill="1" applyBorder="1" applyAlignment="1">
      <alignment horizontal="center" vertical="center" wrapText="1"/>
    </xf>
    <xf numFmtId="0" fontId="55" fillId="2" borderId="1764" xfId="15" quotePrefix="1" applyFont="1" applyFill="1" applyBorder="1" applyAlignment="1">
      <alignment horizontal="center" vertical="center" wrapText="1"/>
    </xf>
    <xf numFmtId="0" fontId="55" fillId="2" borderId="1807" xfId="15" quotePrefix="1" applyFont="1" applyFill="1" applyBorder="1" applyAlignment="1">
      <alignment horizontal="center" vertical="center" wrapText="1"/>
    </xf>
    <xf numFmtId="0" fontId="11" fillId="2" borderId="1849" xfId="15" quotePrefix="1" applyFont="1" applyFill="1" applyBorder="1" applyAlignment="1">
      <alignment horizontal="center" vertical="center" wrapText="1"/>
    </xf>
    <xf numFmtId="0" fontId="11" fillId="2" borderId="1850" xfId="15" quotePrefix="1" applyFont="1" applyFill="1" applyBorder="1" applyAlignment="1">
      <alignment horizontal="center" vertical="center" wrapText="1"/>
    </xf>
    <xf numFmtId="0" fontId="11" fillId="2" borderId="1851" xfId="15" quotePrefix="1" applyFont="1" applyFill="1" applyBorder="1" applyAlignment="1">
      <alignment horizontal="center" vertical="center" wrapText="1"/>
    </xf>
    <xf numFmtId="0" fontId="11" fillId="2" borderId="1674" xfId="13" quotePrefix="1" applyFont="1" applyFill="1" applyBorder="1" applyAlignment="1">
      <alignment horizontal="center" vertical="center" wrapText="1"/>
    </xf>
    <xf numFmtId="0" fontId="11" fillId="2" borderId="149" xfId="13" quotePrefix="1" applyFont="1" applyFill="1" applyBorder="1" applyAlignment="1">
      <alignment horizontal="center" vertical="center" wrapText="1"/>
    </xf>
    <xf numFmtId="0" fontId="11" fillId="2" borderId="150" xfId="13" quotePrefix="1" applyFont="1" applyFill="1" applyBorder="1" applyAlignment="1">
      <alignment horizontal="center" vertical="center" wrapText="1"/>
    </xf>
    <xf numFmtId="0" fontId="179" fillId="2" borderId="1779" xfId="13" applyFont="1" applyFill="1" applyBorder="1" applyAlignment="1">
      <alignment horizontal="center" vertical="center" wrapText="1"/>
    </xf>
    <xf numFmtId="0" fontId="179" fillId="2" borderId="1809" xfId="13" applyFont="1" applyFill="1" applyBorder="1" applyAlignment="1">
      <alignment horizontal="center" vertical="center" wrapText="1"/>
    </xf>
    <xf numFmtId="0" fontId="40" fillId="2" borderId="1816" xfId="15" quotePrefix="1" applyFont="1" applyFill="1" applyBorder="1" applyAlignment="1">
      <alignment horizontal="center" vertical="center" wrapText="1"/>
    </xf>
    <xf numFmtId="0" fontId="40" fillId="2" borderId="1816" xfId="13" quotePrefix="1" applyFont="1" applyFill="1" applyBorder="1" applyAlignment="1">
      <alignment vertical="center" wrapText="1"/>
    </xf>
    <xf numFmtId="0" fontId="40" fillId="2" borderId="1817" xfId="15" quotePrefix="1" applyFont="1" applyFill="1" applyBorder="1" applyAlignment="1">
      <alignment vertical="center" wrapText="1"/>
    </xf>
    <xf numFmtId="0" fontId="40" fillId="2" borderId="1818" xfId="15" quotePrefix="1" applyFont="1" applyFill="1" applyBorder="1" applyAlignment="1">
      <alignment vertical="center" wrapText="1"/>
    </xf>
    <xf numFmtId="0" fontId="40" fillId="2" borderId="1805" xfId="15" quotePrefix="1" applyFont="1" applyFill="1" applyBorder="1" applyAlignment="1">
      <alignment vertical="center" wrapText="1"/>
    </xf>
    <xf numFmtId="0" fontId="40" fillId="2" borderId="1819" xfId="15" quotePrefix="1" applyFont="1" applyFill="1" applyBorder="1" applyAlignment="1">
      <alignment vertical="center" wrapText="1"/>
    </xf>
    <xf numFmtId="0" fontId="40" fillId="2" borderId="149" xfId="13" quotePrefix="1" applyFont="1" applyFill="1" applyBorder="1" applyAlignment="1">
      <alignment horizontal="center" vertical="center" wrapText="1"/>
    </xf>
    <xf numFmtId="0" fontId="40" fillId="2" borderId="150" xfId="13" quotePrefix="1" applyFont="1" applyFill="1" applyBorder="1" applyAlignment="1">
      <alignment horizontal="center" vertical="center" wrapText="1"/>
    </xf>
    <xf numFmtId="0" fontId="40" fillId="2" borderId="1814" xfId="13" quotePrefix="1" applyFont="1" applyFill="1" applyBorder="1" applyAlignment="1">
      <alignment vertical="center" wrapText="1"/>
    </xf>
    <xf numFmtId="0" fontId="40" fillId="2" borderId="1763" xfId="13" quotePrefix="1" applyFont="1" applyFill="1" applyBorder="1" applyAlignment="1">
      <alignment vertical="center" wrapText="1"/>
    </xf>
    <xf numFmtId="0" fontId="40" fillId="2" borderId="1764" xfId="13" quotePrefix="1" applyFont="1" applyFill="1" applyBorder="1" applyAlignment="1">
      <alignment vertical="center" wrapText="1"/>
    </xf>
    <xf numFmtId="0" fontId="40" fillId="2" borderId="1768" xfId="13" quotePrefix="1" applyFont="1" applyFill="1" applyBorder="1" applyAlignment="1">
      <alignment vertical="center" wrapText="1"/>
    </xf>
    <xf numFmtId="0" fontId="40" fillId="2" borderId="1807" xfId="13" quotePrefix="1" applyFont="1" applyFill="1" applyBorder="1" applyAlignment="1">
      <alignment vertical="center" wrapText="1"/>
    </xf>
    <xf numFmtId="0" fontId="40" fillId="2" borderId="1815" xfId="15" quotePrefix="1" applyFont="1" applyFill="1" applyBorder="1" applyAlignment="1">
      <alignment horizontal="center" vertical="center" wrapText="1"/>
    </xf>
    <xf numFmtId="0" fontId="40" fillId="2" borderId="1820" xfId="15" quotePrefix="1" applyFont="1" applyFill="1" applyBorder="1" applyAlignment="1">
      <alignment horizontal="center" vertical="center" wrapText="1"/>
    </xf>
    <xf numFmtId="0" fontId="40" fillId="2" borderId="1815" xfId="13" quotePrefix="1" applyFont="1" applyFill="1" applyBorder="1" applyAlignment="1">
      <alignment vertical="center" wrapText="1"/>
    </xf>
    <xf numFmtId="0" fontId="40" fillId="2" borderId="1820" xfId="13" quotePrefix="1" applyFont="1" applyFill="1" applyBorder="1" applyAlignment="1">
      <alignment vertical="center" wrapText="1"/>
    </xf>
    <xf numFmtId="0" fontId="11" fillId="2" borderId="1816" xfId="15" quotePrefix="1" applyFont="1" applyFill="1" applyBorder="1" applyAlignment="1">
      <alignment horizontal="center" vertical="center" wrapText="1"/>
    </xf>
    <xf numFmtId="0" fontId="11" fillId="2" borderId="1804" xfId="15" quotePrefix="1" applyFont="1" applyFill="1" applyBorder="1" applyAlignment="1">
      <alignment horizontal="center" vertical="center" wrapText="1"/>
    </xf>
    <xf numFmtId="0" fontId="11" fillId="2" borderId="1820" xfId="15" quotePrefix="1" applyFont="1" applyFill="1" applyBorder="1" applyAlignment="1">
      <alignment horizontal="center" vertical="center" wrapText="1"/>
    </xf>
    <xf numFmtId="0" fontId="11" fillId="2" borderId="1851" xfId="13" quotePrefix="1" applyFont="1" applyFill="1" applyBorder="1" applyAlignment="1">
      <alignment horizontal="center" vertical="center" wrapText="1"/>
    </xf>
    <xf numFmtId="0" fontId="11" fillId="2" borderId="1849" xfId="13" quotePrefix="1" applyFont="1" applyFill="1" applyBorder="1" applyAlignment="1">
      <alignment horizontal="center" vertical="center" wrapText="1"/>
    </xf>
    <xf numFmtId="0" fontId="11" fillId="2" borderId="1852" xfId="13" quotePrefix="1" applyFont="1" applyFill="1" applyBorder="1" applyAlignment="1">
      <alignment horizontal="center" vertical="center" wrapText="1"/>
    </xf>
    <xf numFmtId="0" fontId="11" fillId="2" borderId="1850" xfId="13" quotePrefix="1" applyFont="1" applyFill="1" applyBorder="1" applyAlignment="1">
      <alignment horizontal="center" vertical="center" wrapText="1"/>
    </xf>
    <xf numFmtId="0" fontId="40" fillId="2" borderId="1822" xfId="15" quotePrefix="1" applyFont="1" applyFill="1" applyBorder="1" applyAlignment="1">
      <alignment horizontal="center" vertical="center" wrapText="1"/>
    </xf>
    <xf numFmtId="0" fontId="40" fillId="2" borderId="1812" xfId="15" quotePrefix="1" applyFont="1" applyFill="1" applyBorder="1" applyAlignment="1">
      <alignment horizontal="center" vertical="center" wrapText="1"/>
    </xf>
    <xf numFmtId="0" fontId="40" fillId="2" borderId="169" xfId="13" quotePrefix="1" applyFont="1" applyFill="1" applyBorder="1" applyAlignment="1">
      <alignment horizontal="center" vertical="center" wrapText="1"/>
    </xf>
    <xf numFmtId="0" fontId="40" fillId="2" borderId="1822" xfId="13" quotePrefix="1" applyFont="1" applyFill="1" applyBorder="1" applyAlignment="1">
      <alignment vertical="center" wrapText="1"/>
    </xf>
    <xf numFmtId="0" fontId="40" fillId="2" borderId="1812" xfId="13" quotePrefix="1" applyFont="1" applyFill="1" applyBorder="1" applyAlignment="1">
      <alignment vertical="center" wrapText="1"/>
    </xf>
    <xf numFmtId="0" fontId="40" fillId="2" borderId="1772" xfId="15" quotePrefix="1" applyFont="1" applyFill="1" applyBorder="1" applyAlignment="1">
      <alignment horizontal="center" vertical="center" wrapText="1"/>
    </xf>
    <xf numFmtId="0" fontId="40" fillId="2" borderId="1804" xfId="15" quotePrefix="1" applyFont="1" applyFill="1" applyBorder="1" applyAlignment="1">
      <alignment horizontal="center" vertical="center" wrapText="1"/>
    </xf>
    <xf numFmtId="0" fontId="40" fillId="2" borderId="1804" xfId="13" quotePrefix="1" applyFont="1" applyFill="1" applyBorder="1" applyAlignment="1">
      <alignment vertical="center" wrapText="1"/>
    </xf>
    <xf numFmtId="0" fontId="228" fillId="0" borderId="1853" xfId="21" applyFont="1" applyFill="1" applyBorder="1" applyAlignment="1">
      <alignment horizontal="center" vertical="center" wrapText="1"/>
    </xf>
    <xf numFmtId="0" fontId="228" fillId="0" borderId="1855" xfId="21" applyFont="1" applyFill="1" applyBorder="1" applyAlignment="1">
      <alignment horizontal="center" vertical="center" wrapText="1"/>
    </xf>
    <xf numFmtId="0" fontId="228" fillId="0" borderId="1856" xfId="21" applyFont="1" applyFill="1" applyBorder="1" applyAlignment="1">
      <alignment horizontal="center" vertical="center" wrapText="1"/>
    </xf>
    <xf numFmtId="0" fontId="228" fillId="0" borderId="1857" xfId="21" applyFont="1" applyFill="1" applyBorder="1" applyAlignment="1">
      <alignment horizontal="center" vertical="center" wrapText="1"/>
    </xf>
    <xf numFmtId="0" fontId="59" fillId="0" borderId="1853" xfId="21" applyFont="1" applyFill="1" applyBorder="1" applyAlignment="1">
      <alignment horizontal="center" vertical="center" wrapText="1"/>
    </xf>
    <xf numFmtId="0" fontId="14" fillId="0" borderId="1857" xfId="15" applyNumberFormat="1" applyFont="1" applyFill="1" applyBorder="1" applyAlignment="1">
      <alignment horizontal="center" vertical="center" wrapText="1"/>
    </xf>
    <xf numFmtId="0" fontId="14" fillId="0" borderId="1853" xfId="15" applyNumberFormat="1" applyFont="1" applyFill="1" applyBorder="1" applyAlignment="1">
      <alignment horizontal="center" vertical="center" wrapText="1"/>
    </xf>
    <xf numFmtId="0" fontId="14" fillId="0" borderId="1855" xfId="15" applyNumberFormat="1" applyFont="1" applyFill="1" applyBorder="1" applyAlignment="1">
      <alignment horizontal="center" vertical="center" wrapText="1"/>
    </xf>
    <xf numFmtId="0" fontId="9" fillId="0" borderId="1855" xfId="15" applyNumberFormat="1" applyFont="1" applyFill="1" applyBorder="1" applyAlignment="1">
      <alignment horizontal="center" vertical="center" wrapText="1"/>
    </xf>
    <xf numFmtId="0" fontId="9" fillId="0" borderId="1857" xfId="15" applyNumberFormat="1" applyFont="1" applyFill="1" applyBorder="1" applyAlignment="1">
      <alignment horizontal="center" vertical="center" wrapText="1"/>
    </xf>
    <xf numFmtId="0" fontId="9" fillId="0" borderId="1853" xfId="15" applyNumberFormat="1" applyFont="1" applyFill="1" applyBorder="1" applyAlignment="1">
      <alignment horizontal="center" vertical="center" wrapText="1"/>
    </xf>
    <xf numFmtId="0" fontId="42" fillId="0" borderId="1858" xfId="0" applyFont="1" applyFill="1" applyBorder="1" applyAlignment="1">
      <alignment horizontal="left" vertical="center" wrapText="1"/>
    </xf>
    <xf numFmtId="0" fontId="42" fillId="0" borderId="1859" xfId="0" applyFont="1" applyFill="1" applyBorder="1" applyAlignment="1">
      <alignment horizontal="left" vertical="center" wrapText="1"/>
    </xf>
    <xf numFmtId="0" fontId="163" fillId="0" borderId="1686" xfId="34" applyNumberFormat="1" applyFont="1" applyFill="1" applyBorder="1" applyAlignment="1" applyProtection="1">
      <alignment horizontal="center" vertical="top" wrapText="1" readingOrder="1"/>
    </xf>
    <xf numFmtId="0" fontId="164" fillId="0" borderId="1687" xfId="34" applyNumberFormat="1" applyFont="1" applyFill="1" applyBorder="1" applyAlignment="1" applyProtection="1">
      <alignment horizontal="center" vertical="top" wrapText="1" readingOrder="1"/>
    </xf>
    <xf numFmtId="0" fontId="163" fillId="0" borderId="1685" xfId="34" applyNumberFormat="1" applyFont="1" applyFill="1" applyBorder="1" applyAlignment="1" applyProtection="1">
      <alignment horizontal="center" vertical="top" wrapText="1" readingOrder="1"/>
    </xf>
    <xf numFmtId="0" fontId="42" fillId="0" borderId="1685" xfId="0" applyFont="1" applyFill="1" applyBorder="1" applyAlignment="1">
      <alignment horizontal="left" vertical="center" wrapText="1"/>
    </xf>
    <xf numFmtId="0" fontId="42" fillId="0" borderId="1860" xfId="0" applyFont="1" applyFill="1" applyBorder="1" applyAlignment="1">
      <alignment horizontal="left" vertical="center" wrapText="1"/>
    </xf>
    <xf numFmtId="0" fontId="42" fillId="0" borderId="1861" xfId="0" applyFont="1" applyFill="1" applyBorder="1" applyAlignment="1">
      <alignment horizontal="left" vertical="center" wrapText="1"/>
    </xf>
    <xf numFmtId="0" fontId="42" fillId="0" borderId="1862" xfId="0" applyFont="1" applyFill="1" applyBorder="1" applyAlignment="1">
      <alignment horizontal="left" vertical="center" wrapText="1"/>
    </xf>
    <xf numFmtId="0" fontId="14" fillId="0" borderId="1863" xfId="0" applyNumberFormat="1" applyFont="1" applyFill="1" applyBorder="1" applyAlignment="1">
      <alignment horizontal="center" vertical="center" wrapText="1"/>
    </xf>
    <xf numFmtId="0" fontId="14" fillId="0" borderId="1864" xfId="0" applyNumberFormat="1" applyFont="1" applyFill="1" applyBorder="1" applyAlignment="1">
      <alignment horizontal="center" vertical="center" wrapText="1"/>
    </xf>
    <xf numFmtId="0" fontId="14" fillId="0" borderId="1865" xfId="0" applyNumberFormat="1" applyFont="1" applyFill="1" applyBorder="1" applyAlignment="1">
      <alignment horizontal="center" vertical="center" wrapText="1"/>
    </xf>
    <xf numFmtId="0" fontId="9" fillId="0" borderId="1865" xfId="0" applyNumberFormat="1" applyFont="1" applyFill="1" applyBorder="1" applyAlignment="1">
      <alignment horizontal="center" vertical="center" wrapText="1"/>
    </xf>
    <xf numFmtId="0" fontId="9" fillId="0" borderId="1863" xfId="0" applyNumberFormat="1" applyFont="1" applyFill="1" applyBorder="1" applyAlignment="1">
      <alignment horizontal="center" vertical="center" wrapText="1"/>
    </xf>
    <xf numFmtId="0" fontId="9" fillId="0" borderId="1864" xfId="0" applyNumberFormat="1" applyFont="1" applyFill="1" applyBorder="1" applyAlignment="1">
      <alignment horizontal="center" vertical="center" wrapText="1"/>
    </xf>
    <xf numFmtId="0" fontId="14" fillId="0" borderId="1866" xfId="0" applyNumberFormat="1" applyFont="1" applyFill="1" applyBorder="1" applyAlignment="1">
      <alignment horizontal="center" vertical="center" wrapText="1"/>
    </xf>
    <xf numFmtId="0" fontId="14" fillId="0" borderId="1867" xfId="0" applyNumberFormat="1" applyFont="1" applyFill="1" applyBorder="1" applyAlignment="1">
      <alignment horizontal="center" vertical="center" wrapText="1"/>
    </xf>
    <xf numFmtId="0" fontId="14" fillId="0" borderId="1868" xfId="0" applyNumberFormat="1" applyFont="1" applyFill="1" applyBorder="1" applyAlignment="1">
      <alignment horizontal="center" vertical="center" wrapText="1"/>
    </xf>
    <xf numFmtId="0" fontId="9" fillId="0" borderId="1869" xfId="0" applyNumberFormat="1" applyFont="1" applyFill="1" applyBorder="1" applyAlignment="1">
      <alignment horizontal="center" vertical="center" wrapText="1"/>
    </xf>
    <xf numFmtId="0" fontId="9" fillId="0" borderId="1868" xfId="0" applyNumberFormat="1" applyFont="1" applyFill="1" applyBorder="1" applyAlignment="1">
      <alignment horizontal="center" vertical="center" wrapText="1"/>
    </xf>
    <xf numFmtId="0" fontId="9" fillId="0" borderId="1867" xfId="0" applyNumberFormat="1" applyFont="1" applyFill="1" applyBorder="1" applyAlignment="1">
      <alignment horizontal="center" vertical="center" wrapText="1"/>
    </xf>
    <xf numFmtId="0" fontId="42" fillId="0" borderId="1857" xfId="0" applyFont="1" applyFill="1" applyBorder="1" applyAlignment="1">
      <alignment horizontal="center" vertical="center" wrapText="1"/>
    </xf>
    <xf numFmtId="0" fontId="42" fillId="0" borderId="1855" xfId="0" applyFont="1" applyFill="1" applyBorder="1" applyAlignment="1">
      <alignment horizontal="center" vertical="center" wrapText="1"/>
    </xf>
    <xf numFmtId="0" fontId="14" fillId="0" borderId="1853" xfId="0" applyFont="1" applyFill="1" applyBorder="1" applyAlignment="1">
      <alignment horizontal="center" vertical="center" wrapText="1"/>
    </xf>
    <xf numFmtId="0" fontId="24" fillId="0" borderId="1855" xfId="0" applyFont="1" applyFill="1" applyBorder="1" applyAlignment="1">
      <alignment horizontal="center" vertical="center" wrapText="1"/>
    </xf>
    <xf numFmtId="0" fontId="9" fillId="0" borderId="1853" xfId="0" applyFont="1" applyFill="1" applyBorder="1" applyAlignment="1">
      <alignment horizontal="center" vertical="center" wrapText="1"/>
    </xf>
    <xf numFmtId="0" fontId="42" fillId="0" borderId="1858" xfId="0" applyFont="1" applyFill="1" applyBorder="1" applyAlignment="1">
      <alignment horizontal="left" vertical="top" wrapText="1"/>
    </xf>
    <xf numFmtId="0" fontId="42" fillId="0" borderId="1685" xfId="0" applyFont="1" applyFill="1" applyBorder="1" applyAlignment="1">
      <alignment horizontal="left" vertical="top" wrapText="1"/>
    </xf>
    <xf numFmtId="0" fontId="14" fillId="0" borderId="1869" xfId="13" applyNumberFormat="1" applyFont="1" applyFill="1" applyBorder="1" applyAlignment="1">
      <alignment horizontal="center" vertical="center" wrapText="1"/>
    </xf>
    <xf numFmtId="0" fontId="14" fillId="0" borderId="1866" xfId="13" applyNumberFormat="1" applyFont="1" applyFill="1" applyBorder="1" applyAlignment="1">
      <alignment horizontal="center" vertical="center" wrapText="1"/>
    </xf>
    <xf numFmtId="0" fontId="14" fillId="0" borderId="1867" xfId="13" applyNumberFormat="1" applyFont="1" applyFill="1" applyBorder="1" applyAlignment="1">
      <alignment horizontal="center" vertical="center" wrapText="1"/>
    </xf>
    <xf numFmtId="0" fontId="42" fillId="0" borderId="1867" xfId="13" applyNumberFormat="1" applyFont="1" applyFill="1" applyBorder="1" applyAlignment="1">
      <alignment horizontal="center" vertical="center" wrapText="1"/>
    </xf>
    <xf numFmtId="0" fontId="14" fillId="0" borderId="1466" xfId="0" applyNumberFormat="1" applyFont="1" applyFill="1" applyBorder="1" applyAlignment="1">
      <alignment horizontal="center" vertical="center" wrapText="1"/>
    </xf>
    <xf numFmtId="0" fontId="14" fillId="0" borderId="1467" xfId="0" applyNumberFormat="1" applyFont="1" applyFill="1" applyBorder="1" applyAlignment="1">
      <alignment horizontal="center" vertical="center" wrapText="1"/>
    </xf>
    <xf numFmtId="0" fontId="14" fillId="0" borderId="116" xfId="0" applyNumberFormat="1" applyFont="1" applyFill="1" applyBorder="1" applyAlignment="1">
      <alignment horizontal="center" vertical="center" wrapText="1"/>
    </xf>
    <xf numFmtId="0" fontId="14" fillId="0" borderId="1872" xfId="0" applyNumberFormat="1" applyFont="1" applyFill="1" applyBorder="1" applyAlignment="1">
      <alignment horizontal="center" vertical="center" wrapText="1"/>
    </xf>
    <xf numFmtId="0" fontId="14" fillId="0" borderId="1873" xfId="0" applyNumberFormat="1" applyFont="1" applyFill="1" applyBorder="1" applyAlignment="1">
      <alignment horizontal="center" vertical="center" wrapText="1"/>
    </xf>
    <xf numFmtId="0" fontId="22" fillId="0" borderId="1161" xfId="0" applyNumberFormat="1" applyFont="1" applyFill="1" applyBorder="1" applyAlignment="1">
      <alignment horizontal="center" vertical="center" wrapText="1"/>
    </xf>
    <xf numFmtId="0" fontId="22" fillId="0" borderId="1863" xfId="0" applyNumberFormat="1" applyFont="1" applyFill="1" applyBorder="1" applyAlignment="1">
      <alignment horizontal="center" vertical="center" wrapText="1"/>
    </xf>
    <xf numFmtId="0" fontId="22" fillId="0" borderId="1864" xfId="0" applyNumberFormat="1" applyFont="1" applyFill="1" applyBorder="1" applyAlignment="1">
      <alignment horizontal="center" vertical="center" wrapText="1"/>
    </xf>
    <xf numFmtId="0" fontId="22" fillId="0" borderId="1874" xfId="0" applyNumberFormat="1" applyFont="1" applyFill="1" applyBorder="1" applyAlignment="1">
      <alignment horizontal="center" vertical="center" wrapText="1"/>
    </xf>
    <xf numFmtId="0" fontId="42" fillId="0" borderId="1859" xfId="0" applyFont="1" applyFill="1" applyBorder="1" applyAlignment="1">
      <alignment horizontal="left" vertical="top" wrapText="1"/>
    </xf>
    <xf numFmtId="0" fontId="42" fillId="0" borderId="1860" xfId="0" applyFont="1" applyFill="1" applyBorder="1" applyAlignment="1">
      <alignment horizontal="left" vertical="top" wrapText="1"/>
    </xf>
    <xf numFmtId="0" fontId="163" fillId="0" borderId="1858" xfId="34" applyNumberFormat="1" applyFont="1" applyFill="1" applyBorder="1" applyAlignment="1" applyProtection="1">
      <alignment horizontal="center" vertical="top" wrapText="1" readingOrder="1"/>
    </xf>
    <xf numFmtId="0" fontId="163" fillId="0" borderId="1875" xfId="34" applyNumberFormat="1" applyFont="1" applyFill="1" applyBorder="1" applyAlignment="1" applyProtection="1">
      <alignment horizontal="center" vertical="top" wrapText="1" readingOrder="1"/>
    </xf>
    <xf numFmtId="0" fontId="164" fillId="0" borderId="1876" xfId="34" applyNumberFormat="1" applyFont="1" applyFill="1" applyBorder="1" applyAlignment="1" applyProtection="1">
      <alignment horizontal="center" vertical="top" wrapText="1" readingOrder="1"/>
    </xf>
    <xf numFmtId="0" fontId="163" fillId="0" borderId="1861" xfId="34" applyNumberFormat="1" applyFont="1" applyFill="1" applyBorder="1" applyAlignment="1" applyProtection="1">
      <alignment horizontal="center" vertical="top" wrapText="1" readingOrder="1"/>
    </xf>
    <xf numFmtId="0" fontId="163" fillId="0" borderId="1877" xfId="34" applyNumberFormat="1" applyFont="1" applyFill="1" applyBorder="1" applyAlignment="1" applyProtection="1">
      <alignment horizontal="center" vertical="top" wrapText="1" readingOrder="1"/>
    </xf>
    <xf numFmtId="0" fontId="164" fillId="0" borderId="1878" xfId="34" applyNumberFormat="1" applyFont="1" applyFill="1" applyBorder="1" applyAlignment="1" applyProtection="1">
      <alignment horizontal="center" vertical="top" wrapText="1" readingOrder="1"/>
    </xf>
    <xf numFmtId="0" fontId="163" fillId="0" borderId="1879" xfId="34" applyFont="1" applyFill="1" applyBorder="1" applyAlignment="1">
      <alignment horizontal="left" vertical="top" wrapText="1" readingOrder="1"/>
    </xf>
    <xf numFmtId="0" fontId="163" fillId="9" borderId="1880" xfId="34" applyFont="1" applyFill="1" applyBorder="1" applyAlignment="1">
      <alignment horizontal="left" vertical="top" wrapText="1" readingOrder="1"/>
    </xf>
    <xf numFmtId="0" fontId="163" fillId="0" borderId="1881" xfId="34" applyNumberFormat="1" applyFont="1" applyFill="1" applyBorder="1" applyAlignment="1" applyProtection="1">
      <alignment horizontal="center" vertical="top" wrapText="1" readingOrder="1"/>
    </xf>
    <xf numFmtId="0" fontId="164" fillId="0" borderId="1882" xfId="34" applyNumberFormat="1" applyFont="1" applyFill="1" applyBorder="1" applyAlignment="1" applyProtection="1">
      <alignment horizontal="center" vertical="top" wrapText="1" readingOrder="1"/>
    </xf>
    <xf numFmtId="0" fontId="163" fillId="0" borderId="1879" xfId="34" applyNumberFormat="1" applyFont="1" applyFill="1" applyBorder="1" applyAlignment="1" applyProtection="1">
      <alignment horizontal="center" vertical="top" wrapText="1" readingOrder="1"/>
    </xf>
    <xf numFmtId="0" fontId="24" fillId="0" borderId="1866" xfId="13" applyFont="1" applyFill="1" applyBorder="1" applyAlignment="1">
      <alignment vertical="center" wrapText="1"/>
    </xf>
    <xf numFmtId="0" fontId="24" fillId="0" borderId="1868" xfId="13" applyFont="1" applyFill="1" applyBorder="1" applyAlignment="1">
      <alignment horizontal="center" vertical="center" wrapText="1"/>
    </xf>
    <xf numFmtId="0" fontId="9" fillId="0" borderId="1867" xfId="13" applyFont="1" applyFill="1" applyBorder="1" applyAlignment="1">
      <alignment vertical="center" wrapText="1"/>
    </xf>
    <xf numFmtId="0" fontId="24" fillId="0" borderId="1868" xfId="13" applyFont="1" applyFill="1" applyBorder="1" applyAlignment="1">
      <alignment vertical="center" wrapText="1"/>
    </xf>
    <xf numFmtId="0" fontId="163" fillId="9" borderId="1870" xfId="34" applyFont="1" applyFill="1" applyBorder="1" applyAlignment="1">
      <alignment horizontal="left" vertical="top" wrapText="1" readingOrder="1"/>
    </xf>
    <xf numFmtId="0" fontId="163" fillId="9" borderId="1871" xfId="34" applyFont="1" applyFill="1" applyBorder="1" applyAlignment="1">
      <alignment horizontal="left" vertical="top" wrapText="1" readingOrder="1"/>
    </xf>
    <xf numFmtId="0" fontId="163" fillId="9" borderId="1883" xfId="34" applyFont="1" applyFill="1" applyBorder="1" applyAlignment="1">
      <alignment horizontal="left" vertical="top" wrapText="1" readingOrder="1"/>
    </xf>
    <xf numFmtId="0" fontId="163" fillId="0" borderId="1859" xfId="34" applyNumberFormat="1" applyFont="1" applyFill="1" applyBorder="1" applyAlignment="1" applyProtection="1">
      <alignment horizontal="center" vertical="top" wrapText="1" readingOrder="1"/>
    </xf>
    <xf numFmtId="0" fontId="163" fillId="0" borderId="1860" xfId="34" applyNumberFormat="1" applyFont="1" applyFill="1" applyBorder="1" applyAlignment="1" applyProtection="1">
      <alignment horizontal="center" vertical="top" wrapText="1" readingOrder="1"/>
    </xf>
    <xf numFmtId="0" fontId="163" fillId="0" borderId="1862" xfId="34" applyNumberFormat="1" applyFont="1" applyFill="1" applyBorder="1" applyAlignment="1" applyProtection="1">
      <alignment horizontal="center" vertical="top" wrapText="1" readingOrder="1"/>
    </xf>
    <xf numFmtId="0" fontId="163" fillId="0" borderId="1876" xfId="34" applyNumberFormat="1" applyFont="1" applyFill="1" applyBorder="1" applyAlignment="1" applyProtection="1">
      <alignment horizontal="center" vertical="top" wrapText="1" readingOrder="1"/>
    </xf>
    <xf numFmtId="0" fontId="163" fillId="0" borderId="1687" xfId="34" applyNumberFormat="1" applyFont="1" applyFill="1" applyBorder="1" applyAlignment="1" applyProtection="1">
      <alignment horizontal="center" vertical="top" wrapText="1" readingOrder="1"/>
    </xf>
    <xf numFmtId="0" fontId="163" fillId="0" borderId="1878" xfId="34" applyNumberFormat="1" applyFont="1" applyFill="1" applyBorder="1" applyAlignment="1" applyProtection="1">
      <alignment horizontal="center" vertical="top" wrapText="1" readingOrder="1"/>
    </xf>
    <xf numFmtId="0" fontId="55" fillId="0" borderId="1788" xfId="15" applyFont="1" applyFill="1" applyBorder="1" applyAlignment="1">
      <alignment horizontal="center" vertical="center" wrapText="1"/>
    </xf>
    <xf numFmtId="0" fontId="55" fillId="0" borderId="1789" xfId="15" applyFont="1" applyFill="1" applyBorder="1" applyAlignment="1">
      <alignment horizontal="center" vertical="center" wrapText="1"/>
    </xf>
    <xf numFmtId="0" fontId="55" fillId="0" borderId="1773" xfId="15" applyFont="1" applyFill="1" applyBorder="1" applyAlignment="1">
      <alignment horizontal="center" vertical="center" wrapText="1"/>
    </xf>
    <xf numFmtId="0" fontId="55" fillId="0" borderId="1770" xfId="15" applyFont="1" applyFill="1" applyBorder="1" applyAlignment="1">
      <alignment horizontal="center" vertical="center" wrapText="1"/>
    </xf>
    <xf numFmtId="0" fontId="55" fillId="0" borderId="1796" xfId="15" applyFont="1" applyFill="1" applyBorder="1" applyAlignment="1">
      <alignment horizontal="center" vertical="center" wrapText="1"/>
    </xf>
    <xf numFmtId="0" fontId="55" fillId="0" borderId="1806" xfId="15" applyFont="1" applyFill="1" applyBorder="1" applyAlignment="1">
      <alignment horizontal="center" vertical="center" wrapText="1"/>
    </xf>
    <xf numFmtId="0" fontId="58" fillId="2" borderId="1815" xfId="13" applyFont="1" applyFill="1" applyBorder="1" applyAlignment="1">
      <alignment horizontal="center" vertical="center" wrapText="1"/>
    </xf>
    <xf numFmtId="0" fontId="58" fillId="2" borderId="1817" xfId="11" applyFont="1" applyFill="1" applyBorder="1" applyAlignment="1">
      <alignment horizontal="center" vertical="center" textRotation="255" wrapText="1"/>
    </xf>
    <xf numFmtId="0" fontId="58" fillId="2" borderId="1746" xfId="11" applyFont="1" applyFill="1" applyBorder="1" applyAlignment="1">
      <alignment horizontal="center" vertical="center" textRotation="255" wrapText="1"/>
    </xf>
    <xf numFmtId="0" fontId="58" fillId="2" borderId="1747" xfId="11" applyFont="1" applyFill="1" applyBorder="1" applyAlignment="1">
      <alignment horizontal="center" vertical="center" textRotation="255" wrapText="1"/>
    </xf>
    <xf numFmtId="0" fontId="58" fillId="2" borderId="42" xfId="11" applyFont="1" applyFill="1" applyBorder="1" applyAlignment="1">
      <alignment horizontal="center" vertical="center" textRotation="255" wrapText="1"/>
    </xf>
    <xf numFmtId="0" fontId="58" fillId="2" borderId="221" xfId="11" applyFont="1" applyFill="1" applyBorder="1" applyAlignment="1">
      <alignment horizontal="center" vertical="center" textRotation="255" wrapText="1"/>
    </xf>
    <xf numFmtId="0" fontId="11" fillId="2" borderId="175" xfId="11" quotePrefix="1" applyFont="1" applyFill="1" applyBorder="1" applyAlignment="1">
      <alignment horizontal="center" vertical="center" textRotation="255" wrapText="1"/>
    </xf>
    <xf numFmtId="0" fontId="55" fillId="2" borderId="1817" xfId="13" applyFont="1" applyFill="1" applyBorder="1" applyAlignment="1">
      <alignment horizontal="center" vertical="center" wrapText="1"/>
    </xf>
    <xf numFmtId="0" fontId="55" fillId="2" borderId="1818" xfId="13" applyFont="1" applyFill="1" applyBorder="1" applyAlignment="1">
      <alignment horizontal="center" vertical="center" wrapText="1"/>
    </xf>
    <xf numFmtId="0" fontId="58" fillId="2" borderId="1819" xfId="13" applyFont="1" applyFill="1" applyBorder="1" applyAlignment="1">
      <alignment horizontal="center" vertical="center" wrapText="1"/>
    </xf>
    <xf numFmtId="0" fontId="55" fillId="2" borderId="1746" xfId="13" applyFont="1" applyFill="1" applyBorder="1" applyAlignment="1">
      <alignment horizontal="center" vertical="center" wrapText="1"/>
    </xf>
    <xf numFmtId="0" fontId="40" fillId="2" borderId="1746" xfId="13" quotePrefix="1" applyFont="1" applyFill="1" applyBorder="1" applyAlignment="1">
      <alignment vertical="center" wrapText="1"/>
    </xf>
    <xf numFmtId="0" fontId="8" fillId="2" borderId="1796" xfId="15" applyFont="1" applyFill="1" applyBorder="1" applyAlignment="1">
      <alignment horizontal="center" vertical="center" wrapText="1"/>
    </xf>
    <xf numFmtId="0" fontId="8" fillId="2" borderId="1789" xfId="15" applyFont="1" applyFill="1" applyBorder="1" applyAlignment="1">
      <alignment horizontal="center" vertical="center" wrapText="1"/>
    </xf>
    <xf numFmtId="0" fontId="8" fillId="2" borderId="1806" xfId="15" applyFont="1" applyFill="1" applyBorder="1" applyAlignment="1">
      <alignment horizontal="center" vertical="center" wrapText="1"/>
    </xf>
    <xf numFmtId="0" fontId="55" fillId="2" borderId="1789" xfId="15" applyFont="1" applyFill="1" applyBorder="1" applyAlignment="1">
      <alignment horizontal="center" vertical="center" wrapText="1"/>
    </xf>
    <xf numFmtId="0" fontId="55" fillId="2" borderId="1770" xfId="15" applyFont="1" applyFill="1" applyBorder="1" applyAlignment="1">
      <alignment horizontal="center" vertical="center" wrapText="1"/>
    </xf>
    <xf numFmtId="0" fontId="40" fillId="2" borderId="1678" xfId="15" quotePrefix="1" applyFont="1" applyFill="1" applyBorder="1" applyAlignment="1">
      <alignment vertical="center" wrapText="1"/>
    </xf>
    <xf numFmtId="0" fontId="55" fillId="2" borderId="1796" xfId="15" applyFont="1" applyFill="1" applyBorder="1" applyAlignment="1">
      <alignment horizontal="center" vertical="center" wrapText="1"/>
    </xf>
    <xf numFmtId="0" fontId="55" fillId="2" borderId="1806" xfId="15" applyFont="1" applyFill="1" applyBorder="1" applyAlignment="1">
      <alignment horizontal="center" vertical="center" wrapText="1"/>
    </xf>
    <xf numFmtId="0" fontId="55" fillId="2" borderId="1678" xfId="15" quotePrefix="1" applyFont="1" applyFill="1" applyBorder="1" applyAlignment="1">
      <alignment vertical="center" wrapText="1"/>
    </xf>
    <xf numFmtId="0" fontId="58" fillId="2" borderId="1815" xfId="15" applyFont="1" applyFill="1" applyBorder="1" applyAlignment="1">
      <alignment horizontal="center" vertical="center" wrapText="1"/>
    </xf>
    <xf numFmtId="0" fontId="58" fillId="2" borderId="1809" xfId="15" applyFont="1" applyFill="1" applyBorder="1" applyAlignment="1">
      <alignment horizontal="center" vertical="center" wrapText="1"/>
    </xf>
    <xf numFmtId="0" fontId="58" fillId="2" borderId="1803" xfId="15" applyFont="1" applyFill="1" applyBorder="1" applyAlignment="1">
      <alignment horizontal="center" vertical="center" wrapText="1"/>
    </xf>
    <xf numFmtId="0" fontId="11" fillId="2" borderId="1749" xfId="15" quotePrefix="1" applyFont="1" applyFill="1" applyBorder="1" applyAlignment="1">
      <alignment vertical="center" wrapText="1"/>
    </xf>
    <xf numFmtId="0" fontId="55" fillId="2" borderId="1824" xfId="13" applyFont="1" applyFill="1" applyBorder="1" applyAlignment="1">
      <alignment horizontal="center" vertical="center" wrapText="1"/>
    </xf>
    <xf numFmtId="0" fontId="55" fillId="2" borderId="21" xfId="13" applyFont="1" applyFill="1" applyBorder="1" applyAlignment="1">
      <alignment horizontal="center" vertical="center" wrapText="1"/>
    </xf>
    <xf numFmtId="0" fontId="55" fillId="2" borderId="1637" xfId="13" applyFont="1" applyFill="1" applyBorder="1" applyAlignment="1">
      <alignment horizontal="center" vertical="center" wrapText="1"/>
    </xf>
    <xf numFmtId="0" fontId="40" fillId="2" borderId="1706" xfId="13" quotePrefix="1" applyFont="1" applyFill="1" applyBorder="1" applyAlignment="1">
      <alignment vertical="center" wrapText="1"/>
    </xf>
    <xf numFmtId="0" fontId="58" fillId="12" borderId="1884" xfId="0" applyFont="1" applyFill="1" applyBorder="1" applyAlignment="1">
      <alignment horizontal="center" vertical="center" wrapText="1"/>
    </xf>
    <xf numFmtId="0" fontId="58" fillId="12" borderId="1885" xfId="0" applyFont="1" applyFill="1" applyBorder="1" applyAlignment="1">
      <alignment horizontal="center" vertical="center" wrapText="1"/>
    </xf>
    <xf numFmtId="0" fontId="58" fillId="12" borderId="1886" xfId="0" applyFont="1" applyFill="1" applyBorder="1" applyAlignment="1">
      <alignment horizontal="center" vertical="center" wrapText="1"/>
    </xf>
    <xf numFmtId="0" fontId="55" fillId="12" borderId="1887" xfId="0" applyFont="1" applyFill="1" applyBorder="1" applyAlignment="1">
      <alignment horizontal="center" vertical="center" wrapText="1"/>
    </xf>
    <xf numFmtId="0" fontId="55" fillId="12" borderId="1686" xfId="0" applyFont="1" applyFill="1" applyBorder="1" applyAlignment="1">
      <alignment horizontal="center" vertical="center" wrapText="1"/>
    </xf>
    <xf numFmtId="0" fontId="55" fillId="12" borderId="1877" xfId="0" applyFont="1" applyFill="1" applyBorder="1" applyAlignment="1">
      <alignment horizontal="center" vertical="center" wrapText="1"/>
    </xf>
    <xf numFmtId="0" fontId="11" fillId="12" borderId="1888" xfId="0" applyFont="1" applyFill="1" applyBorder="1" applyAlignment="1">
      <alignment horizontal="center" vertical="center" wrapText="1"/>
    </xf>
    <xf numFmtId="0" fontId="11" fillId="12" borderId="1889" xfId="0" applyFont="1" applyFill="1" applyBorder="1" applyAlignment="1">
      <alignment horizontal="center" vertical="center" wrapText="1"/>
    </xf>
    <xf numFmtId="0" fontId="11" fillId="12" borderId="1890" xfId="0" applyFont="1" applyFill="1" applyBorder="1" applyAlignment="1">
      <alignment horizontal="center" vertical="center" wrapText="1"/>
    </xf>
    <xf numFmtId="0" fontId="40" fillId="12" borderId="1887" xfId="0" applyFont="1" applyFill="1" applyBorder="1" applyAlignment="1">
      <alignment horizontal="center" vertical="center" wrapText="1"/>
    </xf>
    <xf numFmtId="0" fontId="40" fillId="12" borderId="1686" xfId="0" applyFont="1" applyFill="1" applyBorder="1" applyAlignment="1">
      <alignment horizontal="center" vertical="center" wrapText="1"/>
    </xf>
    <xf numFmtId="0" fontId="40" fillId="12" borderId="1877" xfId="0" applyFont="1" applyFill="1" applyBorder="1" applyAlignment="1">
      <alignment horizontal="center" vertical="center" wrapText="1"/>
    </xf>
    <xf numFmtId="0" fontId="229" fillId="0" borderId="1607" xfId="0" applyFont="1" applyFill="1" applyBorder="1" applyAlignment="1">
      <alignment horizontal="center"/>
    </xf>
    <xf numFmtId="0" fontId="229" fillId="0" borderId="1608" xfId="0" applyFont="1" applyFill="1" applyBorder="1" applyAlignment="1">
      <alignment horizontal="center"/>
    </xf>
    <xf numFmtId="0" fontId="229" fillId="0" borderId="20" xfId="0" applyFont="1" applyFill="1" applyBorder="1" applyAlignment="1">
      <alignment horizontal="center"/>
    </xf>
    <xf numFmtId="0" fontId="229" fillId="0" borderId="1740" xfId="0" applyFont="1" applyFill="1" applyBorder="1" applyAlignment="1">
      <alignment horizontal="center"/>
    </xf>
    <xf numFmtId="0" fontId="229" fillId="0" borderId="1699" xfId="0" applyFont="1" applyFill="1" applyBorder="1" applyAlignment="1">
      <alignment horizontal="center"/>
    </xf>
    <xf numFmtId="0" fontId="229" fillId="0" borderId="1212" xfId="0" applyFont="1" applyFill="1" applyBorder="1" applyAlignment="1">
      <alignment horizontal="center"/>
    </xf>
    <xf numFmtId="0" fontId="229" fillId="0" borderId="129" xfId="0" applyFont="1" applyFill="1" applyBorder="1" applyAlignment="1">
      <alignment horizontal="center"/>
    </xf>
    <xf numFmtId="0" fontId="229" fillId="0" borderId="0" xfId="0" applyFont="1" applyFill="1" applyBorder="1" applyAlignment="1">
      <alignment horizontal="center"/>
    </xf>
    <xf numFmtId="0" fontId="229" fillId="0" borderId="1826" xfId="0" applyFont="1" applyFill="1" applyBorder="1" applyAlignment="1">
      <alignment horizontal="center"/>
    </xf>
    <xf numFmtId="0" fontId="229" fillId="0" borderId="1827" xfId="0" applyFont="1" applyFill="1" applyBorder="1" applyAlignment="1">
      <alignment horizontal="center"/>
    </xf>
    <xf numFmtId="0" fontId="202" fillId="2" borderId="1700" xfId="0" applyFont="1" applyFill="1" applyBorder="1" applyAlignment="1">
      <alignment horizontal="center"/>
    </xf>
    <xf numFmtId="0" fontId="202" fillId="2" borderId="1891" xfId="0" applyFont="1" applyFill="1" applyBorder="1" applyAlignment="1">
      <alignment horizontal="center"/>
    </xf>
    <xf numFmtId="0" fontId="202" fillId="2" borderId="1810" xfId="0" applyFont="1" applyFill="1" applyBorder="1" applyAlignment="1">
      <alignment horizontal="center"/>
    </xf>
    <xf numFmtId="0" fontId="229" fillId="2" borderId="1607" xfId="0" applyFont="1" applyFill="1" applyBorder="1" applyAlignment="1">
      <alignment horizontal="center"/>
    </xf>
    <xf numFmtId="0" fontId="229" fillId="2" borderId="1608" xfId="0" applyFont="1" applyFill="1" applyBorder="1" applyAlignment="1">
      <alignment horizontal="center"/>
    </xf>
    <xf numFmtId="0" fontId="229" fillId="2" borderId="20" xfId="0" applyFont="1" applyFill="1" applyBorder="1" applyAlignment="1">
      <alignment horizontal="center"/>
    </xf>
    <xf numFmtId="0" fontId="229" fillId="2" borderId="1607" xfId="9" applyFont="1" applyFill="1" applyBorder="1" applyAlignment="1">
      <alignment horizontal="center"/>
    </xf>
    <xf numFmtId="0" fontId="229" fillId="2" borderId="1608" xfId="9" applyFont="1" applyFill="1" applyBorder="1" applyAlignment="1">
      <alignment horizontal="center"/>
    </xf>
    <xf numFmtId="0" fontId="229" fillId="2" borderId="20" xfId="9" applyFont="1" applyFill="1" applyBorder="1" applyAlignment="1">
      <alignment horizontal="center"/>
    </xf>
    <xf numFmtId="0" fontId="229" fillId="2" borderId="1740" xfId="9" applyFont="1" applyFill="1" applyBorder="1" applyAlignment="1">
      <alignment horizontal="center"/>
    </xf>
    <xf numFmtId="0" fontId="229" fillId="2" borderId="1699" xfId="9" applyFont="1" applyFill="1" applyBorder="1" applyAlignment="1">
      <alignment horizontal="center"/>
    </xf>
    <xf numFmtId="0" fontId="229" fillId="2" borderId="1790" xfId="9" applyFont="1" applyFill="1" applyBorder="1" applyAlignment="1">
      <alignment horizontal="center"/>
    </xf>
    <xf numFmtId="0" fontId="229" fillId="2" borderId="1212" xfId="0" applyFont="1" applyFill="1" applyBorder="1" applyAlignment="1">
      <alignment horizontal="center"/>
    </xf>
    <xf numFmtId="0" fontId="229" fillId="2" borderId="129" xfId="0" applyFont="1" applyFill="1" applyBorder="1" applyAlignment="1">
      <alignment horizontal="center"/>
    </xf>
    <xf numFmtId="0" fontId="229" fillId="2" borderId="0" xfId="0" applyFont="1" applyFill="1" applyBorder="1" applyAlignment="1">
      <alignment horizontal="center"/>
    </xf>
    <xf numFmtId="0" fontId="229" fillId="2" borderId="1826" xfId="9" applyFont="1" applyFill="1" applyBorder="1" applyAlignment="1">
      <alignment horizontal="center"/>
    </xf>
    <xf numFmtId="0" fontId="229" fillId="2" borderId="1827" xfId="9" applyFont="1" applyFill="1" applyBorder="1" applyAlignment="1">
      <alignment horizontal="center"/>
    </xf>
    <xf numFmtId="0" fontId="229" fillId="2" borderId="992" xfId="9" applyFont="1" applyFill="1" applyBorder="1" applyAlignment="1">
      <alignment horizontal="center"/>
    </xf>
    <xf numFmtId="0" fontId="202" fillId="2" borderId="1823" xfId="0" applyFont="1" applyFill="1" applyBorder="1" applyAlignment="1">
      <alignment horizontal="center"/>
    </xf>
    <xf numFmtId="0" fontId="202" fillId="2" borderId="1702" xfId="0" applyFont="1" applyFill="1" applyBorder="1" applyAlignment="1">
      <alignment horizontal="center"/>
    </xf>
    <xf numFmtId="0" fontId="202" fillId="2" borderId="1892" xfId="0" applyFont="1" applyFill="1" applyBorder="1" applyAlignment="1">
      <alignment horizontal="center"/>
    </xf>
    <xf numFmtId="0" fontId="202" fillId="2" borderId="1704" xfId="0" applyFont="1" applyFill="1" applyBorder="1" applyAlignment="1">
      <alignment horizontal="center"/>
    </xf>
    <xf numFmtId="0" fontId="229" fillId="2" borderId="1614" xfId="9" applyFont="1" applyFill="1" applyBorder="1" applyAlignment="1">
      <alignment horizontal="center"/>
    </xf>
    <xf numFmtId="0" fontId="229" fillId="2" borderId="1828" xfId="9" applyFont="1" applyFill="1" applyBorder="1" applyAlignment="1">
      <alignment horizontal="center"/>
    </xf>
    <xf numFmtId="0" fontId="229" fillId="2" borderId="994" xfId="9" applyFont="1" applyFill="1" applyBorder="1" applyAlignment="1">
      <alignment horizontal="center"/>
    </xf>
    <xf numFmtId="0" fontId="229" fillId="2" borderId="995" xfId="9" applyFont="1" applyFill="1" applyBorder="1" applyAlignment="1">
      <alignment horizontal="center"/>
    </xf>
    <xf numFmtId="0" fontId="229" fillId="2" borderId="1704" xfId="0" applyFont="1" applyFill="1" applyBorder="1" applyAlignment="1">
      <alignment horizontal="center"/>
    </xf>
    <xf numFmtId="0" fontId="229" fillId="2" borderId="1891" xfId="0" applyFont="1" applyFill="1" applyBorder="1" applyAlignment="1">
      <alignment horizontal="center"/>
    </xf>
    <xf numFmtId="0" fontId="229" fillId="2" borderId="1810" xfId="0" applyFont="1" applyFill="1" applyBorder="1" applyAlignment="1">
      <alignment horizontal="center"/>
    </xf>
    <xf numFmtId="0" fontId="229" fillId="2" borderId="1743" xfId="0" applyFont="1" applyFill="1" applyBorder="1" applyAlignment="1">
      <alignment horizontal="center"/>
    </xf>
    <xf numFmtId="0" fontId="229" fillId="2" borderId="1893" xfId="0" applyFont="1" applyFill="1" applyBorder="1" applyAlignment="1">
      <alignment horizontal="center"/>
    </xf>
    <xf numFmtId="0" fontId="202" fillId="2" borderId="1894" xfId="0" applyFont="1" applyFill="1" applyBorder="1" applyAlignment="1">
      <alignment horizontal="center"/>
    </xf>
    <xf numFmtId="0" fontId="202" fillId="2" borderId="1811" xfId="0" applyFont="1" applyFill="1" applyBorder="1" applyAlignment="1">
      <alignment horizontal="center"/>
    </xf>
    <xf numFmtId="0" fontId="55" fillId="4" borderId="1788" xfId="15" applyFont="1" applyFill="1" applyBorder="1" applyAlignment="1">
      <alignment horizontal="center" vertical="center" wrapText="1"/>
    </xf>
    <xf numFmtId="0" fontId="55" fillId="4" borderId="1814" xfId="13" applyFont="1" applyFill="1" applyBorder="1" applyAlignment="1">
      <alignment horizontal="center" vertical="center" wrapText="1"/>
    </xf>
    <xf numFmtId="0" fontId="55" fillId="4" borderId="1763" xfId="13" applyFont="1" applyFill="1" applyBorder="1" applyAlignment="1">
      <alignment horizontal="center" vertical="center" wrapText="1"/>
    </xf>
    <xf numFmtId="0" fontId="55" fillId="2" borderId="1788" xfId="15" applyFont="1" applyFill="1" applyBorder="1" applyAlignment="1">
      <alignment horizontal="center" vertical="center" wrapText="1"/>
    </xf>
    <xf numFmtId="0" fontId="55" fillId="2" borderId="1790" xfId="15" applyFont="1" applyFill="1" applyBorder="1" applyAlignment="1">
      <alignment horizontal="center" vertical="center" wrapText="1"/>
    </xf>
    <xf numFmtId="0" fontId="58" fillId="2" borderId="1817" xfId="13" applyFont="1" applyFill="1" applyBorder="1" applyAlignment="1">
      <alignment horizontal="center" vertical="center" wrapText="1"/>
    </xf>
    <xf numFmtId="0" fontId="55" fillId="2" borderId="1814" xfId="13" applyFont="1" applyFill="1" applyBorder="1" applyAlignment="1">
      <alignment horizontal="center" vertical="center" wrapText="1"/>
    </xf>
    <xf numFmtId="0" fontId="55" fillId="2" borderId="1763" xfId="13" applyFont="1" applyFill="1" applyBorder="1" applyAlignment="1">
      <alignment horizontal="center" vertical="center" wrapText="1"/>
    </xf>
    <xf numFmtId="0" fontId="55" fillId="2" borderId="1795" xfId="13" applyFont="1" applyFill="1" applyBorder="1" applyAlignment="1">
      <alignment horizontal="center" vertical="center" wrapText="1"/>
    </xf>
    <xf numFmtId="0" fontId="55" fillId="2" borderId="1824" xfId="15" applyFont="1" applyFill="1" applyBorder="1" applyAlignment="1">
      <alignment horizontal="center" vertical="center" wrapText="1"/>
    </xf>
    <xf numFmtId="0" fontId="58" fillId="2" borderId="1823" xfId="15" applyFont="1" applyFill="1" applyBorder="1" applyAlignment="1">
      <alignment horizontal="center" vertical="center" wrapText="1"/>
    </xf>
    <xf numFmtId="0" fontId="58" fillId="2" borderId="1809" xfId="13" applyFont="1" applyFill="1" applyBorder="1" applyAlignment="1">
      <alignment horizontal="center" vertical="center" wrapText="1"/>
    </xf>
    <xf numFmtId="0" fontId="55" fillId="2" borderId="1540" xfId="15" applyFont="1" applyFill="1" applyBorder="1" applyAlignment="1">
      <alignment horizontal="center" vertical="center" wrapText="1"/>
    </xf>
    <xf numFmtId="0" fontId="55" fillId="2" borderId="21" xfId="15" applyFont="1" applyFill="1" applyBorder="1" applyAlignment="1">
      <alignment horizontal="center" vertical="center" wrapText="1"/>
    </xf>
    <xf numFmtId="0" fontId="55" fillId="2" borderId="1763" xfId="15" applyFont="1" applyFill="1" applyBorder="1" applyAlignment="1">
      <alignment horizontal="center" vertical="center" wrapText="1"/>
    </xf>
    <xf numFmtId="0" fontId="55" fillId="2" borderId="1808" xfId="15" applyFont="1" applyFill="1" applyBorder="1" applyAlignment="1">
      <alignment horizontal="center" vertical="center" wrapText="1"/>
    </xf>
    <xf numFmtId="0" fontId="55" fillId="2" borderId="1814" xfId="15" applyFont="1" applyFill="1" applyBorder="1" applyAlignment="1">
      <alignment horizontal="center" vertical="center" wrapText="1"/>
    </xf>
    <xf numFmtId="0" fontId="55" fillId="2" borderId="1801" xfId="15" applyFont="1" applyFill="1" applyBorder="1" applyAlignment="1">
      <alignment horizontal="center" vertical="center" wrapText="1"/>
    </xf>
    <xf numFmtId="0" fontId="55" fillId="2" borderId="901" xfId="13" applyFont="1" applyFill="1" applyBorder="1" applyAlignment="1">
      <alignment horizontal="center" vertical="center" wrapText="1"/>
    </xf>
    <xf numFmtId="0" fontId="55" fillId="2" borderId="1107" xfId="13" applyFont="1" applyFill="1" applyBorder="1" applyAlignment="1">
      <alignment horizontal="center" vertical="center" wrapText="1"/>
    </xf>
    <xf numFmtId="0" fontId="55" fillId="2" borderId="1108" xfId="13" applyFont="1" applyFill="1" applyBorder="1" applyAlignment="1">
      <alignment horizontal="center" vertical="center" wrapText="1"/>
    </xf>
    <xf numFmtId="0" fontId="55" fillId="2" borderId="1895" xfId="13" applyFont="1" applyFill="1" applyBorder="1" applyAlignment="1">
      <alignment horizontal="center" vertical="center" wrapText="1"/>
    </xf>
    <xf numFmtId="0" fontId="55" fillId="2" borderId="1795" xfId="15" applyFont="1" applyFill="1" applyBorder="1" applyAlignment="1">
      <alignment horizontal="center" vertical="center" wrapText="1"/>
    </xf>
    <xf numFmtId="0" fontId="55" fillId="2" borderId="1674" xfId="15" applyFont="1" applyFill="1" applyBorder="1" applyAlignment="1">
      <alignment horizontal="center" vertical="center" wrapText="1"/>
    </xf>
    <xf numFmtId="0" fontId="55" fillId="2" borderId="42" xfId="15" applyFont="1" applyFill="1" applyBorder="1" applyAlignment="1">
      <alignment horizontal="center" vertical="center" wrapText="1"/>
    </xf>
    <xf numFmtId="0" fontId="58" fillId="2" borderId="1816" xfId="13" applyFont="1" applyFill="1" applyBorder="1" applyAlignment="1">
      <alignment horizontal="center" vertical="center" wrapText="1"/>
    </xf>
    <xf numFmtId="0" fontId="58" fillId="2" borderId="1820" xfId="13" applyFont="1" applyFill="1" applyBorder="1" applyAlignment="1">
      <alignment horizontal="center" vertical="center" wrapText="1"/>
    </xf>
    <xf numFmtId="0" fontId="58" fillId="2" borderId="901" xfId="13" applyFont="1" applyFill="1" applyBorder="1" applyAlignment="1">
      <alignment horizontal="center" vertical="center" wrapText="1"/>
    </xf>
    <xf numFmtId="0" fontId="58" fillId="2" borderId="1107" xfId="13" applyFont="1" applyFill="1" applyBorder="1" applyAlignment="1">
      <alignment horizontal="center" vertical="center" wrapText="1"/>
    </xf>
    <xf numFmtId="0" fontId="58" fillId="2" borderId="1108" xfId="13" applyFont="1" applyFill="1" applyBorder="1" applyAlignment="1">
      <alignment horizontal="center" vertical="center" wrapText="1"/>
    </xf>
    <xf numFmtId="0" fontId="55" fillId="2" borderId="1815" xfId="13" applyFont="1" applyFill="1" applyBorder="1" applyAlignment="1">
      <alignment horizontal="center" vertical="center" wrapText="1"/>
    </xf>
    <xf numFmtId="0" fontId="55" fillId="2" borderId="1816" xfId="13" applyFont="1" applyFill="1" applyBorder="1" applyAlignment="1">
      <alignment horizontal="center" vertical="center" wrapText="1"/>
    </xf>
    <xf numFmtId="0" fontId="58" fillId="2" borderId="1804" xfId="13" applyFont="1" applyFill="1" applyBorder="1" applyAlignment="1">
      <alignment horizontal="center" vertical="center" wrapText="1"/>
    </xf>
    <xf numFmtId="0" fontId="55" fillId="2" borderId="1819" xfId="15" applyFont="1" applyFill="1" applyBorder="1" applyAlignment="1">
      <alignment horizontal="center" vertical="center" wrapText="1"/>
    </xf>
    <xf numFmtId="0" fontId="55" fillId="2" borderId="1896" xfId="0" applyFont="1" applyFill="1" applyBorder="1" applyAlignment="1">
      <alignment horizontal="center" vertical="center"/>
    </xf>
    <xf numFmtId="0" fontId="55" fillId="2" borderId="1807" xfId="15" applyFont="1" applyFill="1" applyBorder="1" applyAlignment="1">
      <alignment horizontal="center" vertical="center" wrapText="1"/>
    </xf>
    <xf numFmtId="0" fontId="55" fillId="2" borderId="1808" xfId="13" applyFont="1" applyFill="1" applyBorder="1" applyAlignment="1">
      <alignment horizontal="center" vertical="center" wrapText="1"/>
    </xf>
    <xf numFmtId="0" fontId="55" fillId="2" borderId="1801" xfId="13" applyFont="1" applyFill="1" applyBorder="1" applyAlignment="1">
      <alignment horizontal="center" vertical="center" wrapText="1"/>
    </xf>
    <xf numFmtId="0" fontId="58" fillId="2" borderId="1823" xfId="13" applyFont="1" applyFill="1" applyBorder="1" applyAlignment="1">
      <alignment horizontal="center" vertical="center" wrapText="1"/>
    </xf>
    <xf numFmtId="0" fontId="27" fillId="2" borderId="1824" xfId="13" applyFont="1" applyFill="1" applyBorder="1" applyAlignment="1" applyProtection="1">
      <alignment horizontal="center" vertical="center" wrapText="1"/>
      <protection locked="0"/>
    </xf>
    <xf numFmtId="0" fontId="27" fillId="2" borderId="1766" xfId="13" applyFont="1" applyFill="1" applyBorder="1" applyAlignment="1" applyProtection="1">
      <alignment horizontal="center" vertical="center" wrapText="1"/>
      <protection locked="0"/>
    </xf>
    <xf numFmtId="0" fontId="27" fillId="2" borderId="1767" xfId="13" applyFont="1" applyFill="1" applyBorder="1" applyAlignment="1" applyProtection="1">
      <alignment horizontal="center" vertical="center" wrapText="1"/>
      <protection locked="0"/>
    </xf>
    <xf numFmtId="0" fontId="27" fillId="2" borderId="20" xfId="13" applyFont="1" applyFill="1" applyBorder="1" applyAlignment="1" applyProtection="1">
      <alignment horizontal="center" vertical="center" wrapText="1"/>
      <protection locked="0"/>
    </xf>
    <xf numFmtId="0" fontId="27" fillId="2" borderId="1717" xfId="0" applyFont="1" applyFill="1" applyBorder="1" applyAlignment="1" applyProtection="1">
      <alignment horizontal="center" vertical="center"/>
      <protection locked="0"/>
    </xf>
    <xf numFmtId="0" fontId="27" fillId="2" borderId="1752" xfId="0" applyFont="1" applyFill="1" applyBorder="1" applyAlignment="1" applyProtection="1">
      <alignment horizontal="center" vertical="center"/>
      <protection locked="0"/>
    </xf>
    <xf numFmtId="0" fontId="27" fillId="2" borderId="1753" xfId="0" applyFont="1" applyFill="1" applyBorder="1" applyAlignment="1" applyProtection="1">
      <alignment horizontal="center" vertical="center"/>
      <protection locked="0"/>
    </xf>
    <xf numFmtId="0" fontId="27" fillId="2" borderId="992" xfId="0" applyFont="1" applyFill="1" applyBorder="1" applyAlignment="1" applyProtection="1">
      <alignment horizontal="center" vertical="center"/>
      <protection locked="0"/>
    </xf>
    <xf numFmtId="0" fontId="230" fillId="2" borderId="1717" xfId="28" applyFont="1" applyFill="1" applyBorder="1" applyAlignment="1" applyProtection="1">
      <alignment vertical="center" wrapText="1"/>
      <protection locked="0"/>
    </xf>
    <xf numFmtId="0" fontId="230" fillId="2" borderId="1752" xfId="28" applyFont="1" applyFill="1" applyBorder="1" applyAlignment="1" applyProtection="1">
      <alignment vertical="center" wrapText="1"/>
      <protection locked="0"/>
    </xf>
    <xf numFmtId="0" fontId="230" fillId="2" borderId="1753" xfId="28" applyFont="1" applyFill="1" applyBorder="1" applyAlignment="1" applyProtection="1">
      <alignment vertical="center" wrapText="1"/>
      <protection locked="0"/>
    </xf>
    <xf numFmtId="0" fontId="230" fillId="2" borderId="992" xfId="28" applyFont="1" applyFill="1" applyBorder="1" applyAlignment="1" applyProtection="1">
      <alignment vertical="center" wrapText="1"/>
      <protection locked="0"/>
    </xf>
    <xf numFmtId="0" fontId="27" fillId="2" borderId="1796" xfId="13" applyFont="1" applyFill="1" applyBorder="1" applyAlignment="1" applyProtection="1">
      <alignment horizontal="center" vertical="center" wrapText="1"/>
      <protection locked="0"/>
    </xf>
    <xf numFmtId="0" fontId="27" fillId="2" borderId="1789" xfId="13" applyFont="1" applyFill="1" applyBorder="1" applyAlignment="1" applyProtection="1">
      <alignment horizontal="center" vertical="center" wrapText="1"/>
      <protection locked="0"/>
    </xf>
    <xf numFmtId="0" fontId="27" fillId="2" borderId="1806" xfId="13" applyFont="1" applyFill="1" applyBorder="1" applyAlignment="1" applyProtection="1">
      <alignment horizontal="center" vertical="center" wrapText="1"/>
      <protection locked="0"/>
    </xf>
    <xf numFmtId="0" fontId="27" fillId="2" borderId="1790" xfId="13" applyFont="1" applyFill="1" applyBorder="1" applyAlignment="1" applyProtection="1">
      <alignment horizontal="center" vertical="center" wrapText="1"/>
      <protection locked="0"/>
    </xf>
    <xf numFmtId="0" fontId="27" fillId="2" borderId="1796" xfId="0" applyFont="1" applyFill="1" applyBorder="1" applyAlignment="1" applyProtection="1">
      <alignment horizontal="center" vertical="center"/>
      <protection locked="0"/>
    </xf>
    <xf numFmtId="0" fontId="27" fillId="2" borderId="1789" xfId="0" applyFont="1" applyFill="1" applyBorder="1" applyAlignment="1" applyProtection="1">
      <alignment horizontal="center" vertical="center"/>
      <protection locked="0"/>
    </xf>
    <xf numFmtId="0" fontId="27" fillId="2" borderId="1806" xfId="0" applyFont="1" applyFill="1" applyBorder="1" applyAlignment="1" applyProtection="1">
      <alignment horizontal="center" vertical="center"/>
      <protection locked="0"/>
    </xf>
    <xf numFmtId="0" fontId="27" fillId="2" borderId="1790" xfId="0" applyFont="1" applyFill="1" applyBorder="1" applyAlignment="1" applyProtection="1">
      <alignment horizontal="center" vertical="center"/>
      <protection locked="0"/>
    </xf>
    <xf numFmtId="0" fontId="25" fillId="2" borderId="1897" xfId="13" applyFont="1" applyFill="1" applyBorder="1" applyAlignment="1" applyProtection="1">
      <alignment horizontal="center" vertical="center" wrapText="1"/>
    </xf>
    <xf numFmtId="0" fontId="25" fillId="2" borderId="1898" xfId="13" applyFont="1" applyFill="1" applyBorder="1" applyAlignment="1" applyProtection="1">
      <alignment horizontal="center" vertical="center" wrapText="1"/>
    </xf>
    <xf numFmtId="0" fontId="25" fillId="2" borderId="1899" xfId="13" applyFont="1" applyFill="1" applyBorder="1" applyAlignment="1" applyProtection="1">
      <alignment horizontal="center" vertical="center" wrapText="1"/>
    </xf>
    <xf numFmtId="0" fontId="25" fillId="2" borderId="1900" xfId="13" applyFont="1" applyFill="1" applyBorder="1" applyAlignment="1" applyProtection="1">
      <alignment horizontal="center" vertical="center" wrapText="1"/>
    </xf>
    <xf numFmtId="0" fontId="25" fillId="2" borderId="1901" xfId="13" applyFont="1" applyFill="1" applyBorder="1" applyAlignment="1" applyProtection="1">
      <alignment horizontal="center" vertical="center" wrapText="1"/>
    </xf>
    <xf numFmtId="0" fontId="138" fillId="2" borderId="1819" xfId="13" applyFont="1" applyFill="1" applyBorder="1" applyAlignment="1" applyProtection="1">
      <alignment horizontal="center" vertical="center" wrapText="1"/>
      <protection locked="0"/>
    </xf>
    <xf numFmtId="0" fontId="152" fillId="2" borderId="1902" xfId="13" applyFont="1" applyFill="1" applyBorder="1" applyAlignment="1" applyProtection="1">
      <alignment horizontal="center" vertical="center" wrapText="1"/>
    </xf>
    <xf numFmtId="0" fontId="3" fillId="15" borderId="921" xfId="0" applyFont="1" applyFill="1" applyBorder="1" applyAlignment="1">
      <alignment horizontal="center" vertical="center" wrapText="1"/>
    </xf>
    <xf numFmtId="0" fontId="55" fillId="4" borderId="1796" xfId="13" applyFont="1" applyFill="1" applyBorder="1" applyAlignment="1">
      <alignment horizontal="center" vertical="center" wrapText="1"/>
    </xf>
    <xf numFmtId="0" fontId="55" fillId="4" borderId="1789" xfId="13" applyFont="1" applyFill="1" applyBorder="1" applyAlignment="1">
      <alignment horizontal="center" vertical="center" wrapText="1"/>
    </xf>
    <xf numFmtId="0" fontId="58" fillId="4" borderId="1822" xfId="13" applyFont="1" applyFill="1" applyBorder="1" applyAlignment="1">
      <alignment horizontal="center" vertical="center" wrapText="1"/>
    </xf>
    <xf numFmtId="0" fontId="40" fillId="4" borderId="1814" xfId="13" applyFont="1" applyFill="1" applyBorder="1" applyAlignment="1">
      <alignment horizontal="center" vertical="center" wrapText="1"/>
    </xf>
    <xf numFmtId="0" fontId="11" fillId="4" borderId="1763" xfId="13" applyFont="1" applyFill="1" applyBorder="1" applyAlignment="1">
      <alignment horizontal="center" vertical="center" wrapText="1"/>
    </xf>
    <xf numFmtId="0" fontId="11" fillId="4" borderId="1764" xfId="13" applyFont="1" applyFill="1" applyBorder="1" applyAlignment="1">
      <alignment horizontal="center" vertical="center" wrapText="1"/>
    </xf>
    <xf numFmtId="0" fontId="58" fillId="4" borderId="1789" xfId="13" applyFont="1" applyFill="1" applyBorder="1" applyAlignment="1">
      <alignment horizontal="center" vertical="center" wrapText="1"/>
    </xf>
    <xf numFmtId="0" fontId="58" fillId="4" borderId="1770" xfId="13" applyFont="1" applyFill="1" applyBorder="1" applyAlignment="1">
      <alignment horizontal="center" vertical="center" wrapText="1"/>
    </xf>
    <xf numFmtId="0" fontId="11" fillId="4" borderId="1806" xfId="13" applyFont="1" applyFill="1" applyBorder="1" applyAlignment="1">
      <alignment horizontal="center" vertical="center" wrapText="1"/>
    </xf>
    <xf numFmtId="0" fontId="55" fillId="2" borderId="1796" xfId="13" applyFont="1" applyFill="1" applyBorder="1" applyAlignment="1">
      <alignment horizontal="center" vertical="center" wrapText="1"/>
    </xf>
    <xf numFmtId="0" fontId="55" fillId="2" borderId="1789" xfId="13" applyFont="1" applyFill="1" applyBorder="1" applyAlignment="1">
      <alignment horizontal="center" vertical="center" wrapText="1"/>
    </xf>
    <xf numFmtId="0" fontId="58" fillId="2" borderId="1815" xfId="13" applyNumberFormat="1" applyFont="1" applyFill="1" applyBorder="1" applyAlignment="1">
      <alignment horizontal="center" vertical="center" wrapText="1"/>
    </xf>
    <xf numFmtId="0" fontId="58" fillId="2" borderId="1803" xfId="13" applyFont="1" applyFill="1" applyBorder="1" applyAlignment="1">
      <alignment horizontal="center" vertical="center" wrapText="1"/>
    </xf>
    <xf numFmtId="0" fontId="27" fillId="2" borderId="182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82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2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9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813" xfId="15" applyNumberFormat="1" applyFont="1" applyFill="1" applyBorder="1" applyAlignment="1" applyProtection="1">
      <alignment horizontal="center" vertical="center" wrapText="1"/>
      <protection locked="0"/>
    </xf>
    <xf numFmtId="0" fontId="156" fillId="2" borderId="698" xfId="0" applyNumberFormat="1" applyFont="1" applyFill="1" applyBorder="1" applyAlignment="1" applyProtection="1">
      <alignment horizontal="center" vertical="center"/>
    </xf>
    <xf numFmtId="0" fontId="161" fillId="2" borderId="685" xfId="0" applyFont="1" applyFill="1" applyBorder="1" applyAlignment="1" applyProtection="1">
      <alignment horizontal="center" vertical="center"/>
    </xf>
    <xf numFmtId="0" fontId="161" fillId="2" borderId="261" xfId="0" applyFont="1" applyFill="1" applyBorder="1" applyAlignment="1" applyProtection="1">
      <alignment horizontal="center" vertical="center"/>
    </xf>
    <xf numFmtId="0" fontId="161" fillId="2" borderId="262" xfId="0" applyFont="1" applyFill="1" applyBorder="1" applyAlignment="1" applyProtection="1">
      <alignment horizontal="center" vertical="center"/>
    </xf>
    <xf numFmtId="0" fontId="161" fillId="2" borderId="260" xfId="0" applyFont="1" applyFill="1" applyBorder="1" applyAlignment="1" applyProtection="1">
      <alignment horizontal="center" vertical="center"/>
    </xf>
    <xf numFmtId="0" fontId="161" fillId="2" borderId="267" xfId="0" applyFont="1" applyFill="1" applyBorder="1" applyAlignment="1" applyProtection="1">
      <alignment horizontal="center" vertical="center"/>
    </xf>
    <xf numFmtId="0" fontId="161" fillId="2" borderId="268" xfId="0" applyFont="1" applyFill="1" applyBorder="1" applyAlignment="1" applyProtection="1">
      <alignment horizontal="center" vertical="center"/>
    </xf>
    <xf numFmtId="0" fontId="231" fillId="2" borderId="1054" xfId="15" applyFont="1" applyFill="1" applyBorder="1" applyAlignment="1">
      <alignment horizontal="center" vertical="center" wrapText="1"/>
    </xf>
    <xf numFmtId="0" fontId="231" fillId="2" borderId="1055" xfId="15" applyFont="1" applyFill="1" applyBorder="1" applyAlignment="1">
      <alignment horizontal="center" vertical="center" wrapText="1"/>
    </xf>
    <xf numFmtId="0" fontId="231" fillId="2" borderId="1056" xfId="15" applyFont="1" applyFill="1" applyBorder="1" applyAlignment="1">
      <alignment horizontal="center" vertical="center" wrapText="1"/>
    </xf>
    <xf numFmtId="0" fontId="232" fillId="2" borderId="671" xfId="15" applyFont="1" applyFill="1" applyBorder="1" applyAlignment="1" applyProtection="1">
      <alignment horizontal="center" vertical="center" wrapText="1"/>
    </xf>
    <xf numFmtId="0" fontId="232" fillId="2" borderId="660" xfId="15" applyFont="1" applyFill="1" applyBorder="1" applyAlignment="1" applyProtection="1">
      <alignment horizontal="center" vertical="center" wrapText="1"/>
    </xf>
    <xf numFmtId="0" fontId="232" fillId="2" borderId="408" xfId="15" applyFont="1" applyFill="1" applyBorder="1" applyAlignment="1" applyProtection="1">
      <alignment horizontal="center" vertical="center" wrapText="1"/>
    </xf>
    <xf numFmtId="0" fontId="232" fillId="2" borderId="403" xfId="15" applyFont="1" applyFill="1" applyBorder="1" applyAlignment="1" applyProtection="1">
      <alignment horizontal="center" vertical="center" wrapText="1"/>
    </xf>
    <xf numFmtId="0" fontId="232" fillId="2" borderId="404" xfId="15" applyFont="1" applyFill="1" applyBorder="1" applyAlignment="1" applyProtection="1">
      <alignment horizontal="center" vertical="center" wrapText="1"/>
    </xf>
    <xf numFmtId="0" fontId="232" fillId="2" borderId="405" xfId="15" applyFont="1" applyFill="1" applyBorder="1" applyAlignment="1" applyProtection="1">
      <alignment horizontal="center" vertical="center" wrapText="1"/>
    </xf>
    <xf numFmtId="0" fontId="231" fillId="2" borderId="986" xfId="15" applyFont="1" applyFill="1" applyBorder="1" applyAlignment="1">
      <alignment horizontal="center" vertical="center" wrapText="1"/>
    </xf>
    <xf numFmtId="0" fontId="231" fillId="2" borderId="984" xfId="15" applyFont="1" applyFill="1" applyBorder="1" applyAlignment="1">
      <alignment horizontal="center" vertical="center" wrapText="1"/>
    </xf>
    <xf numFmtId="0" fontId="231" fillId="2" borderId="985" xfId="15" applyFont="1" applyFill="1" applyBorder="1" applyAlignment="1">
      <alignment horizontal="center" vertical="center" wrapText="1"/>
    </xf>
    <xf numFmtId="0" fontId="232" fillId="2" borderId="672" xfId="15" applyFont="1" applyFill="1" applyBorder="1" applyAlignment="1" applyProtection="1">
      <alignment horizontal="center" vertical="center" wrapText="1"/>
    </xf>
    <xf numFmtId="0" fontId="232" fillId="2" borderId="662" xfId="15" applyFont="1" applyFill="1" applyBorder="1" applyAlignment="1" applyProtection="1">
      <alignment horizontal="center" vertical="center" wrapText="1"/>
    </xf>
    <xf numFmtId="0" fontId="232" fillId="2" borderId="244" xfId="15" applyFont="1" applyFill="1" applyBorder="1" applyAlignment="1" applyProtection="1">
      <alignment horizontal="center" vertical="center" wrapText="1"/>
    </xf>
    <xf numFmtId="0" fontId="232" fillId="2" borderId="242" xfId="15" applyFont="1" applyFill="1" applyBorder="1" applyAlignment="1" applyProtection="1">
      <alignment horizontal="center" vertical="center" wrapText="1"/>
    </xf>
    <xf numFmtId="0" fontId="232" fillId="2" borderId="240" xfId="15" applyFont="1" applyFill="1" applyBorder="1" applyAlignment="1" applyProtection="1">
      <alignment horizontal="center" vertical="center" wrapText="1"/>
    </xf>
    <xf numFmtId="0" fontId="232" fillId="2" borderId="243" xfId="15" applyFont="1" applyFill="1" applyBorder="1" applyAlignment="1" applyProtection="1">
      <alignment horizontal="center" vertical="center" wrapText="1"/>
    </xf>
    <xf numFmtId="0" fontId="233" fillId="2" borderId="474" xfId="15" applyNumberFormat="1" applyFont="1" applyFill="1" applyBorder="1" applyAlignment="1" applyProtection="1">
      <alignment horizontal="center" vertical="center" wrapText="1"/>
      <protection locked="0"/>
    </xf>
    <xf numFmtId="0" fontId="233" fillId="2" borderId="903" xfId="15" applyNumberFormat="1" applyFont="1" applyFill="1" applyBorder="1" applyAlignment="1" applyProtection="1">
      <alignment horizontal="center" vertical="center" wrapText="1"/>
      <protection locked="0"/>
    </xf>
    <xf numFmtId="0" fontId="233" fillId="2" borderId="980" xfId="15" applyNumberFormat="1" applyFont="1" applyFill="1" applyBorder="1" applyAlignment="1" applyProtection="1">
      <alignment horizontal="center" vertical="center" wrapText="1"/>
      <protection locked="0"/>
    </xf>
    <xf numFmtId="0" fontId="232" fillId="2" borderId="673" xfId="15" applyFont="1" applyFill="1" applyBorder="1" applyAlignment="1" applyProtection="1">
      <alignment horizontal="center" vertical="center" wrapText="1"/>
    </xf>
    <xf numFmtId="0" fontId="232" fillId="2" borderId="664" xfId="15" applyFont="1" applyFill="1" applyBorder="1" applyAlignment="1" applyProtection="1">
      <alignment horizontal="center" vertical="center" wrapText="1"/>
    </xf>
    <xf numFmtId="0" fontId="232" fillId="2" borderId="181" xfId="15" applyFont="1" applyFill="1" applyBorder="1" applyAlignment="1" applyProtection="1">
      <alignment horizontal="center" vertical="center" wrapText="1"/>
    </xf>
    <xf numFmtId="0" fontId="232" fillId="2" borderId="183" xfId="15" applyFont="1" applyFill="1" applyBorder="1" applyAlignment="1" applyProtection="1">
      <alignment horizontal="center" vertical="center" wrapText="1"/>
    </xf>
    <xf numFmtId="0" fontId="232" fillId="2" borderId="188" xfId="15" applyFont="1" applyFill="1" applyBorder="1" applyAlignment="1" applyProtection="1">
      <alignment horizontal="center" vertical="center" wrapText="1"/>
    </xf>
    <xf numFmtId="0" fontId="232" fillId="2" borderId="191" xfId="15" applyFont="1" applyFill="1" applyBorder="1" applyAlignment="1" applyProtection="1">
      <alignment horizontal="center" vertical="center" wrapText="1"/>
    </xf>
    <xf numFmtId="0" fontId="40" fillId="4" borderId="1905" xfId="0" applyFont="1" applyFill="1" applyBorder="1" applyAlignment="1">
      <alignment horizontal="center" wrapText="1"/>
    </xf>
    <xf numFmtId="0" fontId="40" fillId="4" borderId="1906" xfId="0" applyFont="1" applyFill="1" applyBorder="1" applyAlignment="1">
      <alignment horizontal="center" wrapText="1"/>
    </xf>
    <xf numFmtId="0" fontId="40" fillId="4" borderId="1903" xfId="0" applyFont="1" applyFill="1" applyBorder="1" applyAlignment="1">
      <alignment horizontal="center" wrapText="1"/>
    </xf>
    <xf numFmtId="0" fontId="40" fillId="4" borderId="1904" xfId="0" applyFont="1" applyFill="1" applyBorder="1" applyAlignment="1">
      <alignment horizontal="center" wrapText="1"/>
    </xf>
    <xf numFmtId="0" fontId="55" fillId="4" borderId="1907" xfId="0" applyFont="1" applyFill="1" applyBorder="1" applyAlignment="1">
      <alignment horizontal="center" wrapText="1"/>
    </xf>
    <xf numFmtId="0" fontId="55" fillId="4" borderId="1908" xfId="0" applyFont="1" applyFill="1" applyBorder="1" applyAlignment="1">
      <alignment horizontal="center" wrapText="1"/>
    </xf>
    <xf numFmtId="0" fontId="55" fillId="4" borderId="1909" xfId="0" applyFont="1" applyFill="1" applyBorder="1" applyAlignment="1">
      <alignment horizontal="center" wrapText="1"/>
    </xf>
    <xf numFmtId="0" fontId="40" fillId="4" borderId="1813" xfId="0" applyFont="1" applyFill="1" applyBorder="1" applyAlignment="1">
      <alignment horizontal="center" wrapText="1"/>
    </xf>
    <xf numFmtId="0" fontId="40" fillId="4" borderId="1790" xfId="0" applyFont="1" applyFill="1" applyBorder="1" applyAlignment="1">
      <alignment horizontal="center" wrapText="1"/>
    </xf>
    <xf numFmtId="0" fontId="55" fillId="4" borderId="1790" xfId="0" applyFont="1" applyFill="1" applyBorder="1" applyAlignment="1">
      <alignment horizontal="center" wrapText="1"/>
    </xf>
    <xf numFmtId="0" fontId="55" fillId="4" borderId="1910" xfId="0" applyFont="1" applyFill="1" applyBorder="1" applyAlignment="1">
      <alignment horizontal="center" wrapText="1"/>
    </xf>
    <xf numFmtId="0" fontId="40" fillId="4" borderId="1813" xfId="0" applyFont="1" applyFill="1" applyBorder="1" applyAlignment="1">
      <alignment horizontal="center" vertical="center" wrapText="1"/>
    </xf>
    <xf numFmtId="0" fontId="55" fillId="4" borderId="1790" xfId="0" applyFont="1" applyFill="1" applyBorder="1" applyAlignment="1">
      <alignment horizontal="center" vertical="center" wrapText="1"/>
    </xf>
    <xf numFmtId="0" fontId="55" fillId="4" borderId="1813" xfId="0" applyFont="1" applyFill="1" applyBorder="1" applyAlignment="1">
      <alignment horizontal="center" vertical="center" wrapText="1"/>
    </xf>
    <xf numFmtId="0" fontId="40" fillId="4" borderId="1910" xfId="0" applyFont="1" applyFill="1" applyBorder="1" applyAlignment="1">
      <alignment horizontal="center" wrapText="1"/>
    </xf>
    <xf numFmtId="0" fontId="1" fillId="2" borderId="45" xfId="0" applyFont="1" applyFill="1" applyBorder="1" applyAlignment="1">
      <alignment horizontal="left" vertical="center" wrapText="1"/>
    </xf>
    <xf numFmtId="0" fontId="8" fillId="2" borderId="140" xfId="12" applyFont="1" applyFill="1" applyBorder="1" applyAlignment="1">
      <alignment horizontal="center"/>
    </xf>
    <xf numFmtId="0" fontId="8" fillId="2" borderId="141" xfId="12" applyFont="1" applyFill="1" applyBorder="1" applyAlignment="1">
      <alignment horizontal="center"/>
    </xf>
    <xf numFmtId="0" fontId="8" fillId="2" borderId="153" xfId="12" applyFont="1" applyFill="1" applyBorder="1" applyAlignment="1">
      <alignment horizontal="center"/>
    </xf>
    <xf numFmtId="0" fontId="8" fillId="2" borderId="142" xfId="12" applyFont="1" applyFill="1" applyBorder="1" applyAlignment="1">
      <alignment horizontal="center"/>
    </xf>
    <xf numFmtId="0" fontId="8" fillId="2" borderId="154" xfId="12" applyFont="1" applyFill="1" applyBorder="1" applyAlignment="1">
      <alignment horizontal="center"/>
    </xf>
    <xf numFmtId="0" fontId="8" fillId="2" borderId="283" xfId="12" applyFont="1" applyFill="1" applyBorder="1" applyAlignment="1">
      <alignment horizontal="center"/>
    </xf>
    <xf numFmtId="0" fontId="8" fillId="2" borderId="284" xfId="12" applyFont="1" applyFill="1" applyBorder="1" applyAlignment="1">
      <alignment horizontal="center"/>
    </xf>
    <xf numFmtId="0" fontId="8" fillId="2" borderId="285" xfId="12" applyFont="1" applyFill="1" applyBorder="1" applyAlignment="1">
      <alignment horizontal="center"/>
    </xf>
    <xf numFmtId="0" fontId="9" fillId="2" borderId="202" xfId="0" applyFont="1" applyFill="1" applyBorder="1" applyAlignment="1">
      <alignment horizontal="left" vertical="center" wrapText="1"/>
    </xf>
    <xf numFmtId="0" fontId="8" fillId="2" borderId="184" xfId="12" applyFont="1" applyFill="1" applyBorder="1" applyAlignment="1">
      <alignment horizontal="center"/>
    </xf>
    <xf numFmtId="0" fontId="8" fillId="2" borderId="217" xfId="12" applyFont="1" applyFill="1" applyBorder="1" applyAlignment="1">
      <alignment horizontal="center"/>
    </xf>
    <xf numFmtId="0" fontId="8" fillId="2" borderId="210" xfId="12" applyFont="1" applyFill="1" applyBorder="1" applyAlignment="1">
      <alignment horizontal="center"/>
    </xf>
    <xf numFmtId="0" fontId="8" fillId="2" borderId="218" xfId="12" applyFont="1" applyFill="1" applyBorder="1" applyAlignment="1">
      <alignment horizontal="center"/>
    </xf>
    <xf numFmtId="0" fontId="8" fillId="2" borderId="219" xfId="12" applyFont="1" applyFill="1" applyBorder="1" applyAlignment="1">
      <alignment horizontal="center"/>
    </xf>
    <xf numFmtId="0" fontId="65" fillId="2" borderId="49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8" fillId="2" borderId="146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8" fillId="2" borderId="157" xfId="12" applyFont="1" applyFill="1" applyBorder="1" applyAlignment="1">
      <alignment horizontal="center"/>
    </xf>
    <xf numFmtId="0" fontId="8" fillId="2" borderId="148" xfId="12" applyFont="1" applyFill="1" applyBorder="1" applyAlignment="1">
      <alignment horizontal="center"/>
    </xf>
    <xf numFmtId="0" fontId="8" fillId="2" borderId="158" xfId="12" applyFont="1" applyFill="1" applyBorder="1" applyAlignment="1">
      <alignment horizontal="center"/>
    </xf>
    <xf numFmtId="0" fontId="8" fillId="2" borderId="43" xfId="12" applyFont="1" applyFill="1" applyBorder="1" applyAlignment="1">
      <alignment horizontal="center"/>
    </xf>
    <xf numFmtId="0" fontId="8" fillId="2" borderId="28" xfId="12" applyFont="1" applyFill="1" applyBorder="1" applyAlignment="1">
      <alignment horizontal="center"/>
    </xf>
    <xf numFmtId="0" fontId="8" fillId="2" borderId="46" xfId="12" applyFont="1" applyFill="1" applyBorder="1" applyAlignment="1">
      <alignment horizontal="center"/>
    </xf>
    <xf numFmtId="0" fontId="8" fillId="2" borderId="15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76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8" fillId="2" borderId="31" xfId="12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8" fillId="2" borderId="24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02" xfId="12" applyFont="1" applyFill="1" applyBorder="1" applyAlignment="1">
      <alignment horizontal="center"/>
    </xf>
    <xf numFmtId="0" fontId="8" fillId="2" borderId="203" xfId="12" applyFont="1" applyFill="1" applyBorder="1" applyAlignment="1">
      <alignment horizontal="center"/>
    </xf>
    <xf numFmtId="0" fontId="8" fillId="2" borderId="204" xfId="12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8" fillId="2" borderId="891" xfId="12" applyFont="1" applyFill="1" applyBorder="1" applyAlignment="1">
      <alignment horizontal="center"/>
    </xf>
    <xf numFmtId="0" fontId="8" fillId="2" borderId="888" xfId="12" applyFont="1" applyFill="1" applyBorder="1" applyAlignment="1">
      <alignment horizontal="center"/>
    </xf>
    <xf numFmtId="0" fontId="8" fillId="2" borderId="895" xfId="12" applyFont="1" applyFill="1" applyBorder="1" applyAlignment="1">
      <alignment horizontal="center"/>
    </xf>
    <xf numFmtId="0" fontId="8" fillId="2" borderId="851" xfId="12" applyFont="1" applyFill="1" applyBorder="1" applyAlignment="1">
      <alignment horizontal="center"/>
    </xf>
    <xf numFmtId="0" fontId="8" fillId="2" borderId="843" xfId="12" applyFont="1" applyFill="1" applyBorder="1" applyAlignment="1">
      <alignment horizontal="center"/>
    </xf>
    <xf numFmtId="0" fontId="8" fillId="2" borderId="543" xfId="12" applyFont="1" applyFill="1" applyBorder="1" applyAlignment="1">
      <alignment horizontal="center"/>
    </xf>
    <xf numFmtId="0" fontId="8" fillId="2" borderId="887" xfId="12" applyFont="1" applyFill="1" applyBorder="1" applyAlignment="1">
      <alignment horizontal="center"/>
    </xf>
    <xf numFmtId="0" fontId="8" fillId="2" borderId="844" xfId="12" applyFont="1" applyFill="1" applyBorder="1" applyAlignment="1">
      <alignment horizontal="center"/>
    </xf>
    <xf numFmtId="0" fontId="8" fillId="2" borderId="898" xfId="12" applyFont="1" applyFill="1" applyBorder="1" applyAlignment="1">
      <alignment horizontal="center"/>
    </xf>
    <xf numFmtId="0" fontId="8" fillId="2" borderId="26" xfId="12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65" fillId="2" borderId="185" xfId="0" applyFont="1" applyFill="1" applyBorder="1" applyAlignment="1">
      <alignment horizontal="left" vertical="center" wrapText="1"/>
    </xf>
    <xf numFmtId="0" fontId="65" fillId="2" borderId="40" xfId="0" applyFont="1" applyFill="1" applyBorder="1" applyAlignment="1">
      <alignment horizontal="left" vertical="center" wrapText="1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3" xfId="12" applyFont="1" applyFill="1" applyBorder="1" applyAlignment="1">
      <alignment horizontal="center"/>
    </xf>
    <xf numFmtId="0" fontId="8" fillId="2" borderId="52" xfId="12" applyFont="1" applyFill="1" applyBorder="1" applyAlignment="1">
      <alignment horizontal="center"/>
    </xf>
    <xf numFmtId="0" fontId="8" fillId="2" borderId="73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  <xf numFmtId="0" fontId="8" fillId="2" borderId="54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8" fillId="2" borderId="14" xfId="12" applyFont="1" applyFill="1" applyBorder="1" applyAlignment="1">
      <alignment horizontal="center"/>
    </xf>
    <xf numFmtId="0" fontId="8" fillId="2" borderId="68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8" fillId="2" borderId="207" xfId="12" applyNumberFormat="1" applyFont="1" applyFill="1" applyBorder="1" applyAlignment="1">
      <alignment horizontal="center"/>
    </xf>
    <xf numFmtId="1" fontId="8" fillId="2" borderId="198" xfId="12" applyNumberFormat="1" applyFont="1" applyFill="1" applyBorder="1" applyAlignment="1">
      <alignment horizontal="center"/>
    </xf>
    <xf numFmtId="1" fontId="8" fillId="2" borderId="186" xfId="12" applyNumberFormat="1" applyFont="1" applyFill="1" applyBorder="1" applyAlignment="1">
      <alignment horizontal="center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1" fontId="8" fillId="2" borderId="71" xfId="12" applyNumberFormat="1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7" fillId="2" borderId="202" xfId="0" applyFont="1" applyFill="1" applyBorder="1" applyAlignment="1">
      <alignment horizontal="left" vertical="center" wrapText="1"/>
    </xf>
    <xf numFmtId="1" fontId="8" fillId="2" borderId="202" xfId="12" applyNumberFormat="1" applyFont="1" applyFill="1" applyBorder="1" applyAlignment="1">
      <alignment horizontal="center"/>
    </xf>
    <xf numFmtId="1" fontId="8" fillId="2" borderId="217" xfId="12" applyNumberFormat="1" applyFont="1" applyFill="1" applyBorder="1" applyAlignment="1">
      <alignment horizontal="center"/>
    </xf>
    <xf numFmtId="1" fontId="8" fillId="2" borderId="219" xfId="12" applyNumberFormat="1" applyFont="1" applyFill="1" applyBorder="1" applyAlignment="1">
      <alignment horizontal="center"/>
    </xf>
    <xf numFmtId="1" fontId="8" fillId="2" borderId="203" xfId="12" applyNumberFormat="1" applyFont="1" applyFill="1" applyBorder="1" applyAlignment="1">
      <alignment horizontal="center"/>
    </xf>
    <xf numFmtId="1" fontId="8" fillId="2" borderId="239" xfId="12" applyNumberFormat="1" applyFont="1" applyFill="1" applyBorder="1" applyAlignment="1">
      <alignment horizontal="center"/>
    </xf>
    <xf numFmtId="1" fontId="8" fillId="2" borderId="184" xfId="12" applyNumberFormat="1" applyFont="1" applyFill="1" applyBorder="1" applyAlignment="1">
      <alignment horizontal="center"/>
    </xf>
    <xf numFmtId="1" fontId="8" fillId="2" borderId="210" xfId="12" applyNumberFormat="1" applyFont="1" applyFill="1" applyBorder="1" applyAlignment="1">
      <alignment horizontal="center"/>
    </xf>
    <xf numFmtId="0" fontId="8" fillId="2" borderId="207" xfId="12" applyFont="1" applyFill="1" applyBorder="1" applyAlignment="1">
      <alignment horizontal="center"/>
    </xf>
    <xf numFmtId="0" fontId="8" fillId="2" borderId="198" xfId="12" applyFont="1" applyFill="1" applyBorder="1" applyAlignment="1">
      <alignment horizontal="center"/>
    </xf>
    <xf numFmtId="0" fontId="8" fillId="2" borderId="187" xfId="12" applyFont="1" applyFill="1" applyBorder="1" applyAlignment="1">
      <alignment horizontal="center"/>
    </xf>
    <xf numFmtId="0" fontId="65" fillId="2" borderId="28" xfId="0" applyFont="1" applyFill="1" applyBorder="1" applyAlignment="1">
      <alignment horizontal="left" vertical="center" wrapText="1"/>
    </xf>
    <xf numFmtId="0" fontId="8" fillId="2" borderId="29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8" fillId="2" borderId="159" xfId="12" applyFont="1" applyFill="1" applyBorder="1" applyAlignment="1">
      <alignment horizontal="center"/>
    </xf>
    <xf numFmtId="0" fontId="8" fillId="2" borderId="160" xfId="12" applyFont="1" applyFill="1" applyBorder="1" applyAlignment="1">
      <alignment horizontal="center"/>
    </xf>
    <xf numFmtId="0" fontId="8" fillId="2" borderId="161" xfId="12" applyFont="1" applyFill="1" applyBorder="1" applyAlignment="1">
      <alignment horizontal="center"/>
    </xf>
    <xf numFmtId="0" fontId="65" fillId="2" borderId="31" xfId="0" applyFont="1" applyFill="1" applyBorder="1" applyAlignment="1">
      <alignment horizontal="left" vertical="center" wrapText="1"/>
    </xf>
    <xf numFmtId="0" fontId="65" fillId="2" borderId="33" xfId="0" applyFont="1" applyFill="1" applyBorder="1" applyAlignment="1">
      <alignment horizontal="left" vertical="center" wrapText="1"/>
    </xf>
    <xf numFmtId="0" fontId="8" fillId="2" borderId="40" xfId="12" applyFont="1" applyFill="1" applyBorder="1" applyAlignment="1">
      <alignment horizontal="center"/>
    </xf>
    <xf numFmtId="0" fontId="8" fillId="2" borderId="88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8" fillId="2" borderId="1777" xfId="12" applyFont="1" applyFill="1" applyBorder="1" applyAlignment="1">
      <alignment horizontal="center"/>
    </xf>
    <xf numFmtId="0" fontId="8" fillId="2" borderId="1791" xfId="12" applyFont="1" applyFill="1" applyBorder="1" applyAlignment="1">
      <alignment horizontal="center"/>
    </xf>
    <xf numFmtId="0" fontId="8" fillId="2" borderId="1746" xfId="12" applyFont="1" applyFill="1" applyBorder="1" applyAlignment="1">
      <alignment horizontal="center"/>
    </xf>
    <xf numFmtId="0" fontId="8" fillId="2" borderId="1534" xfId="12" applyFont="1" applyFill="1" applyBorder="1" applyAlignment="1">
      <alignment horizontal="center"/>
    </xf>
    <xf numFmtId="0" fontId="8" fillId="2" borderId="1793" xfId="12" applyFont="1" applyFill="1" applyBorder="1" applyAlignment="1">
      <alignment horizontal="center"/>
    </xf>
    <xf numFmtId="0" fontId="8" fillId="2" borderId="1752" xfId="12" applyFont="1" applyFill="1" applyBorder="1" applyAlignment="1">
      <alignment horizontal="center"/>
    </xf>
    <xf numFmtId="0" fontId="8" fillId="2" borderId="1776" xfId="12" applyFont="1" applyFill="1" applyBorder="1" applyAlignment="1">
      <alignment horizontal="center"/>
    </xf>
    <xf numFmtId="0" fontId="8" fillId="2" borderId="1397" xfId="12" applyFont="1" applyFill="1" applyBorder="1" applyAlignment="1">
      <alignment horizontal="center"/>
    </xf>
    <xf numFmtId="0" fontId="8" fillId="2" borderId="149" xfId="12" applyFont="1" applyFill="1" applyBorder="1" applyAlignment="1">
      <alignment horizontal="center"/>
    </xf>
    <xf numFmtId="0" fontId="8" fillId="2" borderId="150" xfId="12" applyFont="1" applyFill="1" applyBorder="1" applyAlignment="1">
      <alignment horizontal="center"/>
    </xf>
    <xf numFmtId="1" fontId="8" fillId="2" borderId="1788" xfId="12" applyNumberFormat="1" applyFont="1" applyFill="1" applyBorder="1" applyAlignment="1">
      <alignment horizontal="center"/>
    </xf>
    <xf numFmtId="1" fontId="8" fillId="2" borderId="1789" xfId="12" applyNumberFormat="1" applyFont="1" applyFill="1" applyBorder="1" applyAlignment="1">
      <alignment horizontal="center"/>
    </xf>
    <xf numFmtId="1" fontId="8" fillId="2" borderId="1773" xfId="12" applyNumberFormat="1" applyFont="1" applyFill="1" applyBorder="1" applyAlignment="1">
      <alignment horizontal="center"/>
    </xf>
    <xf numFmtId="1" fontId="8" fillId="2" borderId="1790" xfId="12" applyNumberFormat="1" applyFont="1" applyFill="1" applyBorder="1" applyAlignment="1">
      <alignment horizontal="center"/>
    </xf>
    <xf numFmtId="1" fontId="8" fillId="2" borderId="1796" xfId="12" applyNumberFormat="1" applyFont="1" applyFill="1" applyBorder="1" applyAlignment="1">
      <alignment horizontal="center"/>
    </xf>
    <xf numFmtId="1" fontId="8" fillId="2" borderId="1806" xfId="12" applyNumberFormat="1" applyFont="1" applyFill="1" applyBorder="1" applyAlignment="1">
      <alignment horizontal="center"/>
    </xf>
    <xf numFmtId="0" fontId="8" fillId="2" borderId="1773" xfId="12" applyFont="1" applyFill="1" applyBorder="1" applyAlignment="1">
      <alignment horizontal="center"/>
    </xf>
    <xf numFmtId="0" fontId="8" fillId="2" borderId="1750" xfId="12" applyFont="1" applyFill="1" applyBorder="1" applyAlignment="1">
      <alignment horizontal="center"/>
    </xf>
    <xf numFmtId="0" fontId="8" fillId="2" borderId="1751" xfId="12" applyFont="1" applyFill="1" applyBorder="1" applyAlignment="1">
      <alignment horizontal="center"/>
    </xf>
    <xf numFmtId="0" fontId="8" fillId="2" borderId="992" xfId="12" applyFont="1" applyFill="1" applyBorder="1" applyAlignment="1">
      <alignment horizontal="center"/>
    </xf>
    <xf numFmtId="0" fontId="65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175" xfId="12" applyFont="1" applyFill="1" applyBorder="1" applyAlignment="1">
      <alignment horizontal="center"/>
    </xf>
    <xf numFmtId="0" fontId="8" fillId="2" borderId="1768" xfId="12" applyFont="1" applyFill="1" applyBorder="1" applyAlignment="1">
      <alignment horizontal="center"/>
    </xf>
    <xf numFmtId="0" fontId="8" fillId="2" borderId="1696" xfId="12" applyFont="1" applyFill="1" applyBorder="1" applyAlignment="1">
      <alignment horizontal="center"/>
    </xf>
    <xf numFmtId="0" fontId="8" fillId="2" borderId="1807" xfId="12" applyFont="1" applyFill="1" applyBorder="1" applyAlignment="1">
      <alignment horizontal="center"/>
    </xf>
    <xf numFmtId="0" fontId="8" fillId="2" borderId="1812" xfId="12" applyFont="1" applyFill="1" applyBorder="1" applyAlignment="1">
      <alignment horizontal="center"/>
    </xf>
    <xf numFmtId="0" fontId="58" fillId="2" borderId="55" xfId="12" applyFont="1" applyFill="1" applyBorder="1" applyAlignment="1">
      <alignment horizontal="center"/>
    </xf>
    <xf numFmtId="0" fontId="58" fillId="2" borderId="41" xfId="12" applyFont="1" applyFill="1" applyBorder="1" applyAlignment="1">
      <alignment horizontal="center"/>
    </xf>
    <xf numFmtId="0" fontId="58" fillId="2" borderId="56" xfId="12" applyFont="1" applyFill="1" applyBorder="1" applyAlignment="1">
      <alignment horizontal="center"/>
    </xf>
    <xf numFmtId="0" fontId="58" fillId="2" borderId="57" xfId="12" applyFont="1" applyFill="1" applyBorder="1" applyAlignment="1">
      <alignment horizontal="center"/>
    </xf>
    <xf numFmtId="0" fontId="58" fillId="2" borderId="58" xfId="12" applyFont="1" applyFill="1" applyBorder="1" applyAlignment="1">
      <alignment horizontal="center"/>
    </xf>
    <xf numFmtId="0" fontId="117" fillId="2" borderId="0" xfId="0" applyFont="1" applyFill="1" applyBorder="1" applyAlignment="1">
      <alignment horizontal="center" wrapText="1"/>
    </xf>
    <xf numFmtId="0" fontId="117" fillId="4" borderId="0" xfId="0" applyFont="1" applyFill="1" applyAlignment="1">
      <alignment horizontal="center"/>
    </xf>
    <xf numFmtId="0" fontId="117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16" xfId="4" quotePrefix="1" applyFont="1" applyFill="1" applyBorder="1" applyAlignment="1">
      <alignment horizontal="center" vertical="center" wrapText="1"/>
    </xf>
    <xf numFmtId="0" fontId="11" fillId="4" borderId="395" xfId="4" quotePrefix="1" applyFont="1" applyFill="1" applyBorder="1" applyAlignment="1">
      <alignment horizontal="center" vertical="center" wrapText="1"/>
    </xf>
    <xf numFmtId="0" fontId="11" fillId="4" borderId="415" xfId="4" quotePrefix="1" applyFont="1" applyFill="1" applyBorder="1" applyAlignment="1">
      <alignment horizontal="center" vertical="center" wrapText="1"/>
    </xf>
    <xf numFmtId="0" fontId="11" fillId="2" borderId="412" xfId="8" quotePrefix="1" applyFont="1" applyFill="1" applyBorder="1" applyAlignment="1">
      <alignment horizontal="center" vertical="center" wrapText="1"/>
    </xf>
    <xf numFmtId="0" fontId="11" fillId="2" borderId="418" xfId="8" quotePrefix="1" applyFont="1" applyFill="1" applyBorder="1" applyAlignment="1">
      <alignment horizontal="center" vertical="center" wrapText="1"/>
    </xf>
    <xf numFmtId="0" fontId="11" fillId="2" borderId="402" xfId="8" quotePrefix="1" applyFont="1" applyFill="1" applyBorder="1" applyAlignment="1">
      <alignment horizontal="center" vertical="center" wrapText="1"/>
    </xf>
    <xf numFmtId="0" fontId="11" fillId="2" borderId="409" xfId="8" quotePrefix="1" applyFont="1" applyFill="1" applyBorder="1" applyAlignment="1">
      <alignment horizontal="center" vertical="center" wrapText="1"/>
    </xf>
    <xf numFmtId="0" fontId="11" fillId="2" borderId="398" xfId="8" quotePrefix="1" applyFont="1" applyFill="1" applyBorder="1" applyAlignment="1">
      <alignment horizontal="center" vertical="center" wrapText="1"/>
    </xf>
    <xf numFmtId="0" fontId="11" fillId="2" borderId="400" xfId="8" quotePrefix="1" applyFont="1" applyFill="1" applyBorder="1" applyAlignment="1">
      <alignment horizontal="center" vertical="center" wrapText="1"/>
    </xf>
    <xf numFmtId="0" fontId="11" fillId="4" borderId="412" xfId="6" quotePrefix="1" applyFont="1" applyFill="1" applyBorder="1" applyAlignment="1">
      <alignment horizontal="center" vertical="center" wrapText="1"/>
    </xf>
    <xf numFmtId="0" fontId="11" fillId="4" borderId="418" xfId="6" quotePrefix="1" applyFont="1" applyFill="1" applyBorder="1" applyAlignment="1">
      <alignment horizontal="center" vertical="center" wrapText="1"/>
    </xf>
    <xf numFmtId="0" fontId="11" fillId="4" borderId="402" xfId="6" quotePrefix="1" applyFont="1" applyFill="1" applyBorder="1" applyAlignment="1">
      <alignment horizontal="center" vertical="center" wrapText="1"/>
    </xf>
    <xf numFmtId="0" fontId="11" fillId="4" borderId="409" xfId="6" quotePrefix="1" applyFont="1" applyFill="1" applyBorder="1" applyAlignment="1">
      <alignment horizontal="center" vertical="center" wrapText="1"/>
    </xf>
    <xf numFmtId="0" fontId="11" fillId="4" borderId="398" xfId="6" quotePrefix="1" applyFont="1" applyFill="1" applyBorder="1" applyAlignment="1">
      <alignment horizontal="center" vertical="center" wrapText="1"/>
    </xf>
    <xf numFmtId="0" fontId="11" fillId="4" borderId="400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6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56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4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5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8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59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57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8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59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56" xfId="4" quotePrefix="1" applyFont="1" applyFill="1" applyBorder="1" applyAlignment="1" applyProtection="1">
      <alignment horizontal="center" vertical="center" wrapText="1"/>
      <protection locked="0"/>
    </xf>
    <xf numFmtId="0" fontId="25" fillId="2" borderId="223" xfId="4" applyFont="1" applyFill="1" applyBorder="1" applyAlignment="1" applyProtection="1">
      <alignment horizontal="center" vertical="center" wrapText="1"/>
      <protection locked="0"/>
    </xf>
    <xf numFmtId="0" fontId="25" fillId="2" borderId="254" xfId="4" applyFont="1" applyFill="1" applyBorder="1" applyAlignment="1" applyProtection="1">
      <alignment horizontal="center" vertical="center" wrapText="1"/>
      <protection locked="0"/>
    </xf>
    <xf numFmtId="0" fontId="25" fillId="2" borderId="257" xfId="8" quotePrefix="1" applyFont="1" applyFill="1" applyBorder="1" applyAlignment="1" applyProtection="1">
      <alignment horizontal="center" vertical="center" wrapText="1"/>
      <protection locked="0"/>
    </xf>
    <xf numFmtId="0" fontId="27" fillId="2" borderId="258" xfId="0" applyFont="1" applyFill="1" applyBorder="1" applyAlignment="1" applyProtection="1">
      <alignment wrapText="1"/>
      <protection locked="0"/>
    </xf>
    <xf numFmtId="0" fontId="27" fillId="2" borderId="222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59" xfId="0" applyFont="1" applyFill="1" applyBorder="1" applyAlignment="1" applyProtection="1">
      <alignment wrapText="1"/>
      <protection locked="0"/>
    </xf>
    <xf numFmtId="0" fontId="27" fillId="2" borderId="202" xfId="0" applyFont="1" applyFill="1" applyBorder="1" applyAlignment="1" applyProtection="1">
      <alignment wrapText="1"/>
      <protection locked="0"/>
    </xf>
    <xf numFmtId="0" fontId="27" fillId="2" borderId="203" xfId="0" applyFont="1" applyFill="1" applyBorder="1" applyAlignment="1" applyProtection="1">
      <alignment wrapText="1"/>
      <protection locked="0"/>
    </xf>
    <xf numFmtId="0" fontId="27" fillId="2" borderId="204" xfId="0" applyFont="1" applyFill="1" applyBorder="1" applyAlignment="1" applyProtection="1">
      <alignment wrapText="1"/>
      <protection locked="0"/>
    </xf>
    <xf numFmtId="0" fontId="25" fillId="2" borderId="258" xfId="8" quotePrefix="1" applyFont="1" applyFill="1" applyBorder="1" applyAlignment="1" applyProtection="1">
      <alignment horizontal="center" vertical="center" wrapText="1"/>
      <protection locked="0"/>
    </xf>
    <xf numFmtId="0" fontId="27" fillId="2" borderId="254" xfId="0" applyFont="1" applyFill="1" applyBorder="1" applyAlignment="1" applyProtection="1">
      <alignment wrapText="1"/>
      <protection locked="0"/>
    </xf>
    <xf numFmtId="0" fontId="27" fillId="2" borderId="225" xfId="0" applyFont="1" applyFill="1" applyBorder="1" applyAlignment="1" applyProtection="1">
      <alignment wrapText="1"/>
      <protection locked="0"/>
    </xf>
    <xf numFmtId="0" fontId="27" fillId="2" borderId="226" xfId="0" applyFont="1" applyFill="1" applyBorder="1" applyAlignment="1" applyProtection="1">
      <alignment wrapText="1"/>
      <protection locked="0"/>
    </xf>
    <xf numFmtId="0" fontId="25" fillId="2" borderId="257" xfId="8" applyFont="1" applyFill="1" applyBorder="1" applyAlignment="1" applyProtection="1">
      <alignment horizontal="center" vertical="center" wrapText="1"/>
      <protection locked="0"/>
    </xf>
    <xf numFmtId="0" fontId="25" fillId="2" borderId="257" xfId="6" quotePrefix="1" applyFont="1" applyFill="1" applyBorder="1" applyAlignment="1" applyProtection="1">
      <alignment horizontal="center" vertical="center" wrapText="1"/>
      <protection locked="0"/>
    </xf>
    <xf numFmtId="0" fontId="25" fillId="2" borderId="258" xfId="6" applyFont="1" applyFill="1" applyBorder="1" applyAlignment="1" applyProtection="1">
      <alignment horizontal="center" vertical="center" wrapText="1"/>
      <protection locked="0"/>
    </xf>
    <xf numFmtId="0" fontId="25" fillId="2" borderId="259" xfId="6" applyFont="1" applyFill="1" applyBorder="1" applyAlignment="1" applyProtection="1">
      <alignment horizontal="center" vertical="center" wrapText="1"/>
      <protection locked="0"/>
    </xf>
    <xf numFmtId="0" fontId="25" fillId="2" borderId="254" xfId="6" applyFont="1" applyFill="1" applyBorder="1" applyAlignment="1" applyProtection="1">
      <alignment horizontal="center" vertical="center" wrapText="1"/>
      <protection locked="0"/>
    </xf>
    <xf numFmtId="0" fontId="25" fillId="2" borderId="225" xfId="6" applyFont="1" applyFill="1" applyBorder="1" applyAlignment="1" applyProtection="1">
      <alignment horizontal="center" vertical="center" wrapText="1"/>
      <protection locked="0"/>
    </xf>
    <xf numFmtId="0" fontId="25" fillId="2" borderId="226" xfId="6" applyFont="1" applyFill="1" applyBorder="1" applyAlignment="1" applyProtection="1">
      <alignment horizontal="center" vertical="center" wrapText="1"/>
      <protection locked="0"/>
    </xf>
    <xf numFmtId="0" fontId="135" fillId="2" borderId="0" xfId="0" applyFont="1" applyFill="1" applyBorder="1" applyAlignment="1" applyProtection="1">
      <alignment horizontal="left" vertical="center" wrapText="1"/>
      <protection locked="0"/>
    </xf>
    <xf numFmtId="0" fontId="122" fillId="2" borderId="0" xfId="0" applyFont="1" applyFill="1" applyBorder="1" applyAlignment="1" applyProtection="1">
      <alignment horizontal="center" vertical="center" wrapText="1"/>
      <protection locked="0"/>
    </xf>
    <xf numFmtId="0" fontId="122" fillId="4" borderId="256" xfId="4" quotePrefix="1" applyFont="1" applyFill="1" applyBorder="1" applyAlignment="1" applyProtection="1">
      <alignment horizontal="center" vertical="center" wrapText="1"/>
      <protection locked="0"/>
    </xf>
    <xf numFmtId="0" fontId="122" fillId="2" borderId="254" xfId="4" applyFont="1" applyFill="1" applyBorder="1" applyAlignment="1" applyProtection="1">
      <alignment horizontal="center" vertical="center" wrapText="1"/>
      <protection locked="0"/>
    </xf>
    <xf numFmtId="0" fontId="122" fillId="4" borderId="262" xfId="8" quotePrefix="1" applyFont="1" applyFill="1" applyBorder="1" applyAlignment="1" applyProtection="1">
      <alignment horizontal="center" vertical="center" wrapText="1"/>
      <protection locked="0"/>
    </xf>
    <xf numFmtId="0" fontId="122" fillId="2" borderId="273" xfId="8" applyFont="1" applyFill="1" applyBorder="1" applyAlignment="1" applyProtection="1">
      <alignment horizontal="center" vertical="center" wrapText="1"/>
      <protection locked="0"/>
    </xf>
    <xf numFmtId="0" fontId="122" fillId="2" borderId="272" xfId="8" applyFont="1" applyFill="1" applyBorder="1" applyAlignment="1" applyProtection="1">
      <alignment horizontal="center" vertical="center" wrapText="1"/>
      <protection locked="0"/>
    </xf>
    <xf numFmtId="0" fontId="122" fillId="4" borderId="257" xfId="6" quotePrefix="1" applyFont="1" applyFill="1" applyBorder="1" applyAlignment="1" applyProtection="1">
      <alignment horizontal="center" vertical="center" wrapText="1"/>
      <protection locked="0"/>
    </xf>
    <xf numFmtId="0" fontId="122" fillId="2" borderId="258" xfId="6" applyFont="1" applyFill="1" applyBorder="1" applyAlignment="1" applyProtection="1">
      <alignment horizontal="center" vertical="center" wrapText="1"/>
      <protection locked="0"/>
    </xf>
    <xf numFmtId="0" fontId="122" fillId="2" borderId="259" xfId="6" applyFont="1" applyFill="1" applyBorder="1" applyAlignment="1" applyProtection="1">
      <alignment horizontal="center" vertical="center" wrapText="1"/>
      <protection locked="0"/>
    </xf>
    <xf numFmtId="0" fontId="135" fillId="2" borderId="0" xfId="9" applyFont="1" applyFill="1" applyBorder="1" applyAlignment="1" applyProtection="1">
      <alignment horizontal="left" vertical="center" wrapText="1"/>
      <protection locked="0"/>
    </xf>
    <xf numFmtId="0" fontId="122" fillId="2" borderId="0" xfId="9" applyFont="1" applyFill="1" applyBorder="1" applyAlignment="1" applyProtection="1">
      <alignment horizontal="center" vertical="center" wrapText="1"/>
      <protection locked="0"/>
    </xf>
    <xf numFmtId="0" fontId="140" fillId="2" borderId="0" xfId="9" applyFont="1" applyFill="1" applyBorder="1" applyAlignment="1" applyProtection="1">
      <alignment horizontal="center" vertical="center" wrapText="1"/>
      <protection locked="0"/>
    </xf>
    <xf numFmtId="0" fontId="122" fillId="4" borderId="339" xfId="23" quotePrefix="1" applyFont="1" applyFill="1" applyBorder="1" applyAlignment="1" applyProtection="1">
      <alignment horizontal="center" vertical="center" wrapText="1"/>
      <protection locked="0"/>
    </xf>
    <xf numFmtId="0" fontId="122" fillId="2" borderId="318" xfId="23" applyFont="1" applyFill="1" applyBorder="1" applyAlignment="1" applyProtection="1">
      <alignment horizontal="center" vertical="center" wrapText="1"/>
      <protection locked="0"/>
    </xf>
    <xf numFmtId="0" fontId="122" fillId="4" borderId="340" xfId="20" quotePrefix="1" applyFont="1" applyFill="1" applyBorder="1" applyAlignment="1" applyProtection="1">
      <alignment horizontal="center" vertical="center" wrapText="1"/>
      <protection locked="0"/>
    </xf>
    <xf numFmtId="0" fontId="122" fillId="2" borderId="341" xfId="20" applyFont="1" applyFill="1" applyBorder="1" applyAlignment="1" applyProtection="1">
      <alignment horizontal="center" vertical="center" wrapText="1"/>
      <protection locked="0"/>
    </xf>
    <xf numFmtId="0" fontId="122" fillId="2" borderId="342" xfId="20" applyFont="1" applyFill="1" applyBorder="1" applyAlignment="1" applyProtection="1">
      <alignment horizontal="center" vertical="center" wrapText="1"/>
      <protection locked="0"/>
    </xf>
    <xf numFmtId="0" fontId="122" fillId="4" borderId="343" xfId="7" quotePrefix="1" applyFont="1" applyFill="1" applyBorder="1" applyAlignment="1" applyProtection="1">
      <alignment horizontal="center" vertical="center" wrapText="1"/>
      <protection locked="0"/>
    </xf>
    <xf numFmtId="0" fontId="122" fillId="2" borderId="344" xfId="7" applyFont="1" applyFill="1" applyBorder="1" applyAlignment="1" applyProtection="1">
      <alignment horizontal="center" vertical="center" wrapText="1"/>
      <protection locked="0"/>
    </xf>
    <xf numFmtId="0" fontId="122" fillId="2" borderId="345" xfId="7" applyFont="1" applyFill="1" applyBorder="1" applyAlignment="1" applyProtection="1">
      <alignment horizontal="center" vertical="center" wrapText="1"/>
      <protection locked="0"/>
    </xf>
    <xf numFmtId="0" fontId="155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4" fillId="2" borderId="693" xfId="0" applyFont="1" applyFill="1" applyBorder="1" applyAlignment="1">
      <alignment horizontal="center" vertical="center" wrapText="1"/>
    </xf>
    <xf numFmtId="0" fontId="11" fillId="2" borderId="691" xfId="4" quotePrefix="1" applyFont="1" applyFill="1" applyBorder="1" applyAlignment="1">
      <alignment horizontal="center" vertical="center" wrapText="1"/>
    </xf>
    <xf numFmtId="0" fontId="11" fillId="2" borderId="686" xfId="4" quotePrefix="1" applyFont="1" applyFill="1" applyBorder="1" applyAlignment="1">
      <alignment horizontal="center" vertical="center" wrapText="1"/>
    </xf>
    <xf numFmtId="0" fontId="11" fillId="2" borderId="712" xfId="4" quotePrefix="1" applyFont="1" applyFill="1" applyBorder="1" applyAlignment="1">
      <alignment horizontal="center" vertical="center" wrapText="1"/>
    </xf>
    <xf numFmtId="0" fontId="11" fillId="2" borderId="692" xfId="8" quotePrefix="1" applyFont="1" applyFill="1" applyBorder="1" applyAlignment="1">
      <alignment horizontal="center" vertical="center" wrapText="1"/>
    </xf>
    <xf numFmtId="0" fontId="11" fillId="2" borderId="693" xfId="8" quotePrefix="1" applyFont="1" applyFill="1" applyBorder="1" applyAlignment="1">
      <alignment horizontal="center" vertical="center" wrapText="1"/>
    </xf>
    <xf numFmtId="0" fontId="11" fillId="2" borderId="694" xfId="8" quotePrefix="1" applyFont="1" applyFill="1" applyBorder="1" applyAlignment="1">
      <alignment horizontal="center" vertical="center" wrapText="1"/>
    </xf>
    <xf numFmtId="0" fontId="11" fillId="2" borderId="695" xfId="8" quotePrefix="1" applyFont="1" applyFill="1" applyBorder="1" applyAlignment="1">
      <alignment horizontal="center" vertical="center" wrapText="1"/>
    </xf>
    <xf numFmtId="0" fontId="11" fillId="2" borderId="696" xfId="8" quotePrefix="1" applyFont="1" applyFill="1" applyBorder="1" applyAlignment="1">
      <alignment horizontal="center" vertical="center" wrapText="1"/>
    </xf>
    <xf numFmtId="0" fontId="11" fillId="2" borderId="697" xfId="8" quotePrefix="1" applyFont="1" applyFill="1" applyBorder="1" applyAlignment="1">
      <alignment horizontal="center" vertical="center" wrapText="1"/>
    </xf>
    <xf numFmtId="0" fontId="11" fillId="2" borderId="692" xfId="8" applyFont="1" applyFill="1" applyBorder="1" applyAlignment="1">
      <alignment horizontal="center" vertical="center" wrapText="1"/>
    </xf>
    <xf numFmtId="0" fontId="11" fillId="2" borderId="693" xfId="8" applyFont="1" applyFill="1" applyBorder="1" applyAlignment="1">
      <alignment horizontal="center" vertical="center" wrapText="1"/>
    </xf>
    <xf numFmtId="0" fontId="11" fillId="2" borderId="694" xfId="8" applyFont="1" applyFill="1" applyBorder="1" applyAlignment="1">
      <alignment horizontal="center" vertical="center" wrapText="1"/>
    </xf>
    <xf numFmtId="0" fontId="11" fillId="2" borderId="695" xfId="8" applyFont="1" applyFill="1" applyBorder="1" applyAlignment="1">
      <alignment horizontal="center" vertical="center" wrapText="1"/>
    </xf>
    <xf numFmtId="0" fontId="11" fillId="2" borderId="696" xfId="8" applyFont="1" applyFill="1" applyBorder="1" applyAlignment="1">
      <alignment horizontal="center" vertical="center" wrapText="1"/>
    </xf>
    <xf numFmtId="0" fontId="11" fillId="2" borderId="697" xfId="8" applyFont="1" applyFill="1" applyBorder="1" applyAlignment="1">
      <alignment horizontal="center" vertical="center" wrapText="1"/>
    </xf>
    <xf numFmtId="0" fontId="11" fillId="2" borderId="692" xfId="6" quotePrefix="1" applyFont="1" applyFill="1" applyBorder="1" applyAlignment="1">
      <alignment horizontal="center" vertical="center" wrapText="1"/>
    </xf>
    <xf numFmtId="0" fontId="11" fillId="2" borderId="693" xfId="6" quotePrefix="1" applyFont="1" applyFill="1" applyBorder="1" applyAlignment="1">
      <alignment horizontal="center" vertical="center" wrapText="1"/>
    </xf>
    <xf numFmtId="0" fontId="11" fillId="2" borderId="694" xfId="6" quotePrefix="1" applyFont="1" applyFill="1" applyBorder="1" applyAlignment="1">
      <alignment horizontal="center" vertical="center" wrapText="1"/>
    </xf>
    <xf numFmtId="0" fontId="11" fillId="2" borderId="695" xfId="6" quotePrefix="1" applyFont="1" applyFill="1" applyBorder="1" applyAlignment="1">
      <alignment horizontal="center" vertical="center" wrapText="1"/>
    </xf>
    <xf numFmtId="0" fontId="11" fillId="2" borderId="696" xfId="6" quotePrefix="1" applyFont="1" applyFill="1" applyBorder="1" applyAlignment="1">
      <alignment horizontal="center" vertical="center" wrapText="1"/>
    </xf>
    <xf numFmtId="0" fontId="11" fillId="2" borderId="697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11" fillId="2" borderId="730" xfId="4" quotePrefix="1" applyFont="1" applyFill="1" applyBorder="1" applyAlignment="1">
      <alignment horizontal="center" vertical="center" wrapText="1"/>
    </xf>
    <xf numFmtId="0" fontId="11" fillId="2" borderId="732" xfId="4" quotePrefix="1" applyFont="1" applyFill="1" applyBorder="1" applyAlignment="1">
      <alignment horizontal="center" vertical="center" wrapText="1"/>
    </xf>
    <xf numFmtId="0" fontId="34" fillId="2" borderId="693" xfId="0" applyFont="1" applyFill="1" applyBorder="1" applyAlignment="1">
      <alignment wrapText="1"/>
    </xf>
    <xf numFmtId="0" fontId="34" fillId="2" borderId="731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694" xfId="0" applyFont="1" applyFill="1" applyBorder="1" applyAlignment="1">
      <alignment wrapText="1"/>
    </xf>
    <xf numFmtId="0" fontId="34" fillId="2" borderId="454" xfId="0" applyFont="1" applyFill="1" applyBorder="1" applyAlignment="1">
      <alignment wrapText="1"/>
    </xf>
    <xf numFmtId="0" fontId="34" fillId="2" borderId="456" xfId="0" applyFont="1" applyFill="1" applyBorder="1" applyAlignment="1">
      <alignment wrapText="1"/>
    </xf>
    <xf numFmtId="0" fontId="34" fillId="2" borderId="455" xfId="0" applyFont="1" applyFill="1" applyBorder="1" applyAlignment="1">
      <alignment wrapText="1"/>
    </xf>
    <xf numFmtId="0" fontId="34" fillId="2" borderId="732" xfId="0" applyFont="1" applyFill="1" applyBorder="1" applyAlignment="1">
      <alignment wrapText="1"/>
    </xf>
    <xf numFmtId="0" fontId="34" fillId="2" borderId="733" xfId="0" applyFont="1" applyFill="1" applyBorder="1" applyAlignment="1">
      <alignment wrapText="1"/>
    </xf>
    <xf numFmtId="0" fontId="34" fillId="2" borderId="734" xfId="0" applyFont="1" applyFill="1" applyBorder="1" applyAlignment="1">
      <alignment wrapText="1"/>
    </xf>
    <xf numFmtId="0" fontId="11" fillId="2" borderId="732" xfId="6" quotePrefix="1" applyFont="1" applyFill="1" applyBorder="1" applyAlignment="1">
      <alignment horizontal="center" vertical="center" wrapText="1"/>
    </xf>
    <xf numFmtId="0" fontId="11" fillId="2" borderId="733" xfId="6" quotePrefix="1" applyFont="1" applyFill="1" applyBorder="1" applyAlignment="1">
      <alignment horizontal="center" vertical="center" wrapText="1"/>
    </xf>
    <xf numFmtId="0" fontId="11" fillId="2" borderId="734" xfId="6" quotePrefix="1" applyFont="1" applyFill="1" applyBorder="1" applyAlignment="1">
      <alignment horizontal="center" vertical="center" wrapText="1"/>
    </xf>
    <xf numFmtId="0" fontId="11" fillId="4" borderId="750" xfId="6" quotePrefix="1" applyFont="1" applyFill="1" applyBorder="1" applyAlignment="1">
      <alignment horizontal="center" vertical="center" wrapText="1"/>
    </xf>
    <xf numFmtId="0" fontId="11" fillId="4" borderId="751" xfId="6" quotePrefix="1" applyFont="1" applyFill="1" applyBorder="1" applyAlignment="1">
      <alignment horizontal="center" vertical="center" wrapText="1"/>
    </xf>
    <xf numFmtId="0" fontId="11" fillId="4" borderId="752" xfId="6" quotePrefix="1" applyFont="1" applyFill="1" applyBorder="1" applyAlignment="1">
      <alignment horizontal="center" vertical="center" wrapText="1"/>
    </xf>
    <xf numFmtId="0" fontId="11" fillId="4" borderId="1140" xfId="4" quotePrefix="1" applyFont="1" applyFill="1" applyBorder="1" applyAlignment="1">
      <alignment horizontal="center" vertical="center" wrapText="1"/>
    </xf>
    <xf numFmtId="0" fontId="11" fillId="4" borderId="1144" xfId="4" quotePrefix="1" applyFont="1" applyFill="1" applyBorder="1" applyAlignment="1">
      <alignment horizontal="center" vertical="center" wrapText="1"/>
    </xf>
    <xf numFmtId="0" fontId="11" fillId="4" borderId="1016" xfId="4" quotePrefix="1" applyFont="1" applyFill="1" applyBorder="1" applyAlignment="1">
      <alignment horizontal="center" vertical="center" wrapText="1"/>
    </xf>
    <xf numFmtId="0" fontId="11" fillId="4" borderId="1141" xfId="6" quotePrefix="1" applyFont="1" applyFill="1" applyBorder="1" applyAlignment="1">
      <alignment horizontal="center" vertical="center" wrapText="1"/>
    </xf>
    <xf numFmtId="0" fontId="11" fillId="4" borderId="1142" xfId="6" quotePrefix="1" applyFont="1" applyFill="1" applyBorder="1" applyAlignment="1">
      <alignment horizontal="center" vertical="center" wrapText="1"/>
    </xf>
    <xf numFmtId="0" fontId="11" fillId="4" borderId="1143" xfId="6" quotePrefix="1" applyFont="1" applyFill="1" applyBorder="1" applyAlignment="1">
      <alignment horizontal="center" vertical="center" wrapText="1"/>
    </xf>
    <xf numFmtId="0" fontId="11" fillId="4" borderId="1016" xfId="6" quotePrefix="1" applyFont="1" applyFill="1" applyBorder="1" applyAlignment="1">
      <alignment horizontal="center" vertical="center" wrapText="1"/>
    </xf>
    <xf numFmtId="0" fontId="11" fillId="4" borderId="492" xfId="6" quotePrefix="1" applyFont="1" applyFill="1" applyBorder="1" applyAlignment="1">
      <alignment horizontal="center" vertical="center" wrapText="1"/>
    </xf>
    <xf numFmtId="0" fontId="11" fillId="4" borderId="493" xfId="6" quotePrefix="1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 wrapText="1"/>
    </xf>
    <xf numFmtId="0" fontId="11" fillId="4" borderId="1095" xfId="8" quotePrefix="1" applyFont="1" applyFill="1" applyBorder="1" applyAlignment="1">
      <alignment horizontal="center" vertical="center" wrapText="1"/>
    </xf>
    <xf numFmtId="0" fontId="11" fillId="4" borderId="1083" xfId="8" quotePrefix="1" applyFont="1" applyFill="1" applyBorder="1" applyAlignment="1">
      <alignment horizontal="center" vertical="center" wrapText="1"/>
    </xf>
    <xf numFmtId="0" fontId="11" fillId="4" borderId="1092" xfId="8" quotePrefix="1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691" xfId="4" quotePrefix="1" applyFont="1" applyFill="1" applyBorder="1" applyAlignment="1">
      <alignment horizontal="center" vertical="center" wrapText="1"/>
    </xf>
    <xf numFmtId="0" fontId="11" fillId="4" borderId="730" xfId="4" quotePrefix="1" applyFont="1" applyFill="1" applyBorder="1" applyAlignment="1">
      <alignment horizontal="center" vertical="center" wrapText="1"/>
    </xf>
    <xf numFmtId="0" fontId="11" fillId="4" borderId="732" xfId="4" quotePrefix="1" applyFont="1" applyFill="1" applyBorder="1" applyAlignment="1">
      <alignment horizontal="center" vertical="center" wrapText="1"/>
    </xf>
    <xf numFmtId="0" fontId="11" fillId="4" borderId="692" xfId="6" quotePrefix="1" applyFont="1" applyFill="1" applyBorder="1" applyAlignment="1">
      <alignment horizontal="center" vertical="center" wrapText="1"/>
    </xf>
    <xf numFmtId="0" fontId="11" fillId="4" borderId="693" xfId="6" quotePrefix="1" applyFont="1" applyFill="1" applyBorder="1" applyAlignment="1">
      <alignment horizontal="center" vertical="center" wrapText="1"/>
    </xf>
    <xf numFmtId="0" fontId="11" fillId="4" borderId="694" xfId="6" quotePrefix="1" applyFont="1" applyFill="1" applyBorder="1" applyAlignment="1">
      <alignment horizontal="center" vertical="center" wrapText="1"/>
    </xf>
    <xf numFmtId="0" fontId="11" fillId="4" borderId="732" xfId="6" quotePrefix="1" applyFont="1" applyFill="1" applyBorder="1" applyAlignment="1">
      <alignment horizontal="center" vertical="center" wrapText="1"/>
    </xf>
    <xf numFmtId="0" fontId="11" fillId="4" borderId="733" xfId="6" quotePrefix="1" applyFont="1" applyFill="1" applyBorder="1" applyAlignment="1">
      <alignment horizontal="center" vertical="center" wrapText="1"/>
    </xf>
    <xf numFmtId="0" fontId="11" fillId="4" borderId="734" xfId="6" quotePrefix="1" applyFont="1" applyFill="1" applyBorder="1" applyAlignment="1">
      <alignment horizontal="center" vertical="center" wrapText="1"/>
    </xf>
    <xf numFmtId="0" fontId="11" fillId="4" borderId="699" xfId="8" quotePrefix="1" applyFont="1" applyFill="1" applyBorder="1" applyAlignment="1">
      <alignment horizontal="center" vertical="center" wrapText="1"/>
    </xf>
    <xf numFmtId="0" fontId="11" fillId="4" borderId="701" xfId="8" quotePrefix="1" applyFont="1" applyFill="1" applyBorder="1" applyAlignment="1">
      <alignment horizontal="center" vertical="center" wrapText="1"/>
    </xf>
    <xf numFmtId="0" fontId="11" fillId="4" borderId="749" xfId="8" quotePrefix="1" applyFont="1" applyFill="1" applyBorder="1" applyAlignment="1">
      <alignment horizontal="center" vertical="center" wrapText="1"/>
    </xf>
    <xf numFmtId="0" fontId="81" fillId="2" borderId="992" xfId="9" applyFont="1" applyFill="1" applyBorder="1" applyAlignment="1">
      <alignment horizontal="center" vertical="center"/>
    </xf>
    <xf numFmtId="0" fontId="81" fillId="2" borderId="998" xfId="9" applyFont="1" applyFill="1" applyBorder="1" applyAlignment="1">
      <alignment horizontal="center" vertical="center"/>
    </xf>
    <xf numFmtId="0" fontId="81" fillId="2" borderId="994" xfId="9" applyFont="1" applyFill="1" applyBorder="1" applyAlignment="1">
      <alignment horizontal="center" vertical="center"/>
    </xf>
    <xf numFmtId="0" fontId="81" fillId="2" borderId="774" xfId="9" applyFont="1" applyFill="1" applyBorder="1" applyAlignment="1">
      <alignment horizontal="center" vertical="center"/>
    </xf>
    <xf numFmtId="0" fontId="80" fillId="2" borderId="691" xfId="9" applyFont="1" applyFill="1" applyBorder="1" applyAlignment="1">
      <alignment horizontal="center" vertical="center" wrapText="1"/>
    </xf>
    <xf numFmtId="0" fontId="80" fillId="2" borderId="730" xfId="9" applyFont="1" applyFill="1" applyBorder="1" applyAlignment="1">
      <alignment horizontal="center" vertical="center" wrapText="1"/>
    </xf>
    <xf numFmtId="0" fontId="80" fillId="2" borderId="781" xfId="9" applyFont="1" applyFill="1" applyBorder="1" applyAlignment="1">
      <alignment horizontal="center" vertical="center" wrapText="1"/>
    </xf>
    <xf numFmtId="0" fontId="81" fillId="2" borderId="692" xfId="9" applyFont="1" applyFill="1" applyBorder="1" applyAlignment="1">
      <alignment horizontal="center" vertical="center"/>
    </xf>
    <xf numFmtId="0" fontId="81" fillId="2" borderId="681" xfId="9" applyFont="1" applyFill="1" applyBorder="1" applyAlignment="1">
      <alignment horizontal="center" vertical="center"/>
    </xf>
    <xf numFmtId="0" fontId="81" fillId="2" borderId="694" xfId="9" applyFont="1" applyFill="1" applyBorder="1" applyAlignment="1">
      <alignment horizontal="center" vertical="center"/>
    </xf>
    <xf numFmtId="0" fontId="81" fillId="2" borderId="731" xfId="9" applyFont="1" applyFill="1" applyBorder="1" applyAlignment="1">
      <alignment horizontal="center" vertical="center"/>
    </xf>
    <xf numFmtId="0" fontId="81" fillId="2" borderId="0" xfId="9" applyFont="1" applyFill="1" applyBorder="1" applyAlignment="1">
      <alignment horizontal="center" vertical="center"/>
    </xf>
    <xf numFmtId="0" fontId="81" fillId="2" borderId="221" xfId="9" applyFont="1" applyFill="1" applyBorder="1" applyAlignment="1">
      <alignment horizontal="center" vertical="center"/>
    </xf>
    <xf numFmtId="0" fontId="81" fillId="2" borderId="856" xfId="9" applyFont="1" applyFill="1" applyBorder="1" applyAlignment="1">
      <alignment horizontal="center" vertical="center"/>
    </xf>
    <xf numFmtId="0" fontId="116" fillId="2" borderId="0" xfId="9" applyFill="1" applyAlignment="1">
      <alignment horizontal="center"/>
    </xf>
    <xf numFmtId="0" fontId="0" fillId="2" borderId="699" xfId="9" applyFont="1" applyFill="1" applyBorder="1" applyAlignment="1">
      <alignment horizontal="center"/>
    </xf>
    <xf numFmtId="0" fontId="116" fillId="2" borderId="701" xfId="9" applyFill="1" applyBorder="1" applyAlignment="1">
      <alignment horizontal="center"/>
    </xf>
    <xf numFmtId="0" fontId="116" fillId="2" borderId="681" xfId="9" applyFill="1" applyBorder="1" applyAlignment="1">
      <alignment horizontal="center"/>
    </xf>
    <xf numFmtId="0" fontId="116" fillId="2" borderId="694" xfId="9" applyFill="1" applyBorder="1" applyAlignment="1">
      <alignment horizontal="center"/>
    </xf>
    <xf numFmtId="0" fontId="116" fillId="2" borderId="699" xfId="9" applyFont="1" applyFill="1" applyBorder="1" applyAlignment="1">
      <alignment horizontal="center"/>
    </xf>
    <xf numFmtId="0" fontId="116" fillId="2" borderId="701" xfId="9" applyFont="1" applyFill="1" applyBorder="1" applyAlignment="1">
      <alignment horizontal="center"/>
    </xf>
    <xf numFmtId="0" fontId="116" fillId="2" borderId="749" xfId="9" applyFont="1" applyFill="1" applyBorder="1" applyAlignment="1">
      <alignment horizontal="center"/>
    </xf>
    <xf numFmtId="0" fontId="81" fillId="2" borderId="692" xfId="0" applyFont="1" applyFill="1" applyBorder="1" applyAlignment="1">
      <alignment horizontal="center" vertical="center"/>
    </xf>
    <xf numFmtId="0" fontId="81" fillId="2" borderId="681" xfId="0" applyFont="1" applyFill="1" applyBorder="1" applyAlignment="1">
      <alignment horizontal="center" vertical="center"/>
    </xf>
    <xf numFmtId="0" fontId="81" fillId="2" borderId="694" xfId="0" applyFont="1" applyFill="1" applyBorder="1" applyAlignment="1">
      <alignment horizontal="center" vertical="center"/>
    </xf>
    <xf numFmtId="0" fontId="81" fillId="2" borderId="731" xfId="0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center" vertical="center"/>
    </xf>
    <xf numFmtId="0" fontId="81" fillId="2" borderId="221" xfId="0" applyFont="1" applyFill="1" applyBorder="1" applyAlignment="1">
      <alignment horizontal="center" vertical="center"/>
    </xf>
    <xf numFmtId="0" fontId="81" fillId="2" borderId="856" xfId="0" applyFont="1" applyFill="1" applyBorder="1" applyAlignment="1">
      <alignment horizontal="center" vertical="center"/>
    </xf>
    <xf numFmtId="0" fontId="0" fillId="2" borderId="847" xfId="0" applyFill="1" applyBorder="1" applyAlignment="1">
      <alignment horizontal="center"/>
    </xf>
    <xf numFmtId="0" fontId="0" fillId="2" borderId="681" xfId="0" applyFill="1" applyBorder="1" applyAlignment="1">
      <alignment horizontal="center"/>
    </xf>
    <xf numFmtId="0" fontId="0" fillId="2" borderId="750" xfId="0" applyFill="1" applyBorder="1" applyAlignment="1">
      <alignment horizontal="center"/>
    </xf>
    <xf numFmtId="0" fontId="0" fillId="2" borderId="751" xfId="0" applyFill="1" applyBorder="1" applyAlignment="1">
      <alignment horizontal="center"/>
    </xf>
    <xf numFmtId="0" fontId="0" fillId="2" borderId="752" xfId="0" applyFill="1" applyBorder="1" applyAlignment="1">
      <alignment horizontal="center"/>
    </xf>
    <xf numFmtId="0" fontId="116" fillId="2" borderId="733" xfId="9" applyFill="1" applyBorder="1" applyAlignment="1">
      <alignment horizontal="center"/>
    </xf>
    <xf numFmtId="0" fontId="0" fillId="2" borderId="701" xfId="0" applyFill="1" applyBorder="1" applyAlignment="1">
      <alignment horizontal="center"/>
    </xf>
    <xf numFmtId="0" fontId="0" fillId="2" borderId="749" xfId="0" applyFill="1" applyBorder="1" applyAlignment="1">
      <alignment horizontal="center"/>
    </xf>
    <xf numFmtId="0" fontId="79" fillId="2" borderId="699" xfId="9" applyFont="1" applyFill="1" applyBorder="1" applyAlignment="1">
      <alignment horizontal="center"/>
    </xf>
    <xf numFmtId="0" fontId="116" fillId="2" borderId="699" xfId="9" applyFill="1" applyBorder="1" applyAlignment="1">
      <alignment horizontal="center"/>
    </xf>
    <xf numFmtId="0" fontId="116" fillId="2" borderId="749" xfId="9" applyFill="1" applyBorder="1" applyAlignment="1">
      <alignment horizontal="center"/>
    </xf>
    <xf numFmtId="0" fontId="80" fillId="2" borderId="691" xfId="0" applyFont="1" applyFill="1" applyBorder="1" applyAlignment="1">
      <alignment horizontal="center" vertical="center" wrapText="1"/>
    </xf>
    <xf numFmtId="0" fontId="80" fillId="2" borderId="730" xfId="0" applyFont="1" applyFill="1" applyBorder="1" applyAlignment="1">
      <alignment horizontal="center" vertical="center" wrapText="1"/>
    </xf>
    <xf numFmtId="0" fontId="80" fillId="2" borderId="1144" xfId="0" applyFont="1" applyFill="1" applyBorder="1" applyAlignment="1">
      <alignment horizontal="center" vertical="center" wrapText="1"/>
    </xf>
    <xf numFmtId="0" fontId="81" fillId="2" borderId="847" xfId="0" applyFont="1" applyFill="1" applyBorder="1" applyAlignment="1">
      <alignment horizontal="center" vertical="center"/>
    </xf>
    <xf numFmtId="0" fontId="81" fillId="2" borderId="682" xfId="0" applyFont="1" applyFill="1" applyBorder="1" applyAlignment="1">
      <alignment horizontal="center" vertical="center"/>
    </xf>
    <xf numFmtId="0" fontId="81" fillId="2" borderId="1016" xfId="0" applyFont="1" applyFill="1" applyBorder="1" applyAlignment="1">
      <alignment horizontal="center" vertical="center"/>
    </xf>
    <xf numFmtId="0" fontId="81" fillId="2" borderId="7" xfId="0" applyFont="1" applyFill="1" applyBorder="1" applyAlignment="1">
      <alignment horizontal="center" vertical="center"/>
    </xf>
    <xf numFmtId="0" fontId="81" fillId="2" borderId="841" xfId="0" applyFont="1" applyFill="1" applyBorder="1" applyAlignment="1">
      <alignment horizontal="center" vertical="center"/>
    </xf>
    <xf numFmtId="0" fontId="81" fillId="2" borderId="998" xfId="0" applyFont="1" applyFill="1" applyBorder="1" applyAlignment="1">
      <alignment horizontal="center" vertical="center"/>
    </xf>
    <xf numFmtId="0" fontId="81" fillId="2" borderId="992" xfId="0" applyFont="1" applyFill="1" applyBorder="1" applyAlignment="1">
      <alignment horizontal="center" vertical="center"/>
    </xf>
    <xf numFmtId="0" fontId="81" fillId="2" borderId="994" xfId="0" applyFont="1" applyFill="1" applyBorder="1" applyAlignment="1">
      <alignment horizontal="center" vertical="center"/>
    </xf>
    <xf numFmtId="0" fontId="81" fillId="2" borderId="1007" xfId="9" applyFont="1" applyFill="1" applyBorder="1" applyAlignment="1">
      <alignment horizontal="center" vertical="center"/>
    </xf>
    <xf numFmtId="0" fontId="81" fillId="2" borderId="1006" xfId="9" applyFont="1" applyFill="1" applyBorder="1" applyAlignment="1">
      <alignment horizontal="center" vertical="center"/>
    </xf>
    <xf numFmtId="0" fontId="81" fillId="2" borderId="1003" xfId="9" applyFont="1" applyFill="1" applyBorder="1" applyAlignment="1">
      <alignment horizontal="center" vertical="center"/>
    </xf>
    <xf numFmtId="0" fontId="81" fillId="2" borderId="761" xfId="9" applyFont="1" applyFill="1" applyBorder="1" applyAlignment="1">
      <alignment horizontal="center" vertical="center"/>
    </xf>
    <xf numFmtId="0" fontId="81" fillId="2" borderId="763" xfId="9" applyFont="1" applyFill="1" applyBorder="1" applyAlignment="1">
      <alignment horizontal="center" vertical="center"/>
    </xf>
    <xf numFmtId="0" fontId="81" fillId="2" borderId="895" xfId="9" applyFont="1" applyFill="1" applyBorder="1" applyAlignment="1">
      <alignment horizontal="center" vertical="center"/>
    </xf>
    <xf numFmtId="0" fontId="81" fillId="2" borderId="891" xfId="9" applyFont="1" applyFill="1" applyBorder="1" applyAlignment="1">
      <alignment horizontal="center" vertical="center"/>
    </xf>
    <xf numFmtId="0" fontId="81" fillId="2" borderId="897" xfId="9" applyFont="1" applyFill="1" applyBorder="1" applyAlignment="1">
      <alignment horizontal="center" vertical="center"/>
    </xf>
    <xf numFmtId="0" fontId="81" fillId="2" borderId="765" xfId="9" applyFont="1" applyFill="1" applyBorder="1" applyAlignment="1">
      <alignment horizontal="center" vertical="center"/>
    </xf>
    <xf numFmtId="0" fontId="81" fillId="2" borderId="762" xfId="9" applyFont="1" applyFill="1" applyBorder="1" applyAlignment="1">
      <alignment horizontal="center" vertical="center"/>
    </xf>
    <xf numFmtId="0" fontId="81" fillId="2" borderId="892" xfId="9" applyFont="1" applyFill="1" applyBorder="1" applyAlignment="1">
      <alignment horizontal="center" vertical="center"/>
    </xf>
    <xf numFmtId="0" fontId="81" fillId="2" borderId="887" xfId="9" applyFont="1" applyFill="1" applyBorder="1" applyAlignment="1">
      <alignment horizontal="center" vertical="center"/>
    </xf>
    <xf numFmtId="0" fontId="81" fillId="2" borderId="888" xfId="9" applyFont="1" applyFill="1" applyBorder="1" applyAlignment="1">
      <alignment horizontal="center" vertical="center"/>
    </xf>
    <xf numFmtId="0" fontId="81" fillId="2" borderId="889" xfId="9" applyFont="1" applyFill="1" applyBorder="1" applyAlignment="1">
      <alignment horizontal="center" vertical="center"/>
    </xf>
    <xf numFmtId="0" fontId="81" fillId="2" borderId="893" xfId="9" applyFont="1" applyFill="1" applyBorder="1" applyAlignment="1">
      <alignment horizontal="center" vertical="center"/>
    </xf>
    <xf numFmtId="0" fontId="81" fillId="2" borderId="750" xfId="9" applyFont="1" applyFill="1" applyBorder="1" applyAlignment="1">
      <alignment horizontal="center" vertical="center"/>
    </xf>
    <xf numFmtId="0" fontId="81" fillId="2" borderId="751" xfId="9" applyFont="1" applyFill="1" applyBorder="1" applyAlignment="1">
      <alignment horizontal="center" vertical="center"/>
    </xf>
    <xf numFmtId="0" fontId="81" fillId="2" borderId="834" xfId="9" applyFont="1" applyFill="1" applyBorder="1" applyAlignment="1">
      <alignment horizontal="center" vertical="center"/>
    </xf>
    <xf numFmtId="0" fontId="81" fillId="2" borderId="865" xfId="9" applyFont="1" applyFill="1" applyBorder="1" applyAlignment="1">
      <alignment horizontal="center" vertical="center"/>
    </xf>
    <xf numFmtId="0" fontId="116" fillId="2" borderId="710" xfId="9" applyFill="1" applyBorder="1" applyAlignment="1">
      <alignment horizontal="center"/>
    </xf>
    <xf numFmtId="0" fontId="79" fillId="2" borderId="701" xfId="9" applyFont="1" applyFill="1" applyBorder="1" applyAlignment="1">
      <alignment horizontal="center"/>
    </xf>
    <xf numFmtId="0" fontId="116" fillId="2" borderId="617" xfId="9" applyFill="1" applyBorder="1" applyAlignment="1">
      <alignment horizontal="center"/>
    </xf>
    <xf numFmtId="0" fontId="103" fillId="0" borderId="0" xfId="9" applyFont="1" applyFill="1" applyAlignment="1">
      <alignment horizontal="center"/>
    </xf>
    <xf numFmtId="0" fontId="103" fillId="0" borderId="1259" xfId="9" applyFont="1" applyFill="1" applyBorder="1" applyAlignment="1">
      <alignment horizontal="center" vertical="center" wrapText="1"/>
    </xf>
    <xf numFmtId="0" fontId="103" fillId="0" borderId="856" xfId="9" applyFont="1" applyFill="1" applyBorder="1" applyAlignment="1">
      <alignment horizontal="center" vertical="center" wrapText="1"/>
    </xf>
    <xf numFmtId="0" fontId="103" fillId="0" borderId="1263" xfId="9" applyFont="1" applyFill="1" applyBorder="1" applyAlignment="1">
      <alignment horizontal="center" vertical="center" wrapText="1"/>
    </xf>
    <xf numFmtId="0" fontId="6" fillId="0" borderId="1280" xfId="9" applyFont="1" applyFill="1" applyBorder="1" applyAlignment="1">
      <alignment horizontal="center" vertical="center"/>
    </xf>
    <xf numFmtId="0" fontId="6" fillId="0" borderId="1278" xfId="9" applyFont="1" applyFill="1" applyBorder="1" applyAlignment="1">
      <alignment horizontal="center" vertical="center"/>
    </xf>
    <xf numFmtId="0" fontId="6" fillId="0" borderId="1263" xfId="9" applyFont="1" applyFill="1" applyBorder="1" applyAlignment="1">
      <alignment horizontal="center" vertical="center"/>
    </xf>
    <xf numFmtId="0" fontId="6" fillId="0" borderId="1019" xfId="9" applyFont="1" applyFill="1" applyBorder="1" applyAlignment="1">
      <alignment horizontal="center" vertical="center"/>
    </xf>
    <xf numFmtId="0" fontId="6" fillId="0" borderId="1180" xfId="9" applyFont="1" applyFill="1" applyBorder="1" applyAlignment="1">
      <alignment horizontal="center" vertical="center"/>
    </xf>
    <xf numFmtId="0" fontId="6" fillId="0" borderId="1020" xfId="9" applyFont="1" applyFill="1" applyBorder="1" applyAlignment="1">
      <alignment horizontal="center" vertical="center"/>
    </xf>
    <xf numFmtId="0" fontId="6" fillId="0" borderId="992" xfId="9" applyFont="1" applyFill="1" applyBorder="1" applyAlignment="1">
      <alignment horizontal="center" vertical="center"/>
    </xf>
    <xf numFmtId="0" fontId="6" fillId="0" borderId="994" xfId="9" applyFont="1" applyFill="1" applyBorder="1" applyAlignment="1">
      <alignment horizontal="center" vertical="center"/>
    </xf>
    <xf numFmtId="0" fontId="6" fillId="0" borderId="0" xfId="9" applyFont="1" applyFill="1" applyBorder="1" applyAlignment="1">
      <alignment horizontal="center" vertical="center"/>
    </xf>
    <xf numFmtId="0" fontId="6" fillId="0" borderId="221" xfId="9" applyFont="1" applyFill="1" applyBorder="1" applyAlignment="1">
      <alignment horizontal="center" vertical="center"/>
    </xf>
    <xf numFmtId="0" fontId="200" fillId="0" borderId="7" xfId="9" applyFont="1" applyFill="1" applyBorder="1" applyAlignment="1">
      <alignment horizontal="center"/>
    </xf>
    <xf numFmtId="0" fontId="19" fillId="0" borderId="1347" xfId="9" applyFont="1" applyFill="1" applyBorder="1" applyAlignment="1">
      <alignment horizontal="center"/>
    </xf>
    <xf numFmtId="0" fontId="19" fillId="0" borderId="1083" xfId="9" applyFont="1" applyFill="1" applyBorder="1" applyAlignment="1">
      <alignment horizontal="center"/>
    </xf>
    <xf numFmtId="0" fontId="19" fillId="0" borderId="1278" xfId="9" applyFont="1" applyFill="1" applyBorder="1" applyAlignment="1">
      <alignment horizontal="center"/>
    </xf>
    <xf numFmtId="0" fontId="19" fillId="0" borderId="1180" xfId="9" applyFont="1" applyFill="1" applyBorder="1" applyAlignment="1">
      <alignment horizontal="center"/>
    </xf>
    <xf numFmtId="0" fontId="103" fillId="0" borderId="1254" xfId="9" applyFont="1" applyFill="1" applyBorder="1" applyAlignment="1">
      <alignment horizontal="center"/>
    </xf>
    <xf numFmtId="0" fontId="103" fillId="0" borderId="1186" xfId="9" applyFont="1" applyFill="1" applyBorder="1" applyAlignment="1">
      <alignment horizontal="center"/>
    </xf>
    <xf numFmtId="0" fontId="103" fillId="0" borderId="1185" xfId="9" applyFont="1" applyFill="1" applyBorder="1" applyAlignment="1">
      <alignment horizontal="center"/>
    </xf>
    <xf numFmtId="0" fontId="103" fillId="0" borderId="1223" xfId="9" applyFont="1" applyFill="1" applyBorder="1" applyAlignment="1">
      <alignment horizontal="center"/>
    </xf>
    <xf numFmtId="0" fontId="6" fillId="0" borderId="1247" xfId="9" applyFont="1" applyFill="1" applyBorder="1" applyAlignment="1">
      <alignment horizontal="center"/>
    </xf>
    <xf numFmtId="0" fontId="6" fillId="0" borderId="1217" xfId="9" applyFont="1" applyFill="1" applyBorder="1" applyAlignment="1">
      <alignment horizontal="center"/>
    </xf>
    <xf numFmtId="0" fontId="6" fillId="0" borderId="1229" xfId="9" applyFont="1" applyFill="1" applyBorder="1" applyAlignment="1">
      <alignment horizontal="center"/>
    </xf>
    <xf numFmtId="0" fontId="116" fillId="0" borderId="0" xfId="9" applyFont="1" applyFill="1" applyBorder="1" applyAlignment="1">
      <alignment horizontal="center"/>
    </xf>
    <xf numFmtId="0" fontId="19" fillId="0" borderId="691" xfId="9" applyFont="1" applyFill="1" applyBorder="1" applyAlignment="1">
      <alignment horizontal="center" vertical="center" wrapText="1"/>
    </xf>
    <xf numFmtId="0" fontId="19" fillId="0" borderId="899" xfId="9" applyFont="1" applyFill="1" applyBorder="1" applyAlignment="1">
      <alignment horizontal="center" vertical="center" wrapText="1"/>
    </xf>
    <xf numFmtId="0" fontId="19" fillId="0" borderId="1011" xfId="9" applyFont="1" applyFill="1" applyBorder="1" applyAlignment="1">
      <alignment horizontal="center" vertical="center" wrapText="1"/>
    </xf>
    <xf numFmtId="0" fontId="76" fillId="0" borderId="681" xfId="9" applyFont="1" applyFill="1" applyBorder="1" applyAlignment="1">
      <alignment horizontal="center" vertical="center"/>
    </xf>
    <xf numFmtId="0" fontId="76" fillId="0" borderId="694" xfId="9" applyFont="1" applyFill="1" applyBorder="1" applyAlignment="1">
      <alignment horizontal="center" vertical="center"/>
    </xf>
    <xf numFmtId="0" fontId="76" fillId="0" borderId="1006" xfId="9" applyFont="1" applyFill="1" applyBorder="1" applyAlignment="1">
      <alignment horizontal="center" vertical="center"/>
    </xf>
    <xf numFmtId="0" fontId="76" fillId="0" borderId="1115" xfId="9" applyFont="1" applyFill="1" applyBorder="1" applyAlignment="1">
      <alignment horizontal="center" vertical="center"/>
    </xf>
    <xf numFmtId="0" fontId="76" fillId="0" borderId="706" xfId="9" applyFont="1" applyFill="1" applyBorder="1" applyAlignment="1">
      <alignment horizontal="center" vertical="center"/>
    </xf>
    <xf numFmtId="0" fontId="76" fillId="0" borderId="703" xfId="9" applyFont="1" applyFill="1" applyBorder="1" applyAlignment="1">
      <alignment horizontal="center" vertical="center"/>
    </xf>
    <xf numFmtId="0" fontId="76" fillId="0" borderId="711" xfId="9" applyFont="1" applyFill="1" applyBorder="1" applyAlignment="1">
      <alignment horizontal="center" vertical="top"/>
    </xf>
    <xf numFmtId="0" fontId="76" fillId="0" borderId="1110" xfId="9" applyFont="1" applyFill="1" applyBorder="1" applyAlignment="1">
      <alignment horizontal="center" vertical="top"/>
    </xf>
    <xf numFmtId="0" fontId="76" fillId="0" borderId="1109" xfId="9" applyFont="1" applyFill="1" applyBorder="1" applyAlignment="1">
      <alignment horizontal="center" vertical="top"/>
    </xf>
    <xf numFmtId="0" fontId="76" fillId="0" borderId="1087" xfId="9" applyFont="1" applyFill="1" applyBorder="1" applyAlignment="1">
      <alignment horizontal="center"/>
    </xf>
    <xf numFmtId="0" fontId="76" fillId="0" borderId="1022" xfId="9" applyFont="1" applyFill="1" applyBorder="1" applyAlignment="1">
      <alignment horizontal="center"/>
    </xf>
    <xf numFmtId="0" fontId="76" fillId="0" borderId="1059" xfId="9" applyFont="1" applyFill="1" applyBorder="1" applyAlignment="1">
      <alignment horizontal="center" vertical="top"/>
    </xf>
    <xf numFmtId="0" fontId="76" fillId="0" borderId="1087" xfId="9" applyFont="1" applyFill="1" applyBorder="1" applyAlignment="1">
      <alignment horizontal="center" vertical="top"/>
    </xf>
    <xf numFmtId="0" fontId="76" fillId="0" borderId="1022" xfId="9" applyFont="1" applyFill="1" applyBorder="1" applyAlignment="1">
      <alignment horizontal="center" vertical="top"/>
    </xf>
    <xf numFmtId="0" fontId="116" fillId="0" borderId="849" xfId="9" applyFont="1" applyFill="1" applyBorder="1" applyAlignment="1">
      <alignment horizontal="center"/>
    </xf>
    <xf numFmtId="0" fontId="19" fillId="0" borderId="1095" xfId="9" applyFont="1" applyFill="1" applyBorder="1" applyAlignment="1">
      <alignment horizontal="center"/>
    </xf>
    <xf numFmtId="0" fontId="19" fillId="0" borderId="681" xfId="9" applyFont="1" applyFill="1" applyBorder="1" applyAlignment="1">
      <alignment horizontal="center"/>
    </xf>
    <xf numFmtId="0" fontId="19" fillId="0" borderId="694" xfId="9" applyFont="1" applyFill="1" applyBorder="1" applyAlignment="1">
      <alignment horizontal="center"/>
    </xf>
    <xf numFmtId="0" fontId="75" fillId="0" borderId="1113" xfId="9" applyFont="1" applyFill="1" applyBorder="1" applyAlignment="1">
      <alignment horizontal="center"/>
    </xf>
    <xf numFmtId="0" fontId="75" fillId="0" borderId="1083" xfId="9" applyFont="1" applyFill="1" applyBorder="1" applyAlignment="1">
      <alignment horizontal="center"/>
    </xf>
    <xf numFmtId="0" fontId="75" fillId="0" borderId="1081" xfId="9" applyFont="1" applyFill="1" applyBorder="1" applyAlignment="1">
      <alignment horizontal="center"/>
    </xf>
    <xf numFmtId="0" fontId="75" fillId="0" borderId="1113" xfId="9" applyFont="1" applyFill="1" applyBorder="1" applyAlignment="1">
      <alignment horizontal="center" vertical="top"/>
    </xf>
    <xf numFmtId="0" fontId="75" fillId="0" borderId="1083" xfId="9" applyFont="1" applyFill="1" applyBorder="1" applyAlignment="1">
      <alignment horizontal="center" vertical="top"/>
    </xf>
    <xf numFmtId="0" fontId="75" fillId="0" borderId="1081" xfId="9" applyFont="1" applyFill="1" applyBorder="1" applyAlignment="1">
      <alignment horizontal="center" vertical="top"/>
    </xf>
    <xf numFmtId="0" fontId="11" fillId="2" borderId="494" xfId="6" quotePrefix="1" applyFont="1" applyFill="1" applyBorder="1" applyAlignment="1">
      <alignment horizontal="center" vertical="center" wrapText="1"/>
    </xf>
    <xf numFmtId="0" fontId="11" fillId="2" borderId="479" xfId="6" quotePrefix="1" applyFont="1" applyFill="1" applyBorder="1" applyAlignment="1">
      <alignment horizontal="center" vertical="center" wrapText="1"/>
    </xf>
    <xf numFmtId="0" fontId="11" fillId="2" borderId="485" xfId="6" quotePrefix="1" applyFont="1" applyFill="1" applyBorder="1" applyAlignment="1">
      <alignment horizontal="center" vertical="center" wrapText="1"/>
    </xf>
    <xf numFmtId="0" fontId="11" fillId="2" borderId="491" xfId="6" quotePrefix="1" applyFont="1" applyFill="1" applyBorder="1" applyAlignment="1">
      <alignment horizontal="center" vertical="center" wrapText="1"/>
    </xf>
    <xf numFmtId="0" fontId="11" fillId="2" borderId="492" xfId="6" quotePrefix="1" applyFont="1" applyFill="1" applyBorder="1" applyAlignment="1">
      <alignment horizontal="center" vertical="center" wrapText="1"/>
    </xf>
    <xf numFmtId="0" fontId="11" fillId="2" borderId="493" xfId="6" quotePrefix="1" applyFont="1" applyFill="1" applyBorder="1" applyAlignment="1">
      <alignment horizontal="center" vertical="center" wrapText="1"/>
    </xf>
    <xf numFmtId="0" fontId="55" fillId="2" borderId="0" xfId="0" applyFont="1" applyFill="1" applyBorder="1" applyAlignment="1">
      <alignment horizontal="left" vertical="center" wrapText="1"/>
    </xf>
    <xf numFmtId="0" fontId="11" fillId="2" borderId="503" xfId="4" quotePrefix="1" applyFont="1" applyFill="1" applyBorder="1" applyAlignment="1">
      <alignment horizontal="center" vertical="center" wrapText="1"/>
    </xf>
    <xf numFmtId="0" fontId="11" fillId="2" borderId="486" xfId="4" quotePrefix="1" applyFont="1" applyFill="1" applyBorder="1" applyAlignment="1">
      <alignment horizontal="center" vertical="center" wrapText="1"/>
    </xf>
    <xf numFmtId="0" fontId="11" fillId="2" borderId="487" xfId="4" quotePrefix="1" applyFont="1" applyFill="1" applyBorder="1" applyAlignment="1">
      <alignment horizontal="center" vertical="center" wrapText="1"/>
    </xf>
    <xf numFmtId="0" fontId="11" fillId="2" borderId="494" xfId="8" quotePrefix="1" applyFont="1" applyFill="1" applyBorder="1" applyAlignment="1">
      <alignment horizontal="center" vertical="center" wrapText="1"/>
    </xf>
    <xf numFmtId="0" fontId="11" fillId="2" borderId="479" xfId="8" quotePrefix="1" applyFont="1" applyFill="1" applyBorder="1" applyAlignment="1">
      <alignment horizontal="center" vertical="center" wrapText="1"/>
    </xf>
    <xf numFmtId="0" fontId="11" fillId="2" borderId="485" xfId="8" quotePrefix="1" applyFont="1" applyFill="1" applyBorder="1" applyAlignment="1">
      <alignment horizontal="center" vertical="center" wrapText="1"/>
    </xf>
    <xf numFmtId="0" fontId="11" fillId="2" borderId="491" xfId="8" quotePrefix="1" applyFont="1" applyFill="1" applyBorder="1" applyAlignment="1">
      <alignment horizontal="center" vertical="center" wrapText="1"/>
    </xf>
    <xf numFmtId="0" fontId="11" fillId="2" borderId="492" xfId="8" quotePrefix="1" applyFont="1" applyFill="1" applyBorder="1" applyAlignment="1">
      <alignment horizontal="center" vertical="center" wrapText="1"/>
    </xf>
    <xf numFmtId="0" fontId="11" fillId="2" borderId="493" xfId="8" quotePrefix="1" applyFont="1" applyFill="1" applyBorder="1" applyAlignment="1">
      <alignment horizontal="center" vertical="center" wrapText="1"/>
    </xf>
    <xf numFmtId="0" fontId="11" fillId="2" borderId="504" xfId="8" quotePrefix="1" applyFont="1" applyFill="1" applyBorder="1" applyAlignment="1">
      <alignment horizontal="center" vertical="center" wrapText="1"/>
    </xf>
    <xf numFmtId="0" fontId="11" fillId="2" borderId="203" xfId="8" quotePrefix="1" applyFont="1" applyFill="1" applyBorder="1" applyAlignment="1">
      <alignment horizontal="center" vertical="center" wrapText="1"/>
    </xf>
    <xf numFmtId="0" fontId="11" fillId="2" borderId="496" xfId="8" quotePrefix="1" applyFont="1" applyFill="1" applyBorder="1" applyAlignment="1">
      <alignment horizontal="center" vertical="center" wrapText="1"/>
    </xf>
    <xf numFmtId="0" fontId="11" fillId="4" borderId="132" xfId="4" quotePrefix="1" applyFont="1" applyFill="1" applyBorder="1" applyAlignment="1">
      <alignment horizontal="center" vertical="center" wrapText="1"/>
    </xf>
    <xf numFmtId="0" fontId="11" fillId="4" borderId="162" xfId="4" quotePrefix="1" applyFont="1" applyFill="1" applyBorder="1" applyAlignment="1">
      <alignment horizontal="center" vertical="center" wrapText="1"/>
    </xf>
    <xf numFmtId="0" fontId="11" fillId="4" borderId="132" xfId="8" quotePrefix="1" applyFont="1" applyFill="1" applyBorder="1" applyAlignment="1">
      <alignment horizontal="center" vertical="center" wrapText="1"/>
    </xf>
    <xf numFmtId="0" fontId="55" fillId="4" borderId="3" xfId="0" applyFont="1" applyFill="1" applyBorder="1" applyAlignment="1">
      <alignment wrapText="1"/>
    </xf>
    <xf numFmtId="0" fontId="55" fillId="4" borderId="165" xfId="0" applyFont="1" applyFill="1" applyBorder="1" applyAlignment="1">
      <alignment wrapText="1"/>
    </xf>
    <xf numFmtId="0" fontId="55" fillId="4" borderId="162" xfId="0" applyFont="1" applyFill="1" applyBorder="1" applyAlignment="1">
      <alignment wrapText="1"/>
    </xf>
    <xf numFmtId="0" fontId="55" fillId="4" borderId="0" xfId="0" applyFont="1" applyFill="1" applyBorder="1" applyAlignment="1">
      <alignment wrapText="1"/>
    </xf>
    <xf numFmtId="0" fontId="55" fillId="4" borderId="92" xfId="0" applyFont="1" applyFill="1" applyBorder="1" applyAlignment="1">
      <alignment wrapText="1"/>
    </xf>
    <xf numFmtId="0" fontId="55" fillId="4" borderId="159" xfId="0" applyFont="1" applyFill="1" applyBorder="1" applyAlignment="1">
      <alignment wrapText="1"/>
    </xf>
    <xf numFmtId="0" fontId="55" fillId="4" borderId="166" xfId="0" applyFont="1" applyFill="1" applyBorder="1" applyAlignment="1">
      <alignment wrapText="1"/>
    </xf>
    <xf numFmtId="0" fontId="55" fillId="4" borderId="164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5" fillId="4" borderId="170" xfId="0" applyFont="1" applyFill="1" applyBorder="1" applyAlignment="1">
      <alignment wrapText="1"/>
    </xf>
    <xf numFmtId="0" fontId="55" fillId="4" borderId="171" xfId="0" applyFont="1" applyFill="1" applyBorder="1" applyAlignment="1">
      <alignment wrapText="1"/>
    </xf>
    <xf numFmtId="0" fontId="55" fillId="4" borderId="172" xfId="0" applyFont="1" applyFill="1" applyBorder="1" applyAlignment="1">
      <alignment wrapText="1"/>
    </xf>
    <xf numFmtId="0" fontId="11" fillId="4" borderId="132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65" xfId="6" quotePrefix="1" applyFont="1" applyFill="1" applyBorder="1" applyAlignment="1">
      <alignment horizontal="center" vertical="center" wrapText="1"/>
    </xf>
    <xf numFmtId="0" fontId="11" fillId="4" borderId="170" xfId="6" quotePrefix="1" applyFont="1" applyFill="1" applyBorder="1" applyAlignment="1">
      <alignment horizontal="center" vertical="center" wrapText="1"/>
    </xf>
    <xf numFmtId="0" fontId="11" fillId="4" borderId="171" xfId="6" quotePrefix="1" applyFont="1" applyFill="1" applyBorder="1" applyAlignment="1">
      <alignment horizontal="center" vertical="center" wrapText="1"/>
    </xf>
    <xf numFmtId="0" fontId="11" fillId="4" borderId="172" xfId="6" quotePrefix="1" applyFont="1" applyFill="1" applyBorder="1" applyAlignment="1">
      <alignment horizontal="center" vertical="center" wrapText="1"/>
    </xf>
    <xf numFmtId="164" fontId="118" fillId="4" borderId="0" xfId="29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0" fontId="74" fillId="2" borderId="0" xfId="0" applyFont="1" applyFill="1" applyBorder="1" applyAlignment="1">
      <alignment horizontal="center" wrapText="1"/>
    </xf>
    <xf numFmtId="164" fontId="118" fillId="2" borderId="0" xfId="29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494" xfId="4" quotePrefix="1" applyFont="1" applyFill="1" applyBorder="1" applyAlignment="1">
      <alignment horizontal="center" vertical="center" wrapText="1"/>
    </xf>
    <xf numFmtId="0" fontId="55" fillId="2" borderId="479" xfId="0" applyFont="1" applyFill="1" applyBorder="1" applyAlignment="1">
      <alignment wrapText="1"/>
    </xf>
    <xf numFmtId="0" fontId="55" fillId="2" borderId="485" xfId="0" applyFont="1" applyFill="1" applyBorder="1" applyAlignment="1">
      <alignment wrapText="1"/>
    </xf>
    <xf numFmtId="0" fontId="55" fillId="2" borderId="487" xfId="0" applyFont="1" applyFill="1" applyBorder="1" applyAlignment="1">
      <alignment wrapText="1"/>
    </xf>
    <xf numFmtId="0" fontId="55" fillId="2" borderId="0" xfId="0" applyFont="1" applyFill="1" applyBorder="1" applyAlignment="1">
      <alignment wrapText="1"/>
    </xf>
    <xf numFmtId="0" fontId="55" fillId="2" borderId="221" xfId="0" applyFont="1" applyFill="1" applyBorder="1" applyAlignment="1">
      <alignment wrapText="1"/>
    </xf>
    <xf numFmtId="0" fontId="55" fillId="2" borderId="504" xfId="0" applyFont="1" applyFill="1" applyBorder="1" applyAlignment="1">
      <alignment wrapText="1"/>
    </xf>
    <xf numFmtId="0" fontId="55" fillId="2" borderId="203" xfId="0" applyFont="1" applyFill="1" applyBorder="1" applyAlignment="1">
      <alignment wrapText="1"/>
    </xf>
    <xf numFmtId="0" fontId="55" fillId="2" borderId="496" xfId="0" applyFont="1" applyFill="1" applyBorder="1" applyAlignment="1">
      <alignment wrapText="1"/>
    </xf>
    <xf numFmtId="0" fontId="55" fillId="2" borderId="491" xfId="0" applyFont="1" applyFill="1" applyBorder="1" applyAlignment="1">
      <alignment wrapText="1"/>
    </xf>
    <xf numFmtId="0" fontId="55" fillId="2" borderId="492" xfId="0" applyFont="1" applyFill="1" applyBorder="1" applyAlignment="1">
      <alignment wrapText="1"/>
    </xf>
    <xf numFmtId="0" fontId="55" fillId="2" borderId="493" xfId="0" applyFont="1" applyFill="1" applyBorder="1" applyAlignment="1">
      <alignment wrapText="1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5" fillId="2" borderId="3" xfId="0" applyFont="1" applyFill="1" applyBorder="1" applyAlignment="1">
      <alignment wrapText="1"/>
    </xf>
    <xf numFmtId="0" fontId="55" fillId="2" borderId="4" xfId="0" applyFont="1" applyFill="1" applyBorder="1" applyAlignment="1">
      <alignment wrapText="1"/>
    </xf>
    <xf numFmtId="0" fontId="55" fillId="2" borderId="40" xfId="0" applyFont="1" applyFill="1" applyBorder="1" applyAlignment="1">
      <alignment wrapText="1"/>
    </xf>
    <xf numFmtId="0" fontId="55" fillId="2" borderId="92" xfId="0" applyFont="1" applyFill="1" applyBorder="1" applyAlignment="1">
      <alignment wrapText="1"/>
    </xf>
    <xf numFmtId="0" fontId="55" fillId="2" borderId="18" xfId="0" applyFont="1" applyFill="1" applyBorder="1" applyAlignment="1">
      <alignment wrapText="1"/>
    </xf>
    <xf numFmtId="0" fontId="55" fillId="2" borderId="20" xfId="0" applyFont="1" applyFill="1" applyBorder="1" applyAlignment="1">
      <alignment wrapText="1"/>
    </xf>
    <xf numFmtId="0" fontId="55" fillId="2" borderId="91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5" fillId="2" borderId="6" xfId="0" applyFont="1" applyFill="1" applyBorder="1" applyAlignment="1">
      <alignment wrapText="1"/>
    </xf>
    <xf numFmtId="0" fontId="55" fillId="2" borderId="7" xfId="0" applyFont="1" applyFill="1" applyBorder="1" applyAlignment="1">
      <alignment wrapText="1"/>
    </xf>
    <xf numFmtId="0" fontId="55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1259" xfId="4" quotePrefix="1" applyFont="1" applyFill="1" applyBorder="1" applyAlignment="1">
      <alignment horizontal="center" vertical="center" wrapText="1"/>
    </xf>
    <xf numFmtId="0" fontId="11" fillId="2" borderId="1144" xfId="4" quotePrefix="1" applyFont="1" applyFill="1" applyBorder="1" applyAlignment="1">
      <alignment horizontal="center" vertical="center" wrapText="1"/>
    </xf>
    <xf numFmtId="0" fontId="11" fillId="2" borderId="1145" xfId="4" quotePrefix="1" applyFont="1" applyFill="1" applyBorder="1" applyAlignment="1">
      <alignment horizontal="center" vertical="center" wrapText="1"/>
    </xf>
    <xf numFmtId="0" fontId="11" fillId="2" borderId="1286" xfId="8" quotePrefix="1" applyFont="1" applyFill="1" applyBorder="1" applyAlignment="1">
      <alignment horizontal="center" vertical="center" wrapText="1"/>
    </xf>
    <xf numFmtId="0" fontId="11" fillId="2" borderId="1285" xfId="8" quotePrefix="1" applyFont="1" applyFill="1" applyBorder="1" applyAlignment="1">
      <alignment horizontal="center" vertical="center" wrapText="1"/>
    </xf>
    <xf numFmtId="0" fontId="11" fillId="2" borderId="1223" xfId="8" quotePrefix="1" applyFont="1" applyFill="1" applyBorder="1" applyAlignment="1">
      <alignment horizontal="center" vertical="center" wrapText="1"/>
    </xf>
    <xf numFmtId="0" fontId="11" fillId="2" borderId="1280" xfId="6" quotePrefix="1" applyFont="1" applyFill="1" applyBorder="1" applyAlignment="1">
      <alignment horizontal="center" vertical="center" wrapText="1"/>
    </xf>
    <xf numFmtId="0" fontId="11" fillId="2" borderId="1278" xfId="6" quotePrefix="1" applyFont="1" applyFill="1" applyBorder="1" applyAlignment="1">
      <alignment horizontal="center" vertical="center" wrapText="1"/>
    </xf>
    <xf numFmtId="0" fontId="11" fillId="2" borderId="1180" xfId="6" quotePrefix="1" applyFont="1" applyFill="1" applyBorder="1" applyAlignment="1">
      <alignment horizontal="center" vertical="center" wrapText="1"/>
    </xf>
    <xf numFmtId="0" fontId="11" fillId="2" borderId="6" xfId="6" quotePrefix="1" applyFont="1" applyFill="1" applyBorder="1" applyAlignment="1">
      <alignment horizontal="center" vertical="center" wrapText="1"/>
    </xf>
    <xf numFmtId="0" fontId="11" fillId="2" borderId="7" xfId="6" quotePrefix="1" applyFont="1" applyFill="1" applyBorder="1" applyAlignment="1">
      <alignment horizontal="center" vertical="center" wrapText="1"/>
    </xf>
    <xf numFmtId="0" fontId="11" fillId="2" borderId="8" xfId="6" quotePrefix="1" applyFont="1" applyFill="1" applyBorder="1" applyAlignment="1">
      <alignment horizontal="center" vertical="center" wrapText="1"/>
    </xf>
    <xf numFmtId="0" fontId="11" fillId="2" borderId="1250" xfId="6" quotePrefix="1" applyFont="1" applyFill="1" applyBorder="1" applyAlignment="1">
      <alignment horizontal="center" vertical="center" wrapText="1"/>
    </xf>
    <xf numFmtId="0" fontId="11" fillId="2" borderId="1251" xfId="6" quotePrefix="1" applyFont="1" applyFill="1" applyBorder="1" applyAlignment="1">
      <alignment horizontal="center" vertical="center" wrapText="1"/>
    </xf>
    <xf numFmtId="0" fontId="11" fillId="2" borderId="1245" xfId="6" quotePrefix="1" applyFont="1" applyFill="1" applyBorder="1" applyAlignment="1">
      <alignment horizontal="center" vertical="center" wrapText="1"/>
    </xf>
    <xf numFmtId="0" fontId="11" fillId="2" borderId="1286" xfId="6" quotePrefix="1" applyFont="1" applyFill="1" applyBorder="1" applyAlignment="1">
      <alignment horizontal="center" vertical="center" wrapText="1"/>
    </xf>
    <xf numFmtId="0" fontId="11" fillId="2" borderId="1285" xfId="6" quotePrefix="1" applyFont="1" applyFill="1" applyBorder="1" applyAlignment="1">
      <alignment horizontal="center" vertical="center" wrapText="1"/>
    </xf>
    <xf numFmtId="0" fontId="11" fillId="2" borderId="1223" xfId="6" quotePrefix="1" applyFont="1" applyFill="1" applyBorder="1" applyAlignment="1">
      <alignment horizontal="center" vertical="center" wrapText="1"/>
    </xf>
    <xf numFmtId="0" fontId="67" fillId="0" borderId="106" xfId="15" applyFont="1" applyFill="1" applyBorder="1" applyAlignment="1">
      <alignment horizontal="left" vertical="center" wrapText="1"/>
    </xf>
    <xf numFmtId="0" fontId="67" fillId="0" borderId="111" xfId="15" applyFont="1" applyFill="1" applyBorder="1" applyAlignment="1">
      <alignment horizontal="left" vertical="center" wrapText="1"/>
    </xf>
    <xf numFmtId="0" fontId="9" fillId="0" borderId="108" xfId="0" applyFont="1" applyFill="1" applyBorder="1" applyAlignment="1">
      <alignment horizontal="left" vertical="center" wrapText="1"/>
    </xf>
    <xf numFmtId="0" fontId="9" fillId="0" borderId="127" xfId="0" applyFont="1" applyFill="1" applyBorder="1" applyAlignment="1">
      <alignment horizontal="left" vertical="center" wrapText="1"/>
    </xf>
    <xf numFmtId="0" fontId="64" fillId="0" borderId="128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4" fillId="0" borderId="121" xfId="0" applyFont="1" applyFill="1" applyBorder="1" applyAlignment="1">
      <alignment horizontal="left" vertical="center" wrapText="1"/>
    </xf>
    <xf numFmtId="0" fontId="64" fillId="0" borderId="118" xfId="0" applyFont="1" applyFill="1" applyBorder="1" applyAlignment="1">
      <alignment horizontal="left" vertical="center" wrapText="1"/>
    </xf>
    <xf numFmtId="0" fontId="67" fillId="0" borderId="121" xfId="15" applyFont="1" applyFill="1" applyBorder="1" applyAlignment="1">
      <alignment horizontal="left" vertical="center" wrapText="1"/>
    </xf>
    <xf numFmtId="0" fontId="67" fillId="0" borderId="118" xfId="15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67" fillId="0" borderId="93" xfId="15" applyFont="1" applyFill="1" applyBorder="1" applyAlignment="1">
      <alignment horizontal="center" vertical="center" wrapText="1"/>
    </xf>
    <xf numFmtId="0" fontId="14" fillId="0" borderId="93" xfId="20" applyFont="1" applyFill="1" applyBorder="1" applyAlignment="1">
      <alignment horizontal="center" vertical="center" wrapText="1"/>
    </xf>
    <xf numFmtId="0" fontId="14" fillId="0" borderId="115" xfId="20" applyFont="1" applyFill="1" applyBorder="1" applyAlignment="1">
      <alignment horizontal="center" vertical="center" wrapText="1"/>
    </xf>
    <xf numFmtId="0" fontId="14" fillId="0" borderId="109" xfId="20" applyFont="1" applyFill="1" applyBorder="1" applyAlignment="1">
      <alignment horizontal="center" vertical="center" wrapText="1"/>
    </xf>
    <xf numFmtId="0" fontId="14" fillId="0" borderId="119" xfId="20" applyFont="1" applyFill="1" applyBorder="1" applyAlignment="1">
      <alignment horizontal="center" vertical="center" wrapText="1"/>
    </xf>
    <xf numFmtId="0" fontId="9" fillId="0" borderId="124" xfId="20" applyFont="1" applyFill="1" applyBorder="1" applyAlignment="1">
      <alignment horizontal="center" vertical="center" wrapText="1"/>
    </xf>
    <xf numFmtId="0" fontId="9" fillId="0" borderId="63" xfId="20" applyFont="1" applyFill="1" applyBorder="1" applyAlignment="1">
      <alignment horizontal="center" vertical="center" wrapText="1"/>
    </xf>
    <xf numFmtId="0" fontId="14" fillId="0" borderId="119" xfId="7" applyFont="1" applyFill="1" applyBorder="1" applyAlignment="1">
      <alignment horizontal="center" vertical="center" wrapText="1"/>
    </xf>
    <xf numFmtId="0" fontId="14" fillId="0" borderId="93" xfId="7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 vertical="center" wrapText="1"/>
    </xf>
    <xf numFmtId="0" fontId="64" fillId="0" borderId="1466" xfId="0" applyFont="1" applyFill="1" applyBorder="1" applyAlignment="1">
      <alignment horizontal="left" vertical="center" wrapText="1"/>
    </xf>
    <xf numFmtId="0" fontId="67" fillId="0" borderId="1857" xfId="15" applyFont="1" applyFill="1" applyBorder="1" applyAlignment="1">
      <alignment horizontal="left" vertical="center" wrapText="1"/>
    </xf>
    <xf numFmtId="0" fontId="65" fillId="0" borderId="1866" xfId="0" applyFont="1" applyFill="1" applyBorder="1" applyAlignment="1">
      <alignment horizontal="left" vertical="center" wrapText="1"/>
    </xf>
    <xf numFmtId="0" fontId="9" fillId="0" borderId="1866" xfId="0" applyFont="1" applyFill="1" applyBorder="1" applyAlignment="1">
      <alignment horizontal="left" vertical="center" wrapText="1"/>
    </xf>
    <xf numFmtId="0" fontId="9" fillId="0" borderId="1867" xfId="0" applyFont="1" applyFill="1" applyBorder="1" applyAlignment="1">
      <alignment horizontal="left" vertical="center" wrapText="1"/>
    </xf>
    <xf numFmtId="0" fontId="67" fillId="0" borderId="1867" xfId="15" applyFont="1" applyFill="1" applyBorder="1" applyAlignment="1">
      <alignment horizontal="left" vertical="center" wrapText="1"/>
    </xf>
    <xf numFmtId="0" fontId="67" fillId="0" borderId="1866" xfId="15" applyFont="1" applyFill="1" applyBorder="1" applyAlignment="1">
      <alignment horizontal="left" vertical="center" wrapText="1"/>
    </xf>
    <xf numFmtId="0" fontId="64" fillId="0" borderId="1863" xfId="0" applyFont="1" applyFill="1" applyBorder="1" applyAlignment="1">
      <alignment horizontal="left" vertical="center" wrapText="1"/>
    </xf>
    <xf numFmtId="0" fontId="67" fillId="0" borderId="1857" xfId="15" applyFont="1" applyFill="1" applyBorder="1" applyAlignment="1">
      <alignment horizontal="center" vertical="center" wrapText="1"/>
    </xf>
    <xf numFmtId="0" fontId="14" fillId="0" borderId="1853" xfId="0" applyFont="1" applyFill="1" applyBorder="1" applyAlignment="1">
      <alignment horizontal="center" vertical="center" wrapText="1"/>
    </xf>
    <xf numFmtId="0" fontId="14" fillId="0" borderId="1854" xfId="20" applyFont="1" applyFill="1" applyBorder="1" applyAlignment="1">
      <alignment horizontal="center" vertical="center" wrapText="1"/>
    </xf>
    <xf numFmtId="0" fontId="14" fillId="0" borderId="1853" xfId="20" applyFont="1" applyFill="1" applyBorder="1" applyAlignment="1">
      <alignment horizontal="center" vertical="center" wrapText="1"/>
    </xf>
    <xf numFmtId="0" fontId="9" fillId="0" borderId="1854" xfId="20" applyFont="1" applyFill="1" applyBorder="1" applyAlignment="1">
      <alignment horizontal="center" vertical="center" wrapText="1"/>
    </xf>
    <xf numFmtId="0" fontId="14" fillId="0" borderId="1854" xfId="7" applyFont="1" applyFill="1" applyBorder="1" applyAlignment="1">
      <alignment horizontal="center" vertical="center" wrapText="1"/>
    </xf>
    <xf numFmtId="0" fontId="67" fillId="0" borderId="641" xfId="15" applyFont="1" applyFill="1" applyBorder="1" applyAlignment="1">
      <alignment horizontal="left" vertical="center" wrapText="1"/>
    </xf>
    <xf numFmtId="0" fontId="67" fillId="0" borderId="642" xfId="15" applyFont="1" applyFill="1" applyBorder="1" applyAlignment="1">
      <alignment horizontal="left" vertical="center" wrapText="1"/>
    </xf>
    <xf numFmtId="0" fontId="67" fillId="0" borderId="647" xfId="15" applyFont="1" applyFill="1" applyBorder="1" applyAlignment="1">
      <alignment horizontal="left" vertical="center" wrapText="1"/>
    </xf>
    <xf numFmtId="0" fontId="14" fillId="0" borderId="636" xfId="7" applyFont="1" applyFill="1" applyBorder="1" applyAlignment="1">
      <alignment horizontal="center" vertical="center" wrapText="1"/>
    </xf>
    <xf numFmtId="0" fontId="14" fillId="0" borderId="640" xfId="23" applyFont="1" applyFill="1" applyBorder="1" applyAlignment="1">
      <alignment horizontal="center" vertical="center" wrapText="1"/>
    </xf>
    <xf numFmtId="0" fontId="14" fillId="0" borderId="640" xfId="20" applyFont="1" applyFill="1" applyBorder="1" applyAlignment="1">
      <alignment horizontal="center" vertical="center" wrapText="1"/>
    </xf>
    <xf numFmtId="0" fontId="14" fillId="0" borderId="636" xfId="20" applyFont="1" applyFill="1" applyBorder="1" applyAlignment="1">
      <alignment horizontal="center" vertical="center" wrapText="1"/>
    </xf>
    <xf numFmtId="0" fontId="14" fillId="0" borderId="638" xfId="2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67" fillId="0" borderId="517" xfId="15" applyFont="1" applyFill="1" applyBorder="1" applyAlignment="1">
      <alignment horizontal="left" vertical="center" wrapText="1"/>
    </xf>
    <xf numFmtId="0" fontId="67" fillId="0" borderId="1472" xfId="15" applyFont="1" applyFill="1" applyBorder="1" applyAlignment="1">
      <alignment horizontal="left" vertical="center" wrapText="1"/>
    </xf>
    <xf numFmtId="0" fontId="9" fillId="0" borderId="522" xfId="0" applyFont="1" applyFill="1" applyBorder="1" applyAlignment="1">
      <alignment horizontal="left" vertical="center" wrapText="1"/>
    </xf>
    <xf numFmtId="0" fontId="64" fillId="0" borderId="641" xfId="0" applyFont="1" applyFill="1" applyBorder="1" applyAlignment="1">
      <alignment horizontal="left" vertical="center" wrapText="1"/>
    </xf>
    <xf numFmtId="0" fontId="67" fillId="0" borderId="861" xfId="15" applyFont="1" applyFill="1" applyBorder="1" applyAlignment="1">
      <alignment horizontal="left" vertical="center" wrapText="1"/>
    </xf>
    <xf numFmtId="0" fontId="9" fillId="0" borderId="521" xfId="0" applyFont="1" applyFill="1" applyBorder="1" applyAlignment="1">
      <alignment horizontal="left" vertical="center" wrapText="1"/>
    </xf>
    <xf numFmtId="0" fontId="14" fillId="0" borderId="1304" xfId="23" applyFont="1" applyFill="1" applyBorder="1" applyAlignment="1">
      <alignment horizontal="center" vertical="center" wrapText="1"/>
    </xf>
    <xf numFmtId="0" fontId="14" fillId="0" borderId="1298" xfId="20" applyFont="1" applyFill="1" applyBorder="1" applyAlignment="1">
      <alignment horizontal="center" vertical="center" wrapText="1"/>
    </xf>
    <xf numFmtId="0" fontId="14" fillId="0" borderId="1295" xfId="20" applyFont="1" applyFill="1" applyBorder="1" applyAlignment="1">
      <alignment horizontal="center" vertical="center" wrapText="1"/>
    </xf>
    <xf numFmtId="0" fontId="14" fillId="0" borderId="1296" xfId="20" applyFont="1" applyFill="1" applyBorder="1" applyAlignment="1">
      <alignment horizontal="center" vertical="center" wrapText="1"/>
    </xf>
    <xf numFmtId="0" fontId="14" fillId="0" borderId="1295" xfId="7" applyFont="1" applyFill="1" applyBorder="1" applyAlignment="1">
      <alignment horizontal="center" vertical="center" wrapText="1"/>
    </xf>
    <xf numFmtId="0" fontId="9" fillId="0" borderId="1301" xfId="0" applyFont="1" applyFill="1" applyBorder="1" applyAlignment="1">
      <alignment horizontal="left" vertical="center" wrapText="1"/>
    </xf>
    <xf numFmtId="0" fontId="9" fillId="0" borderId="880" xfId="0" applyFont="1" applyFill="1" applyBorder="1" applyAlignment="1">
      <alignment horizontal="left" vertical="center" wrapText="1"/>
    </xf>
    <xf numFmtId="0" fontId="67" fillId="0" borderId="880" xfId="15" applyFont="1" applyFill="1" applyBorder="1" applyAlignment="1">
      <alignment horizontal="left" vertical="center" wrapText="1"/>
    </xf>
    <xf numFmtId="0" fontId="67" fillId="0" borderId="1304" xfId="15" applyFont="1" applyFill="1" applyBorder="1" applyAlignment="1">
      <alignment horizontal="left" vertical="center" wrapText="1"/>
    </xf>
    <xf numFmtId="0" fontId="43" fillId="0" borderId="1304" xfId="0" applyFont="1" applyFill="1" applyBorder="1" applyAlignment="1">
      <alignment horizontal="left" vertical="center" wrapText="1"/>
    </xf>
    <xf numFmtId="0" fontId="64" fillId="0" borderId="1301" xfId="0" applyFont="1" applyFill="1" applyBorder="1" applyAlignment="1">
      <alignment horizontal="left" vertical="center" wrapText="1"/>
    </xf>
    <xf numFmtId="0" fontId="67" fillId="0" borderId="1298" xfId="15" applyFont="1" applyFill="1" applyBorder="1" applyAlignment="1">
      <alignment horizontal="left" vertical="center" wrapText="1"/>
    </xf>
    <xf numFmtId="0" fontId="64" fillId="0" borderId="1866" xfId="0" applyFont="1" applyFill="1" applyBorder="1" applyAlignment="1">
      <alignment horizontal="left" vertical="center" wrapText="1"/>
    </xf>
    <xf numFmtId="0" fontId="67" fillId="0" borderId="1564" xfId="0" applyFont="1" applyFill="1" applyBorder="1" applyAlignment="1">
      <alignment horizontal="left" vertical="center" wrapText="1"/>
    </xf>
    <xf numFmtId="0" fontId="67" fillId="0" borderId="1733" xfId="0" applyFont="1" applyFill="1" applyBorder="1" applyAlignment="1">
      <alignment horizontal="left" vertical="center"/>
    </xf>
    <xf numFmtId="0" fontId="67" fillId="0" borderId="1739" xfId="0" applyFont="1" applyFill="1" applyBorder="1" applyAlignment="1">
      <alignment horizontal="left" vertical="center"/>
    </xf>
    <xf numFmtId="0" fontId="14" fillId="0" borderId="1572" xfId="20" applyFont="1" applyFill="1" applyBorder="1" applyAlignment="1">
      <alignment horizontal="center" vertical="center"/>
    </xf>
    <xf numFmtId="0" fontId="67" fillId="0" borderId="1560" xfId="15" applyFont="1" applyFill="1" applyBorder="1" applyAlignment="1">
      <alignment horizontal="left" vertical="center"/>
    </xf>
    <xf numFmtId="0" fontId="67" fillId="0" borderId="1732" xfId="0" applyFont="1" applyFill="1" applyBorder="1" applyAlignment="1">
      <alignment horizontal="left" vertical="center" wrapText="1"/>
    </xf>
    <xf numFmtId="0" fontId="67" fillId="0" borderId="1737" xfId="0" applyFont="1" applyFill="1" applyBorder="1" applyAlignment="1">
      <alignment horizontal="left" vertical="center" wrapText="1"/>
    </xf>
    <xf numFmtId="0" fontId="14" fillId="0" borderId="1573" xfId="7" applyFont="1" applyFill="1" applyBorder="1" applyAlignment="1">
      <alignment horizontal="center" vertical="center"/>
    </xf>
    <xf numFmtId="0" fontId="14" fillId="0" borderId="1560" xfId="23" applyFont="1" applyFill="1" applyBorder="1" applyAlignment="1">
      <alignment horizontal="center" vertical="center"/>
    </xf>
    <xf numFmtId="0" fontId="14" fillId="0" borderId="1557" xfId="2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29" fillId="0" borderId="0" xfId="0" applyFont="1" applyFill="1" applyBorder="1" applyAlignment="1">
      <alignment horizontal="right" wrapText="1"/>
    </xf>
    <xf numFmtId="14" fontId="129" fillId="0" borderId="0" xfId="0" applyNumberFormat="1" applyFont="1" applyFill="1" applyBorder="1" applyAlignment="1">
      <alignment horizontal="center" wrapText="1"/>
    </xf>
    <xf numFmtId="0" fontId="129" fillId="0" borderId="0" xfId="0" applyFont="1" applyFill="1" applyBorder="1" applyAlignment="1">
      <alignment horizontal="center" wrapText="1"/>
    </xf>
    <xf numFmtId="0" fontId="129" fillId="0" borderId="0" xfId="0" applyFont="1" applyFill="1" applyBorder="1" applyAlignment="1">
      <alignment horizontal="left" wrapText="1"/>
    </xf>
    <xf numFmtId="0" fontId="67" fillId="0" borderId="1563" xfId="0" applyFont="1" applyFill="1" applyBorder="1" applyAlignment="1">
      <alignment horizontal="left" vertical="center"/>
    </xf>
    <xf numFmtId="0" fontId="67" fillId="0" borderId="1466" xfId="0" applyFont="1" applyFill="1" applyBorder="1" applyAlignment="1">
      <alignment horizontal="left" vertical="center" wrapText="1"/>
    </xf>
    <xf numFmtId="0" fontId="67" fillId="0" borderId="1561" xfId="0" applyFont="1" applyFill="1" applyBorder="1" applyAlignment="1">
      <alignment horizontal="left" vertical="center"/>
    </xf>
    <xf numFmtId="0" fontId="67" fillId="0" borderId="1467" xfId="0" applyFont="1" applyFill="1" applyBorder="1" applyAlignment="1">
      <alignment horizontal="left" vertical="center"/>
    </xf>
    <xf numFmtId="0" fontId="67" fillId="0" borderId="1466" xfId="15" applyFont="1" applyFill="1" applyBorder="1" applyAlignment="1">
      <alignment horizontal="left" vertical="center"/>
    </xf>
    <xf numFmtId="0" fontId="14" fillId="0" borderId="545" xfId="20" applyFont="1" applyFill="1" applyBorder="1" applyAlignment="1">
      <alignment horizontal="center" vertical="center" wrapText="1"/>
    </xf>
    <xf numFmtId="0" fontId="14" fillId="0" borderId="547" xfId="20" applyFont="1" applyFill="1" applyBorder="1" applyAlignment="1">
      <alignment horizontal="center" vertical="center" wrapText="1"/>
    </xf>
    <xf numFmtId="0" fontId="14" fillId="0" borderId="546" xfId="7" applyFont="1" applyFill="1" applyBorder="1" applyAlignment="1">
      <alignment horizontal="center" vertical="center" wrapText="1"/>
    </xf>
    <xf numFmtId="0" fontId="14" fillId="0" borderId="549" xfId="23" applyFont="1" applyFill="1" applyBorder="1" applyAlignment="1">
      <alignment horizontal="center" vertical="center" wrapText="1"/>
    </xf>
    <xf numFmtId="0" fontId="67" fillId="0" borderId="549" xfId="15" applyFont="1" applyFill="1" applyBorder="1" applyAlignment="1">
      <alignment horizontal="left" vertical="center" wrapText="1"/>
    </xf>
    <xf numFmtId="0" fontId="67" fillId="0" borderId="567" xfId="0" applyFont="1" applyFill="1" applyBorder="1" applyAlignment="1">
      <alignment horizontal="left" vertical="center" wrapText="1"/>
    </xf>
    <xf numFmtId="0" fontId="67" fillId="0" borderId="521" xfId="0" applyFont="1" applyFill="1" applyBorder="1" applyAlignment="1">
      <alignment horizontal="left" vertical="center" wrapText="1"/>
    </xf>
    <xf numFmtId="0" fontId="67" fillId="0" borderId="571" xfId="0" applyFont="1" applyFill="1" applyBorder="1" applyAlignment="1">
      <alignment horizontal="left" vertical="center" wrapText="1"/>
    </xf>
    <xf numFmtId="0" fontId="67" fillId="0" borderId="554" xfId="0" applyFont="1" applyFill="1" applyBorder="1" applyAlignment="1">
      <alignment horizontal="left" vertical="center" wrapText="1"/>
    </xf>
    <xf numFmtId="0" fontId="67" fillId="0" borderId="522" xfId="0" applyFont="1" applyFill="1" applyBorder="1" applyAlignment="1">
      <alignment horizontal="left" vertical="center" wrapText="1"/>
    </xf>
    <xf numFmtId="0" fontId="67" fillId="0" borderId="517" xfId="0" applyFont="1" applyFill="1" applyBorder="1" applyAlignment="1">
      <alignment horizontal="left" vertical="center" wrapText="1"/>
    </xf>
    <xf numFmtId="0" fontId="129" fillId="0" borderId="0" xfId="0" applyFont="1" applyFill="1" applyBorder="1" applyAlignment="1">
      <alignment horizontal="right" vertical="center" wrapText="1"/>
    </xf>
    <xf numFmtId="14" fontId="129" fillId="0" borderId="0" xfId="0" applyNumberFormat="1" applyFont="1" applyFill="1" applyBorder="1" applyAlignment="1">
      <alignment horizontal="center" vertical="center" wrapText="1"/>
    </xf>
    <xf numFmtId="0" fontId="129" fillId="0" borderId="0" xfId="0" applyFont="1" applyFill="1" applyBorder="1" applyAlignment="1">
      <alignment horizontal="center" vertical="center" wrapText="1"/>
    </xf>
    <xf numFmtId="0" fontId="129" fillId="0" borderId="0" xfId="0" applyFont="1" applyFill="1" applyBorder="1" applyAlignment="1">
      <alignment horizontal="left" vertical="center" wrapText="1"/>
    </xf>
    <xf numFmtId="0" fontId="14" fillId="0" borderId="637" xfId="20" applyFont="1" applyFill="1" applyBorder="1" applyAlignment="1">
      <alignment horizontal="center" vertical="center" wrapText="1"/>
    </xf>
    <xf numFmtId="0" fontId="14" fillId="0" borderId="636" xfId="23" applyFont="1" applyFill="1" applyBorder="1" applyAlignment="1">
      <alignment horizontal="center" vertical="center" wrapText="1"/>
    </xf>
    <xf numFmtId="0" fontId="67" fillId="0" borderId="649" xfId="0" applyFont="1" applyFill="1" applyBorder="1" applyAlignment="1">
      <alignment horizontal="left" vertical="center" wrapText="1"/>
    </xf>
    <xf numFmtId="0" fontId="67" fillId="0" borderId="588" xfId="0" applyFont="1" applyFill="1" applyBorder="1" applyAlignment="1">
      <alignment horizontal="left" vertical="center" wrapText="1"/>
    </xf>
    <xf numFmtId="0" fontId="67" fillId="0" borderId="587" xfId="0" applyFont="1" applyFill="1" applyBorder="1" applyAlignment="1">
      <alignment horizontal="left" vertical="center" wrapText="1"/>
    </xf>
    <xf numFmtId="0" fontId="67" fillId="0" borderId="640" xfId="15" applyFont="1" applyFill="1" applyBorder="1" applyAlignment="1">
      <alignment horizontal="left" vertical="center" wrapText="1"/>
    </xf>
    <xf numFmtId="0" fontId="67" fillId="0" borderId="641" xfId="0" applyFont="1" applyFill="1" applyBorder="1" applyAlignment="1">
      <alignment horizontal="left" vertical="center" wrapText="1"/>
    </xf>
    <xf numFmtId="0" fontId="67" fillId="0" borderId="1472" xfId="0" applyFont="1" applyFill="1" applyBorder="1" applyAlignment="1">
      <alignment horizontal="left" vertical="center" wrapText="1"/>
    </xf>
    <xf numFmtId="0" fontId="67" fillId="0" borderId="1487" xfId="0" applyFont="1" applyFill="1" applyBorder="1" applyAlignment="1">
      <alignment horizontal="left" vertical="center" wrapText="1"/>
    </xf>
    <xf numFmtId="0" fontId="67" fillId="0" borderId="1488" xfId="0" applyFont="1" applyFill="1" applyBorder="1" applyAlignment="1">
      <alignment horizontal="left" vertical="center" wrapText="1"/>
    </xf>
    <xf numFmtId="0" fontId="67" fillId="0" borderId="1471" xfId="0" applyFont="1" applyFill="1" applyBorder="1" applyAlignment="1">
      <alignment horizontal="left" vertical="center" wrapText="1"/>
    </xf>
    <xf numFmtId="0" fontId="67" fillId="0" borderId="1465" xfId="15" applyFont="1" applyFill="1" applyBorder="1" applyAlignment="1">
      <alignment horizontal="left" vertical="center" wrapText="1"/>
    </xf>
    <xf numFmtId="0" fontId="67" fillId="0" borderId="689" xfId="0" applyFont="1" applyFill="1" applyBorder="1" applyAlignment="1">
      <alignment horizontal="left" vertical="center" wrapText="1"/>
    </xf>
    <xf numFmtId="0" fontId="67" fillId="0" borderId="1489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14" fillId="0" borderId="1465" xfId="20" applyFont="1" applyFill="1" applyBorder="1" applyAlignment="1">
      <alignment horizontal="center" vertical="center" wrapText="1"/>
    </xf>
    <xf numFmtId="0" fontId="14" fillId="0" borderId="1469" xfId="20" applyFont="1" applyFill="1" applyBorder="1" applyAlignment="1">
      <alignment horizontal="center" vertical="center" wrapText="1"/>
    </xf>
    <xf numFmtId="0" fontId="14" fillId="0" borderId="1468" xfId="20" applyFont="1" applyFill="1" applyBorder="1" applyAlignment="1">
      <alignment horizontal="center" vertical="center" wrapText="1"/>
    </xf>
    <xf numFmtId="0" fontId="14" fillId="0" borderId="1469" xfId="7" applyFont="1" applyFill="1" applyBorder="1" applyAlignment="1">
      <alignment horizontal="center" vertical="center" wrapText="1"/>
    </xf>
    <xf numFmtId="0" fontId="14" fillId="0" borderId="1465" xfId="23" applyFont="1" applyFill="1" applyBorder="1" applyAlignment="1">
      <alignment horizontal="center" vertical="center" wrapText="1"/>
    </xf>
    <xf numFmtId="0" fontId="67" fillId="0" borderId="1301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1323" xfId="8" quotePrefix="1" applyFont="1" applyFill="1" applyBorder="1" applyAlignment="1">
      <alignment horizontal="center" vertical="center" wrapText="1"/>
    </xf>
    <xf numFmtId="0" fontId="14" fillId="4" borderId="1324" xfId="8" quotePrefix="1" applyFont="1" applyFill="1" applyBorder="1" applyAlignment="1">
      <alignment horizontal="center" vertical="center" wrapText="1"/>
    </xf>
    <xf numFmtId="0" fontId="14" fillId="4" borderId="1325" xfId="8" quotePrefix="1" applyFont="1" applyFill="1" applyBorder="1" applyAlignment="1">
      <alignment horizontal="center" vertical="center" wrapText="1"/>
    </xf>
    <xf numFmtId="0" fontId="14" fillId="4" borderId="1343" xfId="6" quotePrefix="1" applyFont="1" applyFill="1" applyBorder="1" applyAlignment="1">
      <alignment horizontal="center" vertical="center" wrapText="1"/>
    </xf>
    <xf numFmtId="0" fontId="14" fillId="4" borderId="1324" xfId="6" quotePrefix="1" applyFont="1" applyFill="1" applyBorder="1" applyAlignment="1">
      <alignment horizontal="center" vertical="center" wrapText="1"/>
    </xf>
    <xf numFmtId="0" fontId="14" fillId="4" borderId="1325" xfId="6" quotePrefix="1" applyFont="1" applyFill="1" applyBorder="1" applyAlignment="1">
      <alignment horizontal="center" vertical="center" wrapText="1"/>
    </xf>
    <xf numFmtId="0" fontId="14" fillId="4" borderId="1312" xfId="6" quotePrefix="1" applyFont="1" applyFill="1" applyBorder="1" applyAlignment="1">
      <alignment horizontal="center" vertical="center" wrapText="1"/>
    </xf>
    <xf numFmtId="0" fontId="14" fillId="4" borderId="1313" xfId="6" quotePrefix="1" applyFont="1" applyFill="1" applyBorder="1" applyAlignment="1">
      <alignment horizontal="center" vertical="center" wrapText="1"/>
    </xf>
    <xf numFmtId="0" fontId="14" fillId="4" borderId="1314" xfId="6" quotePrefix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wrapText="1"/>
    </xf>
    <xf numFmtId="0" fontId="14" fillId="4" borderId="1312" xfId="8" quotePrefix="1" applyFont="1" applyFill="1" applyBorder="1" applyAlignment="1">
      <alignment horizontal="center" vertical="center" wrapText="1"/>
    </xf>
    <xf numFmtId="0" fontId="14" fillId="4" borderId="1313" xfId="8" quotePrefix="1" applyFont="1" applyFill="1" applyBorder="1" applyAlignment="1">
      <alignment horizontal="center" vertical="center" wrapText="1"/>
    </xf>
    <xf numFmtId="0" fontId="14" fillId="4" borderId="1314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Border="1" applyAlignment="1">
      <alignment horizontal="center"/>
    </xf>
    <xf numFmtId="0" fontId="14" fillId="4" borderId="592" xfId="8" quotePrefix="1" applyFont="1" applyFill="1" applyBorder="1" applyAlignment="1">
      <alignment horizontal="center" vertical="center" wrapText="1"/>
    </xf>
    <xf numFmtId="0" fontId="14" fillId="4" borderId="593" xfId="8" quotePrefix="1" applyFont="1" applyFill="1" applyBorder="1" applyAlignment="1">
      <alignment horizontal="center" vertical="center" wrapText="1"/>
    </xf>
    <xf numFmtId="0" fontId="14" fillId="4" borderId="594" xfId="8" quotePrefix="1" applyFont="1" applyFill="1" applyBorder="1" applyAlignment="1">
      <alignment horizontal="center" vertical="center" wrapText="1"/>
    </xf>
    <xf numFmtId="0" fontId="14" fillId="4" borderId="592" xfId="6" quotePrefix="1" applyFont="1" applyFill="1" applyBorder="1" applyAlignment="1">
      <alignment horizontal="center" vertical="center" wrapText="1"/>
    </xf>
    <xf numFmtId="0" fontId="14" fillId="4" borderId="593" xfId="6" quotePrefix="1" applyFont="1" applyFill="1" applyBorder="1" applyAlignment="1">
      <alignment horizontal="center" vertical="center" wrapText="1"/>
    </xf>
    <xf numFmtId="0" fontId="14" fillId="4" borderId="594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 wrapText="1"/>
    </xf>
    <xf numFmtId="0" fontId="24" fillId="6" borderId="1342" xfId="0" applyFont="1" applyFill="1" applyBorder="1" applyAlignment="1">
      <alignment horizontal="center"/>
    </xf>
    <xf numFmtId="0" fontId="61" fillId="6" borderId="1312" xfId="0" applyFont="1" applyFill="1" applyBorder="1" applyAlignment="1">
      <alignment horizontal="center" vertical="center" wrapText="1"/>
    </xf>
    <xf numFmtId="0" fontId="61" fillId="6" borderId="1313" xfId="0" applyFont="1" applyFill="1" applyBorder="1" applyAlignment="1">
      <alignment horizontal="center" vertical="center" wrapText="1"/>
    </xf>
    <xf numFmtId="0" fontId="61" fillId="6" borderId="1314" xfId="0" applyFont="1" applyFill="1" applyBorder="1" applyAlignment="1">
      <alignment horizontal="center" vertical="center" wrapText="1"/>
    </xf>
    <xf numFmtId="0" fontId="61" fillId="6" borderId="1343" xfId="0" applyFont="1" applyFill="1" applyBorder="1" applyAlignment="1">
      <alignment horizontal="center" vertical="center" wrapText="1"/>
    </xf>
    <xf numFmtId="0" fontId="61" fillId="6" borderId="1335" xfId="0" applyFont="1" applyFill="1" applyBorder="1" applyAlignment="1">
      <alignment horizontal="center" vertical="center" wrapText="1"/>
    </xf>
    <xf numFmtId="0" fontId="40" fillId="4" borderId="1675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11" fillId="2" borderId="1629" xfId="4" quotePrefix="1" applyFont="1" applyFill="1" applyBorder="1" applyAlignment="1">
      <alignment horizontal="center" vertical="center" wrapText="1"/>
    </xf>
    <xf numFmtId="0" fontId="11" fillId="2" borderId="1653" xfId="4" quotePrefix="1" applyFont="1" applyFill="1" applyBorder="1" applyAlignment="1">
      <alignment horizontal="center" vertical="center" wrapText="1"/>
    </xf>
    <xf numFmtId="0" fontId="11" fillId="2" borderId="1654" xfId="4" quotePrefix="1" applyFont="1" applyFill="1" applyBorder="1" applyAlignment="1">
      <alignment horizontal="center" vertical="center" wrapText="1"/>
    </xf>
    <xf numFmtId="0" fontId="11" fillId="2" borderId="1677" xfId="8" quotePrefix="1" applyFont="1" applyFill="1" applyBorder="1" applyAlignment="1">
      <alignment horizontal="center" vertical="center" wrapText="1"/>
    </xf>
    <xf numFmtId="0" fontId="11" fillId="2" borderId="1534" xfId="8" quotePrefix="1" applyFont="1" applyFill="1" applyBorder="1" applyAlignment="1">
      <alignment horizontal="center" vertical="center" wrapText="1"/>
    </xf>
    <xf numFmtId="0" fontId="11" fillId="4" borderId="1579" xfId="8" quotePrefix="1" applyFont="1" applyFill="1" applyBorder="1" applyAlignment="1">
      <alignment horizontal="center" vertical="center" wrapText="1"/>
    </xf>
    <xf numFmtId="0" fontId="11" fillId="4" borderId="1654" xfId="8" quotePrefix="1" applyFont="1" applyFill="1" applyBorder="1" applyAlignment="1">
      <alignment horizontal="center" vertical="center" wrapText="1"/>
    </xf>
    <xf numFmtId="0" fontId="11" fillId="4" borderId="1597" xfId="8" quotePrefix="1" applyFont="1" applyFill="1" applyBorder="1" applyAlignment="1">
      <alignment horizontal="center" vertical="center" wrapText="1"/>
    </xf>
    <xf numFmtId="0" fontId="11" fillId="4" borderId="1396" xfId="8" quotePrefix="1" applyFont="1" applyFill="1" applyBorder="1" applyAlignment="1">
      <alignment horizontal="center" vertical="center" wrapText="1"/>
    </xf>
    <xf numFmtId="0" fontId="11" fillId="4" borderId="1540" xfId="8" quotePrefix="1" applyFont="1" applyFill="1" applyBorder="1" applyAlignment="1">
      <alignment horizontal="center" vertical="center" wrapText="1"/>
    </xf>
    <xf numFmtId="0" fontId="11" fillId="4" borderId="543" xfId="8" quotePrefix="1" applyFont="1" applyFill="1" applyBorder="1" applyAlignment="1">
      <alignment horizontal="center" vertical="center" wrapText="1"/>
    </xf>
    <xf numFmtId="0" fontId="11" fillId="4" borderId="536" xfId="8" quotePrefix="1" applyFont="1" applyFill="1" applyBorder="1" applyAlignment="1">
      <alignment horizontal="center" vertical="center" wrapText="1"/>
    </xf>
    <xf numFmtId="0" fontId="11" fillId="2" borderId="1677" xfId="6" quotePrefix="1" applyFont="1" applyFill="1" applyBorder="1" applyAlignment="1">
      <alignment horizontal="center" vertical="center" wrapText="1"/>
    </xf>
    <xf numFmtId="0" fontId="11" fillId="2" borderId="1534" xfId="6" quotePrefix="1" applyFont="1" applyFill="1" applyBorder="1" applyAlignment="1">
      <alignment horizontal="center" vertical="center" wrapText="1"/>
    </xf>
    <xf numFmtId="0" fontId="11" fillId="2" borderId="1579" xfId="6" quotePrefix="1" applyFont="1" applyFill="1" applyBorder="1" applyAlignment="1">
      <alignment horizontal="center" vertical="center" wrapText="1"/>
    </xf>
    <xf numFmtId="0" fontId="11" fillId="2" borderId="1654" xfId="6" quotePrefix="1" applyFont="1" applyFill="1" applyBorder="1" applyAlignment="1">
      <alignment horizontal="center" vertical="center" wrapText="1"/>
    </xf>
    <xf numFmtId="0" fontId="11" fillId="2" borderId="1597" xfId="6" quotePrefix="1" applyFont="1" applyFill="1" applyBorder="1" applyAlignment="1">
      <alignment horizontal="center" vertical="center" wrapText="1"/>
    </xf>
    <xf numFmtId="0" fontId="11" fillId="2" borderId="1396" xfId="6" quotePrefix="1" applyFont="1" applyFill="1" applyBorder="1" applyAlignment="1">
      <alignment horizontal="center" vertical="center" wrapText="1"/>
    </xf>
    <xf numFmtId="0" fontId="40" fillId="4" borderId="1675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40" fillId="4" borderId="1675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34" fillId="2" borderId="575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11" fillId="2" borderId="1756" xfId="4" quotePrefix="1" applyFont="1" applyFill="1" applyBorder="1" applyAlignment="1">
      <alignment horizontal="center" vertical="center" wrapText="1"/>
    </xf>
    <xf numFmtId="0" fontId="11" fillId="2" borderId="1761" xfId="4" quotePrefix="1" applyFont="1" applyFill="1" applyBorder="1" applyAlignment="1">
      <alignment horizontal="center" vertical="center" wrapText="1"/>
    </xf>
    <xf numFmtId="0" fontId="11" fillId="2" borderId="1748" xfId="8" quotePrefix="1" applyFont="1" applyFill="1" applyBorder="1" applyAlignment="1">
      <alignment horizontal="center" vertical="center" wrapText="1"/>
    </xf>
    <xf numFmtId="0" fontId="34" fillId="2" borderId="1760" xfId="0" applyFont="1" applyFill="1" applyBorder="1" applyAlignment="1">
      <alignment wrapText="1"/>
    </xf>
    <xf numFmtId="0" fontId="34" fillId="2" borderId="1675" xfId="0" applyFont="1" applyFill="1" applyBorder="1" applyAlignment="1">
      <alignment wrapText="1"/>
    </xf>
    <xf numFmtId="0" fontId="34" fillId="2" borderId="1747" xfId="0" applyFont="1" applyFill="1" applyBorder="1" applyAlignment="1">
      <alignment wrapText="1"/>
    </xf>
    <xf numFmtId="0" fontId="34" fillId="2" borderId="1540" xfId="0" applyFont="1" applyFill="1" applyBorder="1" applyAlignment="1">
      <alignment wrapText="1"/>
    </xf>
    <xf numFmtId="0" fontId="34" fillId="2" borderId="543" xfId="0" applyFont="1" applyFill="1" applyBorder="1" applyAlignment="1">
      <alignment wrapText="1"/>
    </xf>
    <xf numFmtId="0" fontId="34" fillId="2" borderId="536" xfId="0" applyFont="1" applyFill="1" applyBorder="1" applyAlignment="1">
      <alignment wrapText="1"/>
    </xf>
    <xf numFmtId="0" fontId="11" fillId="2" borderId="1760" xfId="8" quotePrefix="1" applyFont="1" applyFill="1" applyBorder="1" applyAlignment="1">
      <alignment horizontal="center" vertical="center" wrapText="1"/>
    </xf>
    <xf numFmtId="0" fontId="34" fillId="2" borderId="1761" xfId="0" applyFont="1" applyFill="1" applyBorder="1" applyAlignment="1">
      <alignment wrapText="1"/>
    </xf>
    <xf numFmtId="0" fontId="34" fillId="2" borderId="7" xfId="0" applyFont="1" applyFill="1" applyBorder="1" applyAlignment="1">
      <alignment wrapText="1"/>
    </xf>
    <xf numFmtId="0" fontId="34" fillId="2" borderId="8" xfId="0" applyFont="1" applyFill="1" applyBorder="1" applyAlignment="1">
      <alignment wrapText="1"/>
    </xf>
    <xf numFmtId="0" fontId="11" fillId="2" borderId="1748" xfId="6" quotePrefix="1" applyFont="1" applyFill="1" applyBorder="1" applyAlignment="1">
      <alignment horizontal="center" vertical="center" wrapText="1"/>
    </xf>
    <xf numFmtId="0" fontId="11" fillId="2" borderId="1760" xfId="6" quotePrefix="1" applyFont="1" applyFill="1" applyBorder="1" applyAlignment="1">
      <alignment horizontal="center" vertical="center" wrapText="1"/>
    </xf>
    <xf numFmtId="0" fontId="11" fillId="2" borderId="1747" xfId="6" quotePrefix="1" applyFont="1" applyFill="1" applyBorder="1" applyAlignment="1">
      <alignment horizontal="center" vertical="center" wrapText="1"/>
    </xf>
    <xf numFmtId="0" fontId="11" fillId="2" borderId="1761" xfId="6" quotePrefix="1" applyFont="1" applyFill="1" applyBorder="1" applyAlignment="1">
      <alignment horizontal="center" vertical="center" wrapText="1"/>
    </xf>
    <xf numFmtId="0" fontId="11" fillId="2" borderId="1431" xfId="4" quotePrefix="1" applyFont="1" applyFill="1" applyBorder="1" applyAlignment="1">
      <alignment horizontal="center" vertical="center" wrapText="1"/>
    </xf>
    <xf numFmtId="0" fontId="11" fillId="2" borderId="1395" xfId="4" quotePrefix="1" applyFont="1" applyFill="1" applyBorder="1" applyAlignment="1">
      <alignment horizontal="center" vertical="center" wrapText="1"/>
    </xf>
    <xf numFmtId="0" fontId="11" fillId="2" borderId="1427" xfId="8" quotePrefix="1" applyFont="1" applyFill="1" applyBorder="1" applyAlignment="1">
      <alignment horizontal="center" vertical="center" wrapText="1"/>
    </xf>
    <xf numFmtId="0" fontId="34" fillId="2" borderId="1433" xfId="0" applyFont="1" applyFill="1" applyBorder="1" applyAlignment="1">
      <alignment wrapText="1"/>
    </xf>
    <xf numFmtId="0" fontId="34" fillId="2" borderId="1397" xfId="0" applyFont="1" applyFill="1" applyBorder="1" applyAlignment="1">
      <alignment wrapText="1"/>
    </xf>
    <xf numFmtId="0" fontId="34" fillId="2" borderId="1438" xfId="0" applyFont="1" applyFill="1" applyBorder="1" applyAlignment="1">
      <alignment wrapText="1"/>
    </xf>
    <xf numFmtId="0" fontId="34" fillId="2" borderId="1063" xfId="0" applyFont="1" applyFill="1" applyBorder="1" applyAlignment="1">
      <alignment wrapText="1"/>
    </xf>
    <xf numFmtId="0" fontId="34" fillId="2" borderId="1006" xfId="0" applyFont="1" applyFill="1" applyBorder="1" applyAlignment="1">
      <alignment wrapText="1"/>
    </xf>
    <xf numFmtId="0" fontId="34" fillId="2" borderId="1290" xfId="0" applyFont="1" applyFill="1" applyBorder="1" applyAlignment="1">
      <alignment wrapText="1"/>
    </xf>
    <xf numFmtId="0" fontId="11" fillId="2" borderId="1433" xfId="8" quotePrefix="1" applyFont="1" applyFill="1" applyBorder="1" applyAlignment="1">
      <alignment horizontal="center" vertical="center" wrapText="1"/>
    </xf>
    <xf numFmtId="0" fontId="34" fillId="2" borderId="1395" xfId="0" applyFont="1" applyFill="1" applyBorder="1" applyAlignment="1">
      <alignment wrapText="1"/>
    </xf>
    <xf numFmtId="0" fontId="34" fillId="2" borderId="1390" xfId="0" applyFont="1" applyFill="1" applyBorder="1" applyAlignment="1">
      <alignment wrapText="1"/>
    </xf>
    <xf numFmtId="0" fontId="34" fillId="2" borderId="1396" xfId="0" applyFont="1" applyFill="1" applyBorder="1" applyAlignment="1">
      <alignment wrapText="1"/>
    </xf>
    <xf numFmtId="0" fontId="11" fillId="2" borderId="1427" xfId="6" quotePrefix="1" applyFont="1" applyFill="1" applyBorder="1" applyAlignment="1">
      <alignment horizontal="center" vertical="center" wrapText="1"/>
    </xf>
    <xf numFmtId="0" fontId="11" fillId="2" borderId="1433" xfId="6" quotePrefix="1" applyFont="1" applyFill="1" applyBorder="1" applyAlignment="1">
      <alignment horizontal="center" vertical="center" wrapText="1"/>
    </xf>
    <xf numFmtId="0" fontId="11" fillId="2" borderId="1438" xfId="6" quotePrefix="1" applyFont="1" applyFill="1" applyBorder="1" applyAlignment="1">
      <alignment horizontal="center" vertical="center" wrapText="1"/>
    </xf>
    <xf numFmtId="0" fontId="11" fillId="2" borderId="1395" xfId="6" quotePrefix="1" applyFont="1" applyFill="1" applyBorder="1" applyAlignment="1">
      <alignment horizontal="center" vertical="center" wrapText="1"/>
    </xf>
    <xf numFmtId="0" fontId="11" fillId="2" borderId="1390" xfId="6" quotePrefix="1" applyFont="1" applyFill="1" applyBorder="1" applyAlignment="1">
      <alignment horizontal="center" vertical="center" wrapText="1"/>
    </xf>
    <xf numFmtId="0" fontId="11" fillId="4" borderId="626" xfId="6" quotePrefix="1" applyFont="1" applyFill="1" applyBorder="1" applyAlignment="1">
      <alignment horizontal="center" vertical="center" wrapText="1"/>
    </xf>
    <xf numFmtId="0" fontId="11" fillId="4" borderId="621" xfId="6" quotePrefix="1" applyFont="1" applyFill="1" applyBorder="1" applyAlignment="1">
      <alignment horizontal="center" vertical="center" wrapText="1"/>
    </xf>
    <xf numFmtId="0" fontId="11" fillId="4" borderId="620" xfId="6" quotePrefix="1" applyFont="1" applyFill="1" applyBorder="1" applyAlignment="1">
      <alignment horizontal="center" vertical="center" wrapText="1"/>
    </xf>
    <xf numFmtId="0" fontId="11" fillId="2" borderId="615" xfId="4" quotePrefix="1" applyFont="1" applyFill="1" applyBorder="1" applyAlignment="1">
      <alignment horizontal="center" vertical="center" wrapText="1"/>
    </xf>
    <xf numFmtId="0" fontId="11" fillId="2" borderId="573" xfId="4" quotePrefix="1" applyFont="1" applyFill="1" applyBorder="1" applyAlignment="1">
      <alignment horizontal="center" vertical="center" wrapText="1"/>
    </xf>
    <xf numFmtId="0" fontId="11" fillId="2" borderId="544" xfId="4" quotePrefix="1" applyFont="1" applyFill="1" applyBorder="1" applyAlignment="1">
      <alignment horizontal="center" vertical="center" wrapText="1"/>
    </xf>
    <xf numFmtId="0" fontId="11" fillId="2" borderId="623" xfId="6" quotePrefix="1" applyFont="1" applyFill="1" applyBorder="1" applyAlignment="1">
      <alignment horizontal="center" vertical="center" wrapText="1"/>
    </xf>
    <xf numFmtId="0" fontId="11" fillId="2" borderId="624" xfId="6" quotePrefix="1" applyFont="1" applyFill="1" applyBorder="1" applyAlignment="1">
      <alignment horizontal="center" vertical="center" wrapText="1"/>
    </xf>
    <xf numFmtId="0" fontId="11" fillId="2" borderId="625" xfId="6" quotePrefix="1" applyFont="1" applyFill="1" applyBorder="1" applyAlignment="1">
      <alignment horizontal="center" vertical="center" wrapText="1"/>
    </xf>
    <xf numFmtId="0" fontId="11" fillId="2" borderId="544" xfId="6" quotePrefix="1" applyFont="1" applyFill="1" applyBorder="1" applyAlignment="1">
      <alignment horizontal="center" vertical="center" wrapText="1"/>
    </xf>
    <xf numFmtId="0" fontId="11" fillId="2" borderId="618" xfId="6" quotePrefix="1" applyFont="1" applyFill="1" applyBorder="1" applyAlignment="1">
      <alignment horizontal="center" vertical="center" wrapText="1"/>
    </xf>
    <xf numFmtId="0" fontId="11" fillId="2" borderId="572" xfId="6" quotePrefix="1" applyFont="1" applyFill="1" applyBorder="1" applyAlignment="1">
      <alignment horizontal="center" vertical="center" wrapText="1"/>
    </xf>
    <xf numFmtId="0" fontId="11" fillId="4" borderId="612" xfId="8" quotePrefix="1" applyFont="1" applyFill="1" applyBorder="1" applyAlignment="1">
      <alignment horizontal="center" vertical="center" wrapText="1"/>
    </xf>
    <xf numFmtId="0" fontId="11" fillId="4" borderId="611" xfId="8" quotePrefix="1" applyFont="1" applyFill="1" applyBorder="1" applyAlignment="1">
      <alignment horizontal="center" vertical="center" wrapText="1"/>
    </xf>
    <xf numFmtId="0" fontId="11" fillId="4" borderId="622" xfId="8" quotePrefix="1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left" vertical="center" wrapText="1"/>
    </xf>
    <xf numFmtId="0" fontId="120" fillId="2" borderId="0" xfId="0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20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11" fillId="2" borderId="1447" xfId="8" quotePrefix="1" applyFont="1" applyFill="1" applyBorder="1" applyAlignment="1">
      <alignment horizontal="center" vertical="center" wrapText="1"/>
    </xf>
    <xf numFmtId="0" fontId="11" fillId="2" borderId="1448" xfId="8" quotePrefix="1" applyFont="1" applyFill="1" applyBorder="1" applyAlignment="1">
      <alignment horizontal="center" vertical="center" wrapText="1"/>
    </xf>
    <xf numFmtId="0" fontId="11" fillId="2" borderId="1449" xfId="8" quotePrefix="1" applyFont="1" applyFill="1" applyBorder="1" applyAlignment="1">
      <alignment horizontal="center" vertical="center" wrapText="1"/>
    </xf>
    <xf numFmtId="0" fontId="11" fillId="2" borderId="1440" xfId="6" quotePrefix="1" applyFont="1" applyFill="1" applyBorder="1" applyAlignment="1">
      <alignment horizontal="center" vertical="center" wrapText="1"/>
    </xf>
    <xf numFmtId="0" fontId="11" fillId="2" borderId="1451" xfId="6" quotePrefix="1" applyFont="1" applyFill="1" applyBorder="1" applyAlignment="1">
      <alignment horizontal="center" vertical="center" wrapText="1"/>
    </xf>
    <xf numFmtId="0" fontId="11" fillId="2" borderId="865" xfId="6" quotePrefix="1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9" xfId="8" applyFont="1" applyFill="1" applyBorder="1" applyAlignment="1">
      <alignment horizontal="center" vertical="center" wrapText="1"/>
    </xf>
    <xf numFmtId="0" fontId="11" fillId="4" borderId="78" xfId="8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118" fillId="2" borderId="0" xfId="0" applyFont="1" applyFill="1" applyAlignment="1">
      <alignment horizontal="center" wrapText="1"/>
    </xf>
    <xf numFmtId="0" fontId="11" fillId="2" borderId="680" xfId="4" quotePrefix="1" applyFont="1" applyFill="1" applyBorder="1" applyAlignment="1">
      <alignment horizontal="center" vertical="center" wrapText="1"/>
    </xf>
    <xf numFmtId="0" fontId="11" fillId="2" borderId="677" xfId="8" quotePrefix="1" applyFont="1" applyFill="1" applyBorder="1" applyAlignment="1">
      <alignment horizontal="center" vertical="center" wrapText="1"/>
    </xf>
    <xf numFmtId="0" fontId="11" fillId="2" borderId="681" xfId="8" quotePrefix="1" applyFont="1" applyFill="1" applyBorder="1" applyAlignment="1">
      <alignment horizontal="center" vertical="center" wrapText="1"/>
    </xf>
    <xf numFmtId="0" fontId="11" fillId="2" borderId="682" xfId="8" quotePrefix="1" applyFont="1" applyFill="1" applyBorder="1" applyAlignment="1">
      <alignment horizontal="center" vertical="center" wrapText="1"/>
    </xf>
    <xf numFmtId="0" fontId="11" fillId="2" borderId="732" xfId="8" quotePrefix="1" applyFont="1" applyFill="1" applyBorder="1" applyAlignment="1">
      <alignment horizontal="center" vertical="center" wrapText="1"/>
    </xf>
    <xf numFmtId="0" fontId="11" fillId="2" borderId="734" xfId="8" quotePrefix="1" applyFont="1" applyFill="1" applyBorder="1" applyAlignment="1">
      <alignment horizontal="center" vertical="center" wrapText="1"/>
    </xf>
    <xf numFmtId="0" fontId="11" fillId="2" borderId="542" xfId="8" quotePrefix="1" applyFont="1" applyFill="1" applyBorder="1" applyAlignment="1">
      <alignment horizontal="center" vertical="center" wrapText="1"/>
    </xf>
    <xf numFmtId="0" fontId="11" fillId="2" borderId="543" xfId="8" quotePrefix="1" applyFont="1" applyFill="1" applyBorder="1" applyAlignment="1">
      <alignment horizontal="center" vertical="center" wrapText="1"/>
    </xf>
    <xf numFmtId="0" fontId="11" fillId="2" borderId="536" xfId="8" quotePrefix="1" applyFont="1" applyFill="1" applyBorder="1" applyAlignment="1">
      <alignment horizontal="center" vertical="center" wrapText="1"/>
    </xf>
    <xf numFmtId="0" fontId="11" fillId="2" borderId="677" xfId="6" quotePrefix="1" applyFont="1" applyFill="1" applyBorder="1" applyAlignment="1">
      <alignment horizontal="center" vertical="center" wrapText="1"/>
    </xf>
    <xf numFmtId="0" fontId="11" fillId="2" borderId="681" xfId="6" quotePrefix="1" applyFont="1" applyFill="1" applyBorder="1" applyAlignment="1">
      <alignment horizontal="center" vertical="center" wrapText="1"/>
    </xf>
    <xf numFmtId="0" fontId="11" fillId="2" borderId="682" xfId="6" quotePrefix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4" fillId="2" borderId="681" xfId="0" applyFont="1" applyFill="1" applyBorder="1" applyAlignment="1">
      <alignment wrapText="1"/>
    </xf>
    <xf numFmtId="0" fontId="34" fillId="2" borderId="487" xfId="0" applyFont="1" applyFill="1" applyBorder="1" applyAlignment="1">
      <alignment wrapText="1"/>
    </xf>
    <xf numFmtId="0" fontId="34" fillId="2" borderId="0" xfId="0" applyFont="1" applyFill="1" applyAlignment="1">
      <alignment wrapText="1"/>
    </xf>
    <xf numFmtId="0" fontId="34" fillId="2" borderId="682" xfId="0" applyFont="1" applyFill="1" applyBorder="1" applyAlignment="1">
      <alignment wrapText="1"/>
    </xf>
    <xf numFmtId="0" fontId="34" fillId="2" borderId="542" xfId="0" applyFont="1" applyFill="1" applyBorder="1" applyAlignment="1">
      <alignment wrapText="1"/>
    </xf>
    <xf numFmtId="0" fontId="34" fillId="2" borderId="492" xfId="0" applyFont="1" applyFill="1" applyBorder="1" applyAlignment="1">
      <alignment wrapText="1"/>
    </xf>
    <xf numFmtId="0" fontId="34" fillId="4" borderId="0" xfId="0" applyFont="1" applyFill="1" applyAlignment="1">
      <alignment horizontal="left" vertical="center" wrapText="1"/>
    </xf>
    <xf numFmtId="0" fontId="11" fillId="4" borderId="1384" xfId="4" quotePrefix="1" applyFont="1" applyFill="1" applyBorder="1" applyAlignment="1">
      <alignment horizontal="center" vertical="center" wrapText="1"/>
    </xf>
    <xf numFmtId="0" fontId="11" fillId="4" borderId="1292" xfId="4" quotePrefix="1" applyFont="1" applyFill="1" applyBorder="1" applyAlignment="1">
      <alignment horizontal="center" vertical="center" wrapText="1"/>
    </xf>
    <xf numFmtId="0" fontId="11" fillId="4" borderId="1392" xfId="6" quotePrefix="1" applyFont="1" applyFill="1" applyBorder="1" applyAlignment="1">
      <alignment horizontal="center" vertical="center" wrapText="1"/>
    </xf>
    <xf numFmtId="0" fontId="11" fillId="4" borderId="1278" xfId="6" quotePrefix="1" applyFont="1" applyFill="1" applyBorder="1" applyAlignment="1">
      <alignment horizontal="center" vertical="center" wrapText="1"/>
    </xf>
    <xf numFmtId="0" fontId="11" fillId="4" borderId="1394" xfId="6" quotePrefix="1" applyFont="1" applyFill="1" applyBorder="1" applyAlignment="1">
      <alignment horizontal="center" vertical="center" wrapText="1"/>
    </xf>
    <xf numFmtId="0" fontId="11" fillId="4" borderId="1292" xfId="6" quotePrefix="1" applyFont="1" applyFill="1" applyBorder="1" applyAlignment="1">
      <alignment horizontal="center" vertical="center" wrapText="1"/>
    </xf>
    <xf numFmtId="0" fontId="11" fillId="4" borderId="7" xfId="6" quotePrefix="1" applyFont="1" applyFill="1" applyBorder="1" applyAlignment="1">
      <alignment horizontal="center" vertical="center" wrapText="1"/>
    </xf>
    <xf numFmtId="0" fontId="11" fillId="4" borderId="8" xfId="6" quotePrefix="1" applyFont="1" applyFill="1" applyBorder="1" applyAlignment="1">
      <alignment horizontal="center" vertical="center" wrapText="1"/>
    </xf>
    <xf numFmtId="0" fontId="118" fillId="4" borderId="0" xfId="0" applyFont="1" applyFill="1" applyAlignment="1">
      <alignment horizontal="center" wrapText="1"/>
    </xf>
    <xf numFmtId="0" fontId="11" fillId="4" borderId="1347" xfId="8" quotePrefix="1" applyFont="1" applyFill="1" applyBorder="1" applyAlignment="1">
      <alignment horizontal="center" vertical="center" wrapText="1"/>
    </xf>
    <xf numFmtId="0" fontId="11" fillId="4" borderId="1348" xfId="8" quotePrefix="1" applyFont="1" applyFill="1" applyBorder="1" applyAlignment="1">
      <alignment horizontal="center" vertical="center" wrapText="1"/>
    </xf>
    <xf numFmtId="0" fontId="11" fillId="4" borderId="1312" xfId="6" quotePrefix="1" applyFont="1" applyFill="1" applyBorder="1" applyAlignment="1">
      <alignment horizontal="center" vertical="center" wrapText="1"/>
    </xf>
    <xf numFmtId="0" fontId="11" fillId="4" borderId="1391" xfId="6" quotePrefix="1" applyFont="1" applyFill="1" applyBorder="1" applyAlignment="1">
      <alignment horizontal="center" vertical="center" wrapText="1"/>
    </xf>
    <xf numFmtId="0" fontId="11" fillId="4" borderId="1314" xfId="6" quotePrefix="1" applyFont="1" applyFill="1" applyBorder="1" applyAlignment="1">
      <alignment horizontal="center" vertical="center" wrapText="1"/>
    </xf>
    <xf numFmtId="0" fontId="11" fillId="4" borderId="846" xfId="4" quotePrefix="1" applyFont="1" applyFill="1" applyBorder="1" applyAlignment="1">
      <alignment horizontal="center" vertical="center" wrapText="1"/>
    </xf>
    <xf numFmtId="0" fontId="11" fillId="4" borderId="899" xfId="4" quotePrefix="1" applyFont="1" applyFill="1" applyBorder="1" applyAlignment="1">
      <alignment horizontal="center" vertical="center" wrapText="1"/>
    </xf>
    <xf numFmtId="0" fontId="11" fillId="4" borderId="544" xfId="4" quotePrefix="1" applyFont="1" applyFill="1" applyBorder="1" applyAlignment="1">
      <alignment horizontal="center" vertical="center" wrapText="1"/>
    </xf>
    <xf numFmtId="0" fontId="11" fillId="4" borderId="847" xfId="6" quotePrefix="1" applyFont="1" applyFill="1" applyBorder="1" applyAlignment="1">
      <alignment horizontal="center" vertical="center" wrapText="1"/>
    </xf>
    <xf numFmtId="0" fontId="11" fillId="4" borderId="681" xfId="6" quotePrefix="1" applyFont="1" applyFill="1" applyBorder="1" applyAlignment="1">
      <alignment horizontal="center" vertical="center" wrapText="1"/>
    </xf>
    <xf numFmtId="0" fontId="11" fillId="4" borderId="848" xfId="6" quotePrefix="1" applyFont="1" applyFill="1" applyBorder="1" applyAlignment="1">
      <alignment horizontal="center" vertical="center" wrapText="1"/>
    </xf>
    <xf numFmtId="0" fontId="11" fillId="4" borderId="544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56" fillId="0" borderId="0" xfId="11" applyFont="1" applyFill="1" applyBorder="1" applyAlignment="1">
      <alignment horizontal="center" vertical="center" wrapText="1"/>
    </xf>
    <xf numFmtId="0" fontId="50" fillId="0" borderId="685" xfId="4" applyFont="1" applyFill="1" applyBorder="1" applyAlignment="1">
      <alignment horizontal="center" vertical="center" wrapText="1"/>
    </xf>
    <xf numFmtId="0" fontId="50" fillId="0" borderId="685" xfId="8" applyFont="1" applyFill="1" applyBorder="1" applyAlignment="1">
      <alignment horizontal="center" vertical="center" wrapText="1"/>
    </xf>
    <xf numFmtId="0" fontId="50" fillId="0" borderId="674" xfId="8" applyFont="1" applyFill="1" applyBorder="1" applyAlignment="1">
      <alignment horizontal="center" vertical="center" wrapText="1"/>
    </xf>
    <xf numFmtId="0" fontId="50" fillId="0" borderId="685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0" fillId="0" borderId="677" xfId="8" applyFont="1" applyFill="1" applyBorder="1" applyAlignment="1">
      <alignment horizontal="center" vertical="center" wrapText="1"/>
    </xf>
    <xf numFmtId="0" fontId="50" fillId="0" borderId="670" xfId="8" applyFont="1" applyFill="1" applyBorder="1" applyAlignment="1">
      <alignment horizontal="center" vertical="center" wrapText="1"/>
    </xf>
    <xf numFmtId="0" fontId="50" fillId="0" borderId="680" xfId="4" applyFont="1" applyFill="1" applyBorder="1" applyAlignment="1">
      <alignment horizontal="center" vertical="center" wrapText="1"/>
    </xf>
    <xf numFmtId="0" fontId="50" fillId="0" borderId="686" xfId="4" applyFont="1" applyFill="1" applyBorder="1" applyAlignment="1">
      <alignment horizontal="center" vertical="center" wrapText="1"/>
    </xf>
    <xf numFmtId="0" fontId="50" fillId="0" borderId="488" xfId="4" applyFont="1" applyFill="1" applyBorder="1" applyAlignment="1">
      <alignment horizontal="center" vertical="center" wrapText="1"/>
    </xf>
    <xf numFmtId="0" fontId="50" fillId="0" borderId="681" xfId="8" applyFont="1" applyFill="1" applyBorder="1" applyAlignment="1">
      <alignment horizontal="center" vertical="center" wrapText="1"/>
    </xf>
    <xf numFmtId="0" fontId="50" fillId="0" borderId="682" xfId="8" applyFont="1" applyFill="1" applyBorder="1" applyAlignment="1">
      <alignment horizontal="center" vertical="center" wrapText="1"/>
    </xf>
    <xf numFmtId="0" fontId="50" fillId="0" borderId="544" xfId="8" applyFont="1" applyFill="1" applyBorder="1" applyAlignment="1">
      <alignment horizontal="center" vertical="center" wrapText="1"/>
    </xf>
    <xf numFmtId="0" fontId="50" fillId="0" borderId="618" xfId="8" applyFont="1" applyFill="1" applyBorder="1" applyAlignment="1">
      <alignment horizontal="center" vertical="center" wrapText="1"/>
    </xf>
    <xf numFmtId="0" fontId="50" fillId="0" borderId="572" xfId="8" applyFont="1" applyFill="1" applyBorder="1" applyAlignment="1">
      <alignment horizontal="center" vertical="center" wrapText="1"/>
    </xf>
    <xf numFmtId="0" fontId="50" fillId="0" borderId="677" xfId="6" applyFont="1" applyFill="1" applyBorder="1" applyAlignment="1">
      <alignment horizontal="center" vertical="center" wrapText="1"/>
    </xf>
    <xf numFmtId="0" fontId="50" fillId="0" borderId="681" xfId="6" applyFont="1" applyFill="1" applyBorder="1" applyAlignment="1">
      <alignment horizontal="center" vertical="center" wrapText="1"/>
    </xf>
    <xf numFmtId="0" fontId="50" fillId="0" borderId="682" xfId="6" applyFont="1" applyFill="1" applyBorder="1" applyAlignment="1">
      <alignment horizontal="center" vertical="center" wrapText="1"/>
    </xf>
    <xf numFmtId="0" fontId="50" fillId="0" borderId="544" xfId="6" applyFont="1" applyFill="1" applyBorder="1" applyAlignment="1">
      <alignment horizontal="center" vertical="center" wrapText="1"/>
    </xf>
    <xf numFmtId="0" fontId="50" fillId="0" borderId="618" xfId="6" applyFont="1" applyFill="1" applyBorder="1" applyAlignment="1">
      <alignment horizontal="center" vertical="center" wrapText="1"/>
    </xf>
    <xf numFmtId="0" fontId="50" fillId="0" borderId="572" xfId="6" applyFont="1" applyFill="1" applyBorder="1" applyAlignment="1">
      <alignment horizontal="center" vertical="center" wrapText="1"/>
    </xf>
    <xf numFmtId="0" fontId="121" fillId="2" borderId="325" xfId="0" applyNumberFormat="1" applyFont="1" applyFill="1" applyBorder="1" applyAlignment="1" applyProtection="1">
      <alignment horizontal="center" vertical="center" wrapText="1"/>
      <protection locked="0"/>
    </xf>
    <xf numFmtId="0" fontId="12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2" fillId="2" borderId="0" xfId="0" applyNumberFormat="1" applyFont="1" applyFill="1" applyBorder="1" applyAlignment="1" applyProtection="1">
      <alignment horizontal="center"/>
      <protection locked="0"/>
    </xf>
    <xf numFmtId="0" fontId="122" fillId="2" borderId="324" xfId="4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20" xfId="4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26" xfId="8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28" xfId="8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27" xfId="8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26" xfId="6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28" xfId="6" quotePrefix="1" applyNumberFormat="1" applyFont="1" applyFill="1" applyBorder="1" applyAlignment="1" applyProtection="1">
      <alignment horizontal="center" vertical="center" wrapText="1"/>
      <protection locked="0"/>
    </xf>
    <xf numFmtId="0" fontId="122" fillId="2" borderId="327" xfId="6" quotePrefix="1" applyNumberFormat="1" applyFont="1" applyFill="1" applyBorder="1" applyAlignment="1" applyProtection="1">
      <alignment horizontal="center" vertical="center" wrapText="1"/>
      <protection locked="0"/>
    </xf>
    <xf numFmtId="0" fontId="135" fillId="2" borderId="0" xfId="0" applyFont="1" applyFill="1" applyBorder="1" applyAlignment="1" applyProtection="1">
      <alignment horizontal="center" vertical="center" wrapText="1"/>
      <protection locked="0"/>
    </xf>
    <xf numFmtId="0" fontId="122" fillId="4" borderId="287" xfId="4" quotePrefix="1" applyFont="1" applyFill="1" applyBorder="1" applyAlignment="1" applyProtection="1">
      <alignment horizontal="center" vertical="center" wrapText="1"/>
      <protection locked="0"/>
    </xf>
    <xf numFmtId="0" fontId="122" fillId="2" borderId="223" xfId="4" applyFont="1" applyFill="1" applyBorder="1" applyAlignment="1" applyProtection="1">
      <alignment horizontal="center" vertical="center" wrapText="1"/>
      <protection locked="0"/>
    </xf>
    <xf numFmtId="0" fontId="122" fillId="4" borderId="288" xfId="8" quotePrefix="1" applyFont="1" applyFill="1" applyBorder="1" applyAlignment="1" applyProtection="1">
      <alignment horizontal="center" vertical="center" wrapText="1"/>
      <protection locked="0"/>
    </xf>
    <xf numFmtId="0" fontId="121" fillId="2" borderId="289" xfId="0" applyFont="1" applyFill="1" applyBorder="1" applyAlignment="1" applyProtection="1">
      <alignment wrapText="1"/>
      <protection locked="0"/>
    </xf>
    <xf numFmtId="0" fontId="121" fillId="2" borderId="222" xfId="0" applyFont="1" applyFill="1" applyBorder="1" applyAlignment="1" applyProtection="1">
      <alignment wrapText="1"/>
      <protection locked="0"/>
    </xf>
    <xf numFmtId="0" fontId="121" fillId="2" borderId="0" xfId="0" applyFont="1" applyFill="1" applyBorder="1" applyAlignment="1" applyProtection="1">
      <alignment wrapText="1"/>
      <protection locked="0"/>
    </xf>
    <xf numFmtId="0" fontId="121" fillId="2" borderId="290" xfId="0" applyFont="1" applyFill="1" applyBorder="1" applyAlignment="1" applyProtection="1">
      <alignment wrapText="1"/>
      <protection locked="0"/>
    </xf>
    <xf numFmtId="0" fontId="121" fillId="2" borderId="202" xfId="0" applyFont="1" applyFill="1" applyBorder="1" applyAlignment="1" applyProtection="1">
      <alignment wrapText="1"/>
      <protection locked="0"/>
    </xf>
    <xf numFmtId="0" fontId="121" fillId="2" borderId="203" xfId="0" applyFont="1" applyFill="1" applyBorder="1" applyAlignment="1" applyProtection="1">
      <alignment wrapText="1"/>
      <protection locked="0"/>
    </xf>
    <xf numFmtId="0" fontId="121" fillId="2" borderId="204" xfId="0" applyFont="1" applyFill="1" applyBorder="1" applyAlignment="1" applyProtection="1">
      <alignment wrapText="1"/>
      <protection locked="0"/>
    </xf>
    <xf numFmtId="0" fontId="122" fillId="4" borderId="289" xfId="8" quotePrefix="1" applyFont="1" applyFill="1" applyBorder="1" applyAlignment="1" applyProtection="1">
      <alignment horizontal="center" vertical="center" wrapText="1"/>
      <protection locked="0"/>
    </xf>
    <xf numFmtId="0" fontId="121" fillId="2" borderId="254" xfId="0" applyFont="1" applyFill="1" applyBorder="1" applyAlignment="1" applyProtection="1">
      <alignment wrapText="1"/>
      <protection locked="0"/>
    </xf>
    <xf numFmtId="0" fontId="121" fillId="2" borderId="225" xfId="0" applyFont="1" applyFill="1" applyBorder="1" applyAlignment="1" applyProtection="1">
      <alignment wrapText="1"/>
      <protection locked="0"/>
    </xf>
    <xf numFmtId="0" fontId="121" fillId="2" borderId="226" xfId="0" applyFont="1" applyFill="1" applyBorder="1" applyAlignment="1" applyProtection="1">
      <alignment wrapText="1"/>
      <protection locked="0"/>
    </xf>
    <xf numFmtId="0" fontId="122" fillId="2" borderId="288" xfId="8" applyFont="1" applyFill="1" applyBorder="1" applyAlignment="1" applyProtection="1">
      <alignment horizontal="center" vertical="center" wrapText="1"/>
      <protection locked="0"/>
    </xf>
    <xf numFmtId="0" fontId="122" fillId="4" borderId="288" xfId="6" quotePrefix="1" applyFont="1" applyFill="1" applyBorder="1" applyAlignment="1" applyProtection="1">
      <alignment horizontal="center" vertical="center" wrapText="1"/>
      <protection locked="0"/>
    </xf>
    <xf numFmtId="0" fontId="122" fillId="2" borderId="289" xfId="6" applyFont="1" applyFill="1" applyBorder="1" applyAlignment="1" applyProtection="1">
      <alignment horizontal="center" vertical="center" wrapText="1"/>
      <protection locked="0"/>
    </xf>
    <xf numFmtId="0" fontId="122" fillId="2" borderId="290" xfId="6" applyFont="1" applyFill="1" applyBorder="1" applyAlignment="1" applyProtection="1">
      <alignment horizontal="center" vertical="center" wrapText="1"/>
      <protection locked="0"/>
    </xf>
    <xf numFmtId="0" fontId="122" fillId="2" borderId="254" xfId="6" applyFont="1" applyFill="1" applyBorder="1" applyAlignment="1" applyProtection="1">
      <alignment horizontal="center" vertical="center" wrapText="1"/>
      <protection locked="0"/>
    </xf>
    <xf numFmtId="0" fontId="122" fillId="2" borderId="225" xfId="6" applyFont="1" applyFill="1" applyBorder="1" applyAlignment="1" applyProtection="1">
      <alignment horizontal="center" vertical="center" wrapText="1"/>
      <protection locked="0"/>
    </xf>
    <xf numFmtId="0" fontId="122" fillId="2" borderId="226" xfId="6" applyFont="1" applyFill="1" applyBorder="1" applyAlignment="1" applyProtection="1">
      <alignment horizontal="center" vertical="center" wrapText="1"/>
      <protection locked="0"/>
    </xf>
    <xf numFmtId="0" fontId="11" fillId="4" borderId="429" xfId="4" quotePrefix="1" applyFont="1" applyFill="1" applyBorder="1" applyAlignment="1">
      <alignment horizontal="center" vertical="center" wrapText="1"/>
    </xf>
    <xf numFmtId="0" fontId="11" fillId="2" borderId="434" xfId="8" quotePrefix="1" applyFont="1" applyFill="1" applyBorder="1" applyAlignment="1">
      <alignment horizontal="center" vertical="center" wrapText="1"/>
    </xf>
    <xf numFmtId="0" fontId="11" fillId="2" borderId="435" xfId="8" quotePrefix="1" applyFont="1" applyFill="1" applyBorder="1" applyAlignment="1">
      <alignment horizontal="center" vertical="center" wrapText="1"/>
    </xf>
    <xf numFmtId="0" fontId="11" fillId="2" borderId="436" xfId="8" quotePrefix="1" applyFont="1" applyFill="1" applyBorder="1" applyAlignment="1">
      <alignment horizontal="center" vertical="center" wrapText="1"/>
    </xf>
    <xf numFmtId="0" fontId="11" fillId="2" borderId="422" xfId="8" quotePrefix="1" applyFont="1" applyFill="1" applyBorder="1" applyAlignment="1">
      <alignment horizontal="center" vertical="center" wrapText="1"/>
    </xf>
    <xf numFmtId="0" fontId="11" fillId="2" borderId="442" xfId="8" quotePrefix="1" applyFont="1" applyFill="1" applyBorder="1" applyAlignment="1">
      <alignment horizontal="center" vertical="center" wrapText="1"/>
    </xf>
    <xf numFmtId="0" fontId="11" fillId="2" borderId="440" xfId="8" quotePrefix="1" applyFont="1" applyFill="1" applyBorder="1" applyAlignment="1">
      <alignment horizontal="center" vertical="center" wrapText="1"/>
    </xf>
    <xf numFmtId="0" fontId="11" fillId="4" borderId="434" xfId="6" quotePrefix="1" applyFont="1" applyFill="1" applyBorder="1" applyAlignment="1">
      <alignment horizontal="center" vertical="center" wrapText="1"/>
    </xf>
    <xf numFmtId="0" fontId="11" fillId="4" borderId="435" xfId="6" quotePrefix="1" applyFont="1" applyFill="1" applyBorder="1" applyAlignment="1">
      <alignment horizontal="center" vertical="center" wrapText="1"/>
    </xf>
    <xf numFmtId="0" fontId="11" fillId="4" borderId="436" xfId="6" quotePrefix="1" applyFont="1" applyFill="1" applyBorder="1" applyAlignment="1">
      <alignment horizontal="center" vertical="center" wrapText="1"/>
    </xf>
    <xf numFmtId="0" fontId="11" fillId="4" borderId="422" xfId="6" quotePrefix="1" applyFont="1" applyFill="1" applyBorder="1" applyAlignment="1">
      <alignment horizontal="center" vertical="center" wrapText="1"/>
    </xf>
    <xf numFmtId="0" fontId="11" fillId="4" borderId="442" xfId="6" quotePrefix="1" applyFont="1" applyFill="1" applyBorder="1" applyAlignment="1">
      <alignment horizontal="center" vertical="center" wrapText="1"/>
    </xf>
    <xf numFmtId="0" fontId="11" fillId="4" borderId="440" xfId="6" quotePrefix="1" applyFont="1" applyFill="1" applyBorder="1" applyAlignment="1">
      <alignment horizontal="center" vertical="center" wrapText="1"/>
    </xf>
    <xf numFmtId="0" fontId="117" fillId="2" borderId="0" xfId="0" applyFont="1" applyFill="1" applyAlignment="1">
      <alignment horizontal="center"/>
    </xf>
    <xf numFmtId="0" fontId="11" fillId="2" borderId="1384" xfId="4" quotePrefix="1" applyFont="1" applyFill="1" applyBorder="1" applyAlignment="1">
      <alignment horizontal="center" vertical="center" wrapText="1"/>
    </xf>
    <xf numFmtId="0" fontId="11" fillId="2" borderId="1293" xfId="4" quotePrefix="1" applyFont="1" applyFill="1" applyBorder="1" applyAlignment="1">
      <alignment horizontal="center" vertical="center" wrapText="1"/>
    </xf>
    <xf numFmtId="0" fontId="11" fillId="2" borderId="1392" xfId="8" quotePrefix="1" applyFont="1" applyFill="1" applyBorder="1" applyAlignment="1">
      <alignment horizontal="center" vertical="center" wrapText="1"/>
    </xf>
    <xf numFmtId="0" fontId="11" fillId="2" borderId="1278" xfId="8" quotePrefix="1" applyFont="1" applyFill="1" applyBorder="1" applyAlignment="1">
      <alignment horizontal="center" vertical="center" wrapText="1"/>
    </xf>
    <xf numFmtId="0" fontId="11" fillId="2" borderId="1394" xfId="8" quotePrefix="1" applyFont="1" applyFill="1" applyBorder="1" applyAlignment="1">
      <alignment horizontal="center" vertical="center" wrapText="1"/>
    </xf>
    <xf numFmtId="0" fontId="11" fillId="2" borderId="1395" xfId="8" quotePrefix="1" applyFont="1" applyFill="1" applyBorder="1" applyAlignment="1">
      <alignment horizontal="center" vertical="center" wrapText="1"/>
    </xf>
    <xf numFmtId="0" fontId="11" fillId="2" borderId="1390" xfId="8" quotePrefix="1" applyFont="1" applyFill="1" applyBorder="1" applyAlignment="1">
      <alignment horizontal="center" vertical="center" wrapText="1"/>
    </xf>
    <xf numFmtId="0" fontId="11" fillId="2" borderId="1396" xfId="8" quotePrefix="1" applyFont="1" applyFill="1" applyBorder="1" applyAlignment="1">
      <alignment horizontal="center" vertical="center" wrapText="1"/>
    </xf>
    <xf numFmtId="0" fontId="11" fillId="2" borderId="1392" xfId="6" quotePrefix="1" applyFont="1" applyFill="1" applyBorder="1" applyAlignment="1">
      <alignment horizontal="center" vertical="center" wrapText="1"/>
    </xf>
    <xf numFmtId="0" fontId="11" fillId="2" borderId="1394" xfId="6" quotePrefix="1" applyFont="1" applyFill="1" applyBorder="1" applyAlignment="1">
      <alignment horizontal="center" vertical="center" wrapText="1"/>
    </xf>
    <xf numFmtId="0" fontId="129" fillId="2" borderId="0" xfId="0" applyFont="1" applyFill="1" applyBorder="1" applyAlignment="1" applyProtection="1">
      <alignment horizontal="center" vertical="center" wrapText="1"/>
      <protection locked="0"/>
    </xf>
    <xf numFmtId="0" fontId="122" fillId="4" borderId="691" xfId="4" quotePrefix="1" applyFont="1" applyFill="1" applyBorder="1" applyAlignment="1" applyProtection="1">
      <alignment horizontal="center" vertical="center" wrapText="1"/>
      <protection locked="0"/>
    </xf>
    <xf numFmtId="0" fontId="122" fillId="2" borderId="732" xfId="4" applyFont="1" applyFill="1" applyBorder="1" applyAlignment="1" applyProtection="1">
      <alignment horizontal="center" vertical="center" wrapText="1"/>
      <protection locked="0"/>
    </xf>
    <xf numFmtId="0" fontId="122" fillId="4" borderId="699" xfId="8" quotePrefix="1" applyFont="1" applyFill="1" applyBorder="1" applyAlignment="1" applyProtection="1">
      <alignment horizontal="center" vertical="center" wrapText="1"/>
      <protection locked="0"/>
    </xf>
    <xf numFmtId="0" fontId="122" fillId="2" borderId="701" xfId="8" applyFont="1" applyFill="1" applyBorder="1" applyAlignment="1" applyProtection="1">
      <alignment horizontal="center" vertical="center" wrapText="1"/>
      <protection locked="0"/>
    </xf>
    <xf numFmtId="0" fontId="122" fillId="2" borderId="749" xfId="8" applyFont="1" applyFill="1" applyBorder="1" applyAlignment="1" applyProtection="1">
      <alignment horizontal="center" vertical="center" wrapText="1"/>
      <protection locked="0"/>
    </xf>
    <xf numFmtId="0" fontId="122" fillId="4" borderId="692" xfId="6" quotePrefix="1" applyFont="1" applyFill="1" applyBorder="1" applyAlignment="1" applyProtection="1">
      <alignment horizontal="center" vertical="center" wrapText="1"/>
      <protection locked="0"/>
    </xf>
    <xf numFmtId="0" fontId="122" fillId="2" borderId="681" xfId="6" applyFont="1" applyFill="1" applyBorder="1" applyAlignment="1" applyProtection="1">
      <alignment horizontal="center" vertical="center" wrapText="1"/>
      <protection locked="0"/>
    </xf>
    <xf numFmtId="0" fontId="122" fillId="2" borderId="694" xfId="6" applyFont="1" applyFill="1" applyBorder="1" applyAlignment="1" applyProtection="1">
      <alignment horizontal="center" vertical="center" wrapText="1"/>
      <protection locked="0"/>
    </xf>
    <xf numFmtId="0" fontId="122" fillId="4" borderId="293" xfId="8" quotePrefix="1" applyFont="1" applyFill="1" applyBorder="1" applyAlignment="1" applyProtection="1">
      <alignment horizontal="center" vertical="center" wrapText="1"/>
      <protection locked="0"/>
    </xf>
    <xf numFmtId="0" fontId="122" fillId="2" borderId="299" xfId="8" applyFont="1" applyFill="1" applyBorder="1" applyAlignment="1" applyProtection="1">
      <alignment horizontal="center" vertical="center" wrapText="1"/>
      <protection locked="0"/>
    </xf>
    <xf numFmtId="0" fontId="122" fillId="2" borderId="298" xfId="8" applyFont="1" applyFill="1" applyBorder="1" applyAlignment="1" applyProtection="1">
      <alignment horizontal="center" vertical="center" wrapText="1"/>
      <protection locked="0"/>
    </xf>
    <xf numFmtId="0" fontId="27" fillId="2" borderId="253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51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8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4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2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2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2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4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5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0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71" fillId="11" borderId="674" xfId="0" applyFont="1" applyFill="1" applyBorder="1" applyAlignment="1">
      <alignment horizontal="center" vertical="center" wrapText="1"/>
    </xf>
    <xf numFmtId="0" fontId="171" fillId="11" borderId="670" xfId="0" applyFont="1" applyFill="1" applyBorder="1" applyAlignment="1">
      <alignment horizontal="center" vertical="center" wrapText="1"/>
    </xf>
    <xf numFmtId="0" fontId="171" fillId="11" borderId="613" xfId="0" applyFont="1" applyFill="1" applyBorder="1" applyAlignment="1">
      <alignment horizontal="center" vertical="center" wrapText="1"/>
    </xf>
    <xf numFmtId="0" fontId="171" fillId="11" borderId="677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86" fillId="2" borderId="0" xfId="0" applyFont="1" applyFill="1" applyBorder="1"/>
    <xf numFmtId="0" fontId="3" fillId="14" borderId="932" xfId="0" applyFont="1" applyFill="1" applyBorder="1" applyAlignment="1">
      <alignment horizontal="center" vertical="center" wrapText="1"/>
    </xf>
    <xf numFmtId="0" fontId="186" fillId="2" borderId="935" xfId="0" applyFont="1" applyFill="1" applyBorder="1"/>
    <xf numFmtId="0" fontId="186" fillId="2" borderId="933" xfId="0" applyFont="1" applyFill="1" applyBorder="1"/>
    <xf numFmtId="0" fontId="0" fillId="2" borderId="0" xfId="0" applyFont="1" applyFill="1" applyAlignment="1"/>
    <xf numFmtId="0" fontId="186" fillId="2" borderId="934" xfId="0" applyFont="1" applyFill="1" applyBorder="1"/>
    <xf numFmtId="0" fontId="186" fillId="2" borderId="936" xfId="0" applyFont="1" applyFill="1" applyBorder="1"/>
    <xf numFmtId="0" fontId="186" fillId="2" borderId="937" xfId="0" applyFont="1" applyFill="1" applyBorder="1"/>
    <xf numFmtId="0" fontId="186" fillId="2" borderId="938" xfId="0" applyFont="1" applyFill="1" applyBorder="1"/>
    <xf numFmtId="0" fontId="3" fillId="14" borderId="933" xfId="0" applyFont="1" applyFill="1" applyBorder="1" applyAlignment="1">
      <alignment horizontal="center" vertical="center" wrapText="1"/>
    </xf>
    <xf numFmtId="0" fontId="186" fillId="2" borderId="939" xfId="0" applyFont="1" applyFill="1" applyBorder="1"/>
    <xf numFmtId="0" fontId="186" fillId="2" borderId="908" xfId="0" applyFont="1" applyFill="1" applyBorder="1"/>
    <xf numFmtId="0" fontId="186" fillId="2" borderId="910" xfId="0" applyFont="1" applyFill="1" applyBorder="1"/>
    <xf numFmtId="0" fontId="3" fillId="13" borderId="932" xfId="0" applyFont="1" applyFill="1" applyBorder="1" applyAlignment="1">
      <alignment horizontal="center" vertical="center" wrapText="1"/>
    </xf>
    <xf numFmtId="0" fontId="187" fillId="13" borderId="0" xfId="0" applyFont="1" applyFill="1" applyBorder="1" applyAlignment="1">
      <alignment horizontal="left" vertical="center" wrapText="1"/>
    </xf>
    <xf numFmtId="0" fontId="3" fillId="14" borderId="951" xfId="0" applyFont="1" applyFill="1" applyBorder="1" applyAlignment="1">
      <alignment horizontal="center" vertical="center" wrapText="1"/>
    </xf>
    <xf numFmtId="0" fontId="186" fillId="2" borderId="952" xfId="0" applyFont="1" applyFill="1" applyBorder="1"/>
    <xf numFmtId="0" fontId="186" fillId="2" borderId="953" xfId="0" applyFont="1" applyFill="1" applyBorder="1"/>
    <xf numFmtId="0" fontId="196" fillId="13" borderId="0" xfId="0" applyFont="1" applyFill="1" applyBorder="1" applyAlignment="1">
      <alignment horizontal="center" vertical="center" wrapText="1"/>
    </xf>
    <xf numFmtId="0" fontId="208" fillId="2" borderId="0" xfId="0" applyFont="1" applyFill="1" applyBorder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9" xfId="8" applyFont="1" applyFill="1" applyBorder="1" applyAlignment="1" applyProtection="1">
      <alignment horizontal="center" vertical="center" wrapText="1"/>
      <protection locked="0"/>
    </xf>
    <xf numFmtId="0" fontId="25" fillId="4" borderId="78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35" xfId="8" quotePrefix="1" applyFont="1" applyFill="1" applyBorder="1" applyAlignment="1" applyProtection="1">
      <alignment horizontal="center" vertical="center" wrapText="1"/>
      <protection locked="0"/>
    </xf>
    <xf numFmtId="0" fontId="25" fillId="2" borderId="59" xfId="8" applyFont="1" applyFill="1" applyBorder="1" applyAlignment="1" applyProtection="1">
      <alignment horizontal="center" vertical="center" wrapText="1"/>
      <protection locked="0"/>
    </xf>
    <xf numFmtId="0" fontId="25" fillId="2" borderId="78" xfId="8" applyFont="1" applyFill="1" applyBorder="1" applyAlignment="1" applyProtection="1">
      <alignment horizontal="center" vertical="center" wrapText="1"/>
      <protection locked="0"/>
    </xf>
    <xf numFmtId="0" fontId="157" fillId="2" borderId="0" xfId="0" applyFont="1" applyFill="1" applyBorder="1" applyAlignment="1">
      <alignment horizontal="center" wrapText="1"/>
    </xf>
    <xf numFmtId="0" fontId="158" fillId="2" borderId="0" xfId="0" applyFont="1" applyFill="1" applyBorder="1" applyAlignment="1">
      <alignment horizontal="center" vertical="center" wrapText="1"/>
    </xf>
    <xf numFmtId="0" fontId="11" fillId="2" borderId="873" xfId="4" applyFont="1" applyFill="1" applyBorder="1" applyAlignment="1">
      <alignment horizontal="center" vertical="center" wrapText="1"/>
    </xf>
    <xf numFmtId="0" fontId="11" fillId="2" borderId="839" xfId="4" applyFont="1" applyFill="1" applyBorder="1" applyAlignment="1">
      <alignment horizontal="center" vertical="center" wrapText="1"/>
    </xf>
    <xf numFmtId="0" fontId="11" fillId="2" borderId="681" xfId="8" applyFont="1" applyFill="1" applyBorder="1" applyAlignment="1">
      <alignment horizontal="center" vertical="center" wrapText="1"/>
    </xf>
    <xf numFmtId="0" fontId="11" fillId="2" borderId="839" xfId="8" applyFont="1" applyFill="1" applyBorder="1" applyAlignment="1">
      <alignment horizontal="center" vertical="center" wrapText="1"/>
    </xf>
    <xf numFmtId="0" fontId="11" fillId="2" borderId="869" xfId="8" applyFont="1" applyFill="1" applyBorder="1" applyAlignment="1">
      <alignment horizontal="center" vertical="center" wrapText="1"/>
    </xf>
    <xf numFmtId="0" fontId="11" fillId="2" borderId="868" xfId="8" applyFont="1" applyFill="1" applyBorder="1" applyAlignment="1">
      <alignment horizontal="center" vertical="center" wrapText="1"/>
    </xf>
    <xf numFmtId="0" fontId="11" fillId="2" borderId="851" xfId="8" applyFont="1" applyFill="1" applyBorder="1" applyAlignment="1">
      <alignment horizontal="center" vertical="center" wrapText="1"/>
    </xf>
    <xf numFmtId="0" fontId="11" fillId="2" borderId="779" xfId="8" applyFont="1" applyFill="1" applyBorder="1" applyAlignment="1">
      <alignment horizontal="center" vertical="center" wrapText="1"/>
    </xf>
    <xf numFmtId="0" fontId="11" fillId="2" borderId="780" xfId="8" applyFont="1" applyFill="1" applyBorder="1" applyAlignment="1">
      <alignment horizontal="center" vertical="center" wrapText="1"/>
    </xf>
    <xf numFmtId="0" fontId="11" fillId="2" borderId="681" xfId="6" applyFont="1" applyFill="1" applyBorder="1" applyAlignment="1">
      <alignment horizontal="center" vertical="center" wrapText="1"/>
    </xf>
    <xf numFmtId="0" fontId="11" fillId="2" borderId="694" xfId="6" applyFont="1" applyFill="1" applyBorder="1" applyAlignment="1">
      <alignment horizontal="center" vertical="center" wrapText="1"/>
    </xf>
    <xf numFmtId="0" fontId="11" fillId="2" borderId="839" xfId="6" applyFont="1" applyFill="1" applyBorder="1" applyAlignment="1">
      <alignment horizontal="center" vertical="center" wrapText="1"/>
    </xf>
    <xf numFmtId="0" fontId="11" fillId="2" borderId="869" xfId="6" applyFont="1" applyFill="1" applyBorder="1" applyAlignment="1">
      <alignment horizontal="center" vertical="center" wrapText="1"/>
    </xf>
    <xf numFmtId="0" fontId="11" fillId="2" borderId="868" xfId="6" applyFont="1" applyFill="1" applyBorder="1" applyAlignment="1">
      <alignment horizontal="center" vertical="center" wrapText="1"/>
    </xf>
    <xf numFmtId="0" fontId="11" fillId="2" borderId="194" xfId="6" quotePrefix="1" applyFont="1" applyFill="1" applyBorder="1" applyAlignment="1">
      <alignment horizontal="center" vertical="center" wrapText="1"/>
    </xf>
    <xf numFmtId="0" fontId="11" fillId="2" borderId="195" xfId="6" quotePrefix="1" applyFont="1" applyFill="1" applyBorder="1" applyAlignment="1">
      <alignment horizontal="center" vertical="center" wrapText="1"/>
    </xf>
    <xf numFmtId="0" fontId="11" fillId="2" borderId="196" xfId="6" quotePrefix="1" applyFont="1" applyFill="1" applyBorder="1" applyAlignment="1">
      <alignment horizontal="center" vertical="center" wrapText="1"/>
    </xf>
    <xf numFmtId="0" fontId="11" fillId="2" borderId="214" xfId="6" quotePrefix="1" applyFont="1" applyFill="1" applyBorder="1" applyAlignment="1">
      <alignment horizontal="center" vertical="center" wrapText="1"/>
    </xf>
    <xf numFmtId="0" fontId="11" fillId="2" borderId="205" xfId="6" quotePrefix="1" applyFont="1" applyFill="1" applyBorder="1" applyAlignment="1">
      <alignment horizontal="center" vertical="center" wrapText="1"/>
    </xf>
    <xf numFmtId="0" fontId="11" fillId="2" borderId="213" xfId="6" quotePrefix="1" applyFont="1" applyFill="1" applyBorder="1" applyAlignment="1">
      <alignment horizontal="center" vertical="center" wrapText="1"/>
    </xf>
    <xf numFmtId="0" fontId="11" fillId="2" borderId="193" xfId="4" quotePrefix="1" applyFont="1" applyFill="1" applyBorder="1" applyAlignment="1">
      <alignment horizontal="center" vertical="center" wrapText="1"/>
    </xf>
    <xf numFmtId="0" fontId="11" fillId="2" borderId="212" xfId="4" quotePrefix="1" applyFont="1" applyFill="1" applyBorder="1" applyAlignment="1">
      <alignment horizontal="center" vertical="center" wrapText="1"/>
    </xf>
    <xf numFmtId="0" fontId="11" fillId="2" borderId="214" xfId="4" quotePrefix="1" applyFont="1" applyFill="1" applyBorder="1" applyAlignment="1">
      <alignment horizontal="center" vertical="center" wrapText="1"/>
    </xf>
    <xf numFmtId="0" fontId="11" fillId="2" borderId="194" xfId="8" quotePrefix="1" applyFont="1" applyFill="1" applyBorder="1" applyAlignment="1">
      <alignment horizontal="center" vertical="center" wrapText="1"/>
    </xf>
    <xf numFmtId="0" fontId="11" fillId="2" borderId="195" xfId="8" quotePrefix="1" applyFont="1" applyFill="1" applyBorder="1" applyAlignment="1">
      <alignment horizontal="center" vertical="center" wrapText="1"/>
    </xf>
    <xf numFmtId="0" fontId="11" fillId="4" borderId="196" xfId="8" quotePrefix="1" applyFont="1" applyFill="1" applyBorder="1" applyAlignment="1">
      <alignment horizontal="center" vertical="center" wrapText="1"/>
    </xf>
    <xf numFmtId="0" fontId="11" fillId="4" borderId="214" xfId="8" quotePrefix="1" applyFont="1" applyFill="1" applyBorder="1" applyAlignment="1">
      <alignment horizontal="center" vertical="center" wrapText="1"/>
    </xf>
    <xf numFmtId="0" fontId="11" fillId="4" borderId="205" xfId="8" quotePrefix="1" applyFont="1" applyFill="1" applyBorder="1" applyAlignment="1">
      <alignment horizontal="center" vertical="center" wrapText="1"/>
    </xf>
    <xf numFmtId="0" fontId="11" fillId="4" borderId="213" xfId="8" quotePrefix="1" applyFont="1" applyFill="1" applyBorder="1" applyAlignment="1">
      <alignment horizontal="center" vertical="center" wrapText="1"/>
    </xf>
    <xf numFmtId="0" fontId="11" fillId="4" borderId="202" xfId="8" quotePrefix="1" applyFont="1" applyFill="1" applyBorder="1" applyAlignment="1">
      <alignment horizontal="center" vertical="center" wrapText="1"/>
    </xf>
    <xf numFmtId="0" fontId="11" fillId="4" borderId="203" xfId="8" quotePrefix="1" applyFont="1" applyFill="1" applyBorder="1" applyAlignment="1">
      <alignment horizontal="center" vertical="center" wrapText="1"/>
    </xf>
    <xf numFmtId="0" fontId="11" fillId="4" borderId="204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91" xfId="8" applyFont="1" applyFill="1" applyBorder="1" applyAlignment="1">
      <alignment horizontal="center" vertical="center" wrapText="1"/>
    </xf>
    <xf numFmtId="0" fontId="121" fillId="2" borderId="0" xfId="9" applyFont="1" applyFill="1" applyBorder="1" applyAlignment="1" applyProtection="1">
      <alignment horizontal="center" vertical="center" wrapText="1"/>
      <protection locked="0"/>
    </xf>
    <xf numFmtId="0" fontId="122" fillId="2" borderId="691" xfId="23" quotePrefix="1" applyFont="1" applyFill="1" applyBorder="1" applyAlignment="1" applyProtection="1">
      <alignment horizontal="center" vertical="center" wrapText="1"/>
      <protection locked="0"/>
    </xf>
    <xf numFmtId="0" fontId="122" fillId="2" borderId="730" xfId="23" applyFont="1" applyFill="1" applyBorder="1" applyAlignment="1" applyProtection="1">
      <alignment horizontal="center" vertical="center" wrapText="1"/>
      <protection locked="0"/>
    </xf>
    <xf numFmtId="0" fontId="122" fillId="2" borderId="732" xfId="23" applyFont="1" applyFill="1" applyBorder="1" applyAlignment="1" applyProtection="1">
      <alignment horizontal="center" vertical="center" wrapText="1"/>
      <protection locked="0"/>
    </xf>
    <xf numFmtId="0" fontId="122" fillId="2" borderId="692" xfId="20" quotePrefix="1" applyFont="1" applyFill="1" applyBorder="1" applyAlignment="1" applyProtection="1">
      <alignment horizontal="center" vertical="center" wrapText="1"/>
      <protection locked="0"/>
    </xf>
    <xf numFmtId="0" fontId="122" fillId="2" borderId="681" xfId="20" applyFont="1" applyFill="1" applyBorder="1" applyAlignment="1" applyProtection="1">
      <alignment horizontal="center" vertical="center" wrapText="1"/>
      <protection locked="0"/>
    </xf>
    <xf numFmtId="0" fontId="122" fillId="2" borderId="694" xfId="20" applyFont="1" applyFill="1" applyBorder="1" applyAlignment="1" applyProtection="1">
      <alignment horizontal="center" vertical="center" wrapText="1"/>
      <protection locked="0"/>
    </xf>
    <xf numFmtId="0" fontId="122" fillId="2" borderId="732" xfId="20" applyFont="1" applyFill="1" applyBorder="1" applyAlignment="1" applyProtection="1">
      <alignment horizontal="center" vertical="center" wrapText="1"/>
      <protection locked="0"/>
    </xf>
    <xf numFmtId="0" fontId="122" fillId="2" borderId="733" xfId="20" applyFont="1" applyFill="1" applyBorder="1" applyAlignment="1" applyProtection="1">
      <alignment horizontal="center" vertical="center" wrapText="1"/>
      <protection locked="0"/>
    </xf>
    <xf numFmtId="0" fontId="122" fillId="2" borderId="734" xfId="20" applyFont="1" applyFill="1" applyBorder="1" applyAlignment="1" applyProtection="1">
      <alignment horizontal="center" vertical="center" wrapText="1"/>
      <protection locked="0"/>
    </xf>
    <xf numFmtId="0" fontId="122" fillId="2" borderId="692" xfId="20" applyFont="1" applyFill="1" applyBorder="1" applyAlignment="1" applyProtection="1">
      <alignment horizontal="center" vertical="center" wrapText="1"/>
      <protection locked="0"/>
    </xf>
    <xf numFmtId="0" fontId="122" fillId="2" borderId="692" xfId="7" quotePrefix="1" applyFont="1" applyFill="1" applyBorder="1" applyAlignment="1" applyProtection="1">
      <alignment horizontal="center" vertical="center" wrapText="1"/>
      <protection locked="0"/>
    </xf>
    <xf numFmtId="0" fontId="122" fillId="2" borderId="681" xfId="7" applyFont="1" applyFill="1" applyBorder="1" applyAlignment="1" applyProtection="1">
      <alignment horizontal="center" vertical="center" wrapText="1"/>
      <protection locked="0"/>
    </xf>
    <xf numFmtId="0" fontId="122" fillId="2" borderId="694" xfId="7" applyFont="1" applyFill="1" applyBorder="1" applyAlignment="1" applyProtection="1">
      <alignment horizontal="center" vertical="center" wrapText="1"/>
      <protection locked="0"/>
    </xf>
    <xf numFmtId="0" fontId="122" fillId="2" borderId="732" xfId="7" applyFont="1" applyFill="1" applyBorder="1" applyAlignment="1" applyProtection="1">
      <alignment horizontal="center" vertical="center" wrapText="1"/>
      <protection locked="0"/>
    </xf>
    <xf numFmtId="0" fontId="122" fillId="2" borderId="733" xfId="7" applyFont="1" applyFill="1" applyBorder="1" applyAlignment="1" applyProtection="1">
      <alignment horizontal="center" vertical="center" wrapText="1"/>
      <protection locked="0"/>
    </xf>
    <xf numFmtId="0" fontId="122" fillId="2" borderId="734" xfId="7" applyFont="1" applyFill="1" applyBorder="1" applyAlignment="1" applyProtection="1">
      <alignment horizontal="center" vertical="center" wrapText="1"/>
      <protection locked="0"/>
    </xf>
    <xf numFmtId="0" fontId="11" fillId="4" borderId="1391" xfId="6" applyFont="1" applyFill="1" applyBorder="1" applyAlignment="1">
      <alignment horizontal="center" vertical="center" wrapText="1"/>
    </xf>
    <xf numFmtId="0" fontId="11" fillId="4" borderId="1314" xfId="6" applyFont="1" applyFill="1" applyBorder="1" applyAlignment="1">
      <alignment horizontal="center" vertical="center" wrapText="1"/>
    </xf>
    <xf numFmtId="0" fontId="158" fillId="4" borderId="0" xfId="0" applyFont="1" applyFill="1" applyBorder="1" applyAlignment="1">
      <alignment horizontal="left" vertical="center" wrapText="1"/>
    </xf>
    <xf numFmtId="0" fontId="11" fillId="2" borderId="1144" xfId="4" applyFont="1" applyFill="1" applyBorder="1" applyAlignment="1">
      <alignment horizontal="center" vertical="center" wrapText="1"/>
    </xf>
    <xf numFmtId="0" fontId="11" fillId="2" borderId="1395" xfId="4" applyFont="1" applyFill="1" applyBorder="1" applyAlignment="1">
      <alignment horizontal="center" vertical="center" wrapText="1"/>
    </xf>
    <xf numFmtId="0" fontId="11" fillId="2" borderId="1393" xfId="6" applyFont="1" applyFill="1" applyBorder="1" applyAlignment="1">
      <alignment horizontal="center" vertical="center" wrapText="1"/>
    </xf>
    <xf numFmtId="0" fontId="11" fillId="2" borderId="1394" xfId="6" applyFont="1" applyFill="1" applyBorder="1" applyAlignment="1">
      <alignment horizontal="center" vertical="center" wrapText="1"/>
    </xf>
    <xf numFmtId="0" fontId="11" fillId="2" borderId="1395" xfId="6" applyFont="1" applyFill="1" applyBorder="1" applyAlignment="1">
      <alignment horizontal="center" vertical="center" wrapText="1"/>
    </xf>
    <xf numFmtId="0" fontId="11" fillId="2" borderId="1390" xfId="6" applyFont="1" applyFill="1" applyBorder="1" applyAlignment="1">
      <alignment horizontal="center" vertical="center" wrapText="1"/>
    </xf>
    <xf numFmtId="0" fontId="11" fillId="2" borderId="1396" xfId="6" applyFont="1" applyFill="1" applyBorder="1" applyAlignment="1">
      <alignment horizontal="center" vertical="center" wrapText="1"/>
    </xf>
    <xf numFmtId="0" fontId="157" fillId="2" borderId="0" xfId="0" applyFont="1" applyFill="1" applyAlignment="1">
      <alignment horizontal="center"/>
    </xf>
    <xf numFmtId="0" fontId="11" fillId="4" borderId="1083" xfId="8" applyFont="1" applyFill="1" applyBorder="1" applyAlignment="1">
      <alignment horizontal="center" vertical="center" wrapText="1"/>
    </xf>
    <xf numFmtId="0" fontId="11" fillId="4" borderId="1348" xfId="8" applyFont="1" applyFill="1" applyBorder="1" applyAlignment="1">
      <alignment horizontal="center" vertical="center" wrapText="1"/>
    </xf>
    <xf numFmtId="0" fontId="11" fillId="2" borderId="730" xfId="4" applyFont="1" applyFill="1" applyBorder="1" applyAlignment="1">
      <alignment horizontal="center" vertical="center" wrapText="1"/>
    </xf>
    <xf numFmtId="0" fontId="11" fillId="2" borderId="732" xfId="4" applyFont="1" applyFill="1" applyBorder="1" applyAlignment="1">
      <alignment horizontal="center" vertical="center" wrapText="1"/>
    </xf>
    <xf numFmtId="0" fontId="11" fillId="4" borderId="701" xfId="8" applyFont="1" applyFill="1" applyBorder="1" applyAlignment="1">
      <alignment horizontal="center" vertical="center" wrapText="1"/>
    </xf>
    <xf numFmtId="0" fontId="11" fillId="4" borderId="749" xfId="8" applyFont="1" applyFill="1" applyBorder="1" applyAlignment="1">
      <alignment horizontal="center" vertical="center" wrapText="1"/>
    </xf>
    <xf numFmtId="0" fontId="11" fillId="2" borderId="732" xfId="6" applyFont="1" applyFill="1" applyBorder="1" applyAlignment="1">
      <alignment horizontal="center" vertical="center" wrapText="1"/>
    </xf>
    <xf numFmtId="0" fontId="11" fillId="2" borderId="618" xfId="6" applyFont="1" applyFill="1" applyBorder="1" applyAlignment="1">
      <alignment horizontal="center" vertical="center" wrapText="1"/>
    </xf>
    <xf numFmtId="0" fontId="11" fillId="2" borderId="734" xfId="6" applyFont="1" applyFill="1" applyBorder="1" applyAlignment="1">
      <alignment horizontal="center" vertical="center" wrapText="1"/>
    </xf>
    <xf numFmtId="0" fontId="11" fillId="4" borderId="751" xfId="6" applyFont="1" applyFill="1" applyBorder="1" applyAlignment="1">
      <alignment horizontal="center" vertical="center" wrapText="1"/>
    </xf>
    <xf numFmtId="0" fontId="11" fillId="4" borderId="752" xfId="6" applyFont="1" applyFill="1" applyBorder="1" applyAlignment="1">
      <alignment horizontal="center" vertical="center" wrapText="1"/>
    </xf>
    <xf numFmtId="0" fontId="25" fillId="2" borderId="37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7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7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9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8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9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7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8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92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81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94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74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73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429" xfId="4" quotePrefix="1" applyFont="1" applyFill="1" applyBorder="1" applyAlignment="1" applyProtection="1">
      <alignment horizontal="center" vertical="center" wrapText="1"/>
      <protection locked="0"/>
    </xf>
    <xf numFmtId="0" fontId="25" fillId="2" borderId="395" xfId="4" quotePrefix="1" applyFont="1" applyFill="1" applyBorder="1" applyAlignment="1" applyProtection="1">
      <alignment horizontal="center" vertical="center" wrapText="1"/>
      <protection locked="0"/>
    </xf>
    <xf numFmtId="0" fontId="25" fillId="2" borderId="415" xfId="4" quotePrefix="1" applyFont="1" applyFill="1" applyBorder="1" applyAlignment="1" applyProtection="1">
      <alignment horizontal="center" vertical="center" wrapText="1"/>
      <protection locked="0"/>
    </xf>
    <xf numFmtId="0" fontId="25" fillId="2" borderId="434" xfId="8" quotePrefix="1" applyFont="1" applyFill="1" applyBorder="1" applyAlignment="1" applyProtection="1">
      <alignment horizontal="center" vertical="center" wrapText="1"/>
      <protection locked="0"/>
    </xf>
    <xf numFmtId="0" fontId="25" fillId="2" borderId="435" xfId="8" quotePrefix="1" applyFont="1" applyFill="1" applyBorder="1" applyAlignment="1" applyProtection="1">
      <alignment horizontal="center" vertical="center" wrapText="1"/>
      <protection locked="0"/>
    </xf>
    <xf numFmtId="0" fontId="25" fillId="2" borderId="436" xfId="8" quotePrefix="1" applyFont="1" applyFill="1" applyBorder="1" applyAlignment="1" applyProtection="1">
      <alignment horizontal="center" vertical="center" wrapText="1"/>
      <protection locked="0"/>
    </xf>
    <xf numFmtId="0" fontId="25" fillId="2" borderId="422" xfId="8" quotePrefix="1" applyFont="1" applyFill="1" applyBorder="1" applyAlignment="1" applyProtection="1">
      <alignment horizontal="center" vertical="center" wrapText="1"/>
      <protection locked="0"/>
    </xf>
    <xf numFmtId="0" fontId="25" fillId="2" borderId="442" xfId="8" quotePrefix="1" applyFont="1" applyFill="1" applyBorder="1" applyAlignment="1" applyProtection="1">
      <alignment horizontal="center" vertical="center" wrapText="1"/>
      <protection locked="0"/>
    </xf>
    <xf numFmtId="0" fontId="25" fillId="2" borderId="440" xfId="8" quotePrefix="1" applyFont="1" applyFill="1" applyBorder="1" applyAlignment="1" applyProtection="1">
      <alignment horizontal="center" vertical="center" wrapText="1"/>
      <protection locked="0"/>
    </xf>
    <xf numFmtId="0" fontId="25" fillId="2" borderId="681" xfId="8" quotePrefix="1" applyFont="1" applyFill="1" applyBorder="1" applyAlignment="1" applyProtection="1">
      <alignment horizontal="center" vertical="center" wrapText="1"/>
      <protection locked="0"/>
    </xf>
    <xf numFmtId="0" fontId="27" fillId="2" borderId="681" xfId="0" applyFont="1" applyFill="1" applyBorder="1" applyAlignment="1" applyProtection="1">
      <alignment wrapText="1"/>
      <protection locked="0"/>
    </xf>
    <xf numFmtId="0" fontId="27" fillId="2" borderId="779" xfId="0" applyFont="1" applyFill="1" applyBorder="1" applyAlignment="1" applyProtection="1">
      <alignment wrapText="1"/>
      <protection locked="0"/>
    </xf>
    <xf numFmtId="0" fontId="25" fillId="2" borderId="692" xfId="8" quotePrefix="1" applyFont="1" applyFill="1" applyBorder="1" applyAlignment="1" applyProtection="1">
      <alignment horizontal="center" vertical="center" wrapText="1"/>
      <protection locked="0"/>
    </xf>
    <xf numFmtId="0" fontId="27" fillId="2" borderId="694" xfId="0" applyFont="1" applyFill="1" applyBorder="1" applyAlignment="1" applyProtection="1">
      <alignment wrapText="1"/>
      <protection locked="0"/>
    </xf>
    <xf numFmtId="0" fontId="27" fillId="2" borderId="839" xfId="0" applyFont="1" applyFill="1" applyBorder="1" applyAlignment="1" applyProtection="1">
      <alignment wrapText="1"/>
      <protection locked="0"/>
    </xf>
    <xf numFmtId="0" fontId="27" fillId="2" borderId="618" xfId="0" applyFont="1" applyFill="1" applyBorder="1" applyAlignment="1" applyProtection="1">
      <alignment wrapText="1"/>
      <protection locked="0"/>
    </xf>
    <xf numFmtId="0" fontId="27" fillId="2" borderId="841" xfId="0" applyFont="1" applyFill="1" applyBorder="1" applyAlignment="1" applyProtection="1">
      <alignment wrapText="1"/>
      <protection locked="0"/>
    </xf>
    <xf numFmtId="0" fontId="27" fillId="2" borderId="731" xfId="0" applyFont="1" applyFill="1" applyBorder="1" applyAlignment="1" applyProtection="1">
      <alignment wrapText="1"/>
      <protection locked="0"/>
    </xf>
    <xf numFmtId="0" fontId="25" fillId="2" borderId="692" xfId="6" quotePrefix="1" applyFont="1" applyFill="1" applyBorder="1" applyAlignment="1" applyProtection="1">
      <alignment horizontal="center" vertical="center" wrapText="1"/>
      <protection locked="0"/>
    </xf>
    <xf numFmtId="0" fontId="25" fillId="2" borderId="681" xfId="6" quotePrefix="1" applyFont="1" applyFill="1" applyBorder="1" applyAlignment="1" applyProtection="1">
      <alignment horizontal="center" vertical="center" wrapText="1"/>
      <protection locked="0"/>
    </xf>
    <xf numFmtId="0" fontId="25" fillId="2" borderId="694" xfId="6" quotePrefix="1" applyFont="1" applyFill="1" applyBorder="1" applyAlignment="1" applyProtection="1">
      <alignment horizontal="center" vertical="center" wrapText="1"/>
      <protection locked="0"/>
    </xf>
    <xf numFmtId="0" fontId="25" fillId="2" borderId="839" xfId="6" quotePrefix="1" applyFont="1" applyFill="1" applyBorder="1" applyAlignment="1" applyProtection="1">
      <alignment horizontal="center" vertical="center" wrapText="1"/>
      <protection locked="0"/>
    </xf>
    <xf numFmtId="0" fontId="25" fillId="2" borderId="618" xfId="6" quotePrefix="1" applyFont="1" applyFill="1" applyBorder="1" applyAlignment="1" applyProtection="1">
      <alignment horizontal="center" vertical="center" wrapText="1"/>
      <protection locked="0"/>
    </xf>
    <xf numFmtId="0" fontId="25" fillId="2" borderId="841" xfId="6" quotePrefix="1" applyFont="1" applyFill="1" applyBorder="1" applyAlignment="1" applyProtection="1">
      <alignment horizontal="center" vertical="center" wrapText="1"/>
      <protection locked="0"/>
    </xf>
    <xf numFmtId="0" fontId="25" fillId="2" borderId="1431" xfId="4" quotePrefix="1" applyFont="1" applyFill="1" applyBorder="1" applyAlignment="1" applyProtection="1">
      <alignment horizontal="center" vertical="center" wrapText="1"/>
      <protection locked="0"/>
    </xf>
    <xf numFmtId="0" fontId="25" fillId="2" borderId="1551" xfId="4" quotePrefix="1" applyFont="1" applyFill="1" applyBorder="1" applyAlignment="1" applyProtection="1">
      <alignment horizontal="center" vertical="center" wrapText="1"/>
      <protection locked="0"/>
    </xf>
    <xf numFmtId="0" fontId="25" fillId="2" borderId="1531" xfId="8" quotePrefix="1" applyFont="1" applyFill="1" applyBorder="1" applyAlignment="1" applyProtection="1">
      <alignment horizontal="center" vertical="center" wrapText="1"/>
      <protection locked="0"/>
    </xf>
    <xf numFmtId="0" fontId="25" fillId="2" borderId="1538" xfId="8" quotePrefix="1" applyFont="1" applyFill="1" applyBorder="1" applyAlignment="1" applyProtection="1">
      <alignment horizontal="center" vertical="center" wrapText="1"/>
      <protection locked="0"/>
    </xf>
    <xf numFmtId="0" fontId="25" fillId="2" borderId="1539" xfId="8" quotePrefix="1" applyFont="1" applyFill="1" applyBorder="1" applyAlignment="1" applyProtection="1">
      <alignment horizontal="center" vertical="center" wrapText="1"/>
      <protection locked="0"/>
    </xf>
    <xf numFmtId="0" fontId="25" fillId="2" borderId="1427" xfId="6" quotePrefix="1" applyFont="1" applyFill="1" applyBorder="1" applyAlignment="1" applyProtection="1">
      <alignment horizontal="center" vertical="center" wrapText="1"/>
      <protection locked="0"/>
    </xf>
    <xf numFmtId="0" fontId="25" fillId="2" borderId="1278" xfId="6" quotePrefix="1" applyFont="1" applyFill="1" applyBorder="1" applyAlignment="1" applyProtection="1">
      <alignment horizontal="center" vertical="center" wrapText="1"/>
      <protection locked="0"/>
    </xf>
    <xf numFmtId="0" fontId="25" fillId="2" borderId="1438" xfId="6" quotePrefix="1" applyFont="1" applyFill="1" applyBorder="1" applyAlignment="1" applyProtection="1">
      <alignment horizontal="center" vertical="center" wrapText="1"/>
      <protection locked="0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" fillId="3" borderId="62" xfId="20" applyFont="1" applyFill="1" applyBorder="1" applyAlignment="1">
      <alignment horizontal="center" vertical="center" wrapText="1"/>
    </xf>
    <xf numFmtId="0" fontId="12" fillId="3" borderId="63" xfId="20" applyFont="1" applyFill="1" applyBorder="1" applyAlignment="1">
      <alignment horizontal="center" vertical="center" wrapText="1"/>
    </xf>
    <xf numFmtId="0" fontId="12" fillId="3" borderId="64" xfId="20" applyFont="1" applyFill="1" applyBorder="1" applyAlignment="1">
      <alignment horizontal="center" vertical="center" wrapText="1"/>
    </xf>
    <xf numFmtId="0" fontId="12" fillId="3" borderId="66" xfId="20" applyFont="1" applyFill="1" applyBorder="1" applyAlignment="1">
      <alignment horizontal="center" vertical="center" wrapText="1"/>
    </xf>
    <xf numFmtId="0" fontId="12" fillId="3" borderId="7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12" fillId="3" borderId="3" xfId="2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4" fillId="3" borderId="79" xfId="7" applyFont="1" applyFill="1" applyBorder="1" applyAlignment="1">
      <alignment horizontal="center" vertical="center" wrapText="1"/>
    </xf>
    <xf numFmtId="0" fontId="14" fillId="3" borderId="63" xfId="7" applyFont="1" applyFill="1" applyBorder="1" applyAlignment="1">
      <alignment horizontal="center" vertical="center" wrapText="1"/>
    </xf>
    <xf numFmtId="0" fontId="14" fillId="3" borderId="64" xfId="7" applyFont="1" applyFill="1" applyBorder="1" applyAlignment="1">
      <alignment horizontal="center" vertical="center" wrapText="1"/>
    </xf>
    <xf numFmtId="0" fontId="14" fillId="3" borderId="6" xfId="7" applyFont="1" applyFill="1" applyBorder="1" applyAlignment="1">
      <alignment horizontal="center" vertical="center" wrapText="1"/>
    </xf>
    <xf numFmtId="0" fontId="14" fillId="3" borderId="7" xfId="7" applyFont="1" applyFill="1" applyBorder="1" applyAlignment="1">
      <alignment horizontal="center" vertical="center" wrapText="1"/>
    </xf>
    <xf numFmtId="0" fontId="14" fillId="3" borderId="8" xfId="7" applyFont="1" applyFill="1" applyBorder="1" applyAlignment="1">
      <alignment horizontal="center" vertical="center" wrapText="1"/>
    </xf>
    <xf numFmtId="0" fontId="14" fillId="3" borderId="89" xfId="7" applyFont="1" applyFill="1" applyBorder="1" applyAlignment="1">
      <alignment horizontal="center" vertical="center" wrapText="1"/>
    </xf>
    <xf numFmtId="0" fontId="14" fillId="3" borderId="3" xfId="7" applyFont="1" applyFill="1" applyBorder="1" applyAlignment="1">
      <alignment horizontal="center" vertical="center" wrapText="1"/>
    </xf>
    <xf numFmtId="0" fontId="14" fillId="3" borderId="4" xfId="7" applyFont="1" applyFill="1" applyBorder="1" applyAlignment="1">
      <alignment horizontal="center" vertical="center" wrapText="1"/>
    </xf>
    <xf numFmtId="0" fontId="14" fillId="3" borderId="66" xfId="7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1" fillId="2" borderId="0" xfId="12" applyFont="1" applyFill="1" applyAlignment="1">
      <alignment horizontal="center"/>
    </xf>
    <xf numFmtId="0" fontId="12" fillId="3" borderId="80" xfId="20" applyFont="1" applyFill="1" applyBorder="1" applyAlignment="1">
      <alignment horizontal="center" vertical="center" wrapText="1"/>
    </xf>
    <xf numFmtId="0" fontId="12" fillId="3" borderId="81" xfId="20" applyFont="1" applyFill="1" applyBorder="1" applyAlignment="1">
      <alignment horizontal="center" vertical="center" wrapText="1"/>
    </xf>
    <xf numFmtId="0" fontId="12" fillId="3" borderId="82" xfId="20" applyFont="1" applyFill="1" applyBorder="1" applyAlignment="1">
      <alignment horizontal="center" vertical="center" wrapText="1"/>
    </xf>
    <xf numFmtId="0" fontId="12" fillId="3" borderId="83" xfId="20" applyFont="1" applyFill="1" applyBorder="1" applyAlignment="1">
      <alignment horizontal="center" vertical="center" wrapText="1"/>
    </xf>
    <xf numFmtId="0" fontId="14" fillId="3" borderId="84" xfId="7" applyFont="1" applyFill="1" applyBorder="1" applyAlignment="1">
      <alignment horizontal="center" vertical="center" wrapText="1"/>
    </xf>
    <xf numFmtId="0" fontId="14" fillId="3" borderId="85" xfId="7" applyFont="1" applyFill="1" applyBorder="1" applyAlignment="1">
      <alignment horizontal="center" vertical="center" wrapText="1"/>
    </xf>
    <xf numFmtId="0" fontId="14" fillId="3" borderId="86" xfId="7" applyFont="1" applyFill="1" applyBorder="1" applyAlignment="1">
      <alignment horizontal="center" vertical="center" wrapText="1"/>
    </xf>
    <xf numFmtId="0" fontId="14" fillId="3" borderId="87" xfId="7" applyFont="1" applyFill="1" applyBorder="1" applyAlignment="1">
      <alignment horizontal="center" vertical="center" wrapText="1"/>
    </xf>
    <xf numFmtId="0" fontId="22" fillId="3" borderId="62" xfId="23" applyFont="1" applyFill="1" applyBorder="1" applyAlignment="1">
      <alignment horizontal="center" vertical="center" wrapText="1"/>
    </xf>
    <xf numFmtId="0" fontId="22" fillId="3" borderId="65" xfId="23" applyFont="1" applyFill="1" applyBorder="1" applyAlignment="1">
      <alignment horizontal="center" vertical="center" wrapText="1"/>
    </xf>
    <xf numFmtId="0" fontId="22" fillId="3" borderId="66" xfId="23" applyFont="1" applyFill="1" applyBorder="1" applyAlignment="1">
      <alignment horizontal="center" vertical="center" wrapText="1"/>
    </xf>
    <xf numFmtId="0" fontId="58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9" xfId="8" applyFont="1" applyFill="1" applyBorder="1" applyAlignment="1">
      <alignment horizontal="center" vertical="center" wrapText="1"/>
    </xf>
    <xf numFmtId="0" fontId="12" fillId="2" borderId="78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9" xfId="6" applyFont="1" applyFill="1" applyBorder="1" applyAlignment="1">
      <alignment horizontal="center" vertical="center" wrapText="1"/>
    </xf>
    <xf numFmtId="0" fontId="12" fillId="2" borderId="78" xfId="6" applyFont="1" applyFill="1" applyBorder="1" applyAlignment="1">
      <alignment horizontal="center" vertical="center" wrapText="1"/>
    </xf>
    <xf numFmtId="0" fontId="1" fillId="2" borderId="59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6" fillId="2" borderId="73" xfId="12" applyFont="1" applyFill="1" applyBorder="1" applyAlignment="1">
      <alignment horizontal="center" vertical="center"/>
    </xf>
    <xf numFmtId="0" fontId="6" fillId="2" borderId="74" xfId="12" applyFont="1" applyFill="1" applyBorder="1" applyAlignment="1">
      <alignment horizontal="center" vertical="center"/>
    </xf>
    <xf numFmtId="0" fontId="6" fillId="2" borderId="75" xfId="12" applyFont="1" applyFill="1" applyBorder="1" applyAlignment="1">
      <alignment horizontal="center" vertical="center"/>
    </xf>
    <xf numFmtId="0" fontId="58" fillId="2" borderId="0" xfId="12" applyFont="1" applyFill="1" applyAlignment="1">
      <alignment horizontal="center"/>
    </xf>
    <xf numFmtId="0" fontId="58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2" fillId="2" borderId="72" xfId="12" applyFont="1" applyFill="1" applyBorder="1" applyAlignment="1">
      <alignment horizontal="center" vertical="center"/>
    </xf>
    <xf numFmtId="0" fontId="58" fillId="2" borderId="3" xfId="12" applyFont="1" applyFill="1" applyBorder="1" applyAlignment="1">
      <alignment horizontal="center"/>
    </xf>
    <xf numFmtId="0" fontId="58" fillId="2" borderId="0" xfId="12" applyFont="1" applyFill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6" fillId="2" borderId="72" xfId="12" applyFont="1" applyFill="1" applyBorder="1" applyAlignment="1">
      <alignment horizontal="center" vertical="center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externalLink" Target="externalLinks/externalLink12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externalLink" Target="externalLinks/externalLink10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2;&#1040;%2001.05%20202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1.05.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4;&#1060;&#1048;&#1057;%20&#1085;&#1072;%2001.06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3.2023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2.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1.20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43;&#1055;&#1040;%20&#1085;&#1072;%2001.03.2023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ФО"/>
    </sheetNames>
    <sheetDataSet>
      <sheetData sheetId="0">
        <row r="22">
          <cell r="C22">
            <v>23</v>
          </cell>
        </row>
        <row r="23">
          <cell r="F23">
            <v>1</v>
          </cell>
          <cell r="H23">
            <v>1</v>
          </cell>
          <cell r="I23">
            <v>1</v>
          </cell>
          <cell r="K23">
            <v>1</v>
          </cell>
          <cell r="L23">
            <v>1</v>
          </cell>
          <cell r="N23">
            <v>1</v>
          </cell>
          <cell r="S23">
            <v>1</v>
          </cell>
          <cell r="T23">
            <v>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"/>
      <sheetName val="Магистры ДО"/>
      <sheetName val="Бакалавры ЗО"/>
      <sheetName val="Магистры ЗО"/>
      <sheetName val="Бакалавры О-З"/>
      <sheetName val="Магистры О-З"/>
    </sheetNames>
    <sheetDataSet>
      <sheetData sheetId="0" refreshError="1">
        <row r="8">
          <cell r="H8">
            <v>35</v>
          </cell>
          <cell r="I8">
            <v>0</v>
          </cell>
          <cell r="J8">
            <v>35</v>
          </cell>
          <cell r="K8">
            <v>25</v>
          </cell>
          <cell r="L8">
            <v>0</v>
          </cell>
          <cell r="M8">
            <v>25</v>
          </cell>
        </row>
        <row r="9">
          <cell r="H9">
            <v>19</v>
          </cell>
          <cell r="I9">
            <v>0</v>
          </cell>
          <cell r="J9">
            <v>19</v>
          </cell>
          <cell r="K9">
            <v>15</v>
          </cell>
          <cell r="L9">
            <v>0</v>
          </cell>
          <cell r="M9">
            <v>15</v>
          </cell>
        </row>
        <row r="10">
          <cell r="K10">
            <v>18</v>
          </cell>
          <cell r="L10">
            <v>0</v>
          </cell>
          <cell r="M10">
            <v>18</v>
          </cell>
        </row>
        <row r="11">
          <cell r="K11">
            <v>28</v>
          </cell>
          <cell r="L11">
            <v>12</v>
          </cell>
          <cell r="M11">
            <v>40</v>
          </cell>
        </row>
        <row r="12">
          <cell r="K12">
            <v>53</v>
          </cell>
          <cell r="L12">
            <v>69</v>
          </cell>
          <cell r="M12">
            <v>122</v>
          </cell>
        </row>
        <row r="13"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10</v>
          </cell>
          <cell r="L14">
            <v>8</v>
          </cell>
          <cell r="M14">
            <v>18</v>
          </cell>
        </row>
        <row r="15">
          <cell r="H15">
            <v>50</v>
          </cell>
          <cell r="K15">
            <v>33</v>
          </cell>
          <cell r="L15">
            <v>56</v>
          </cell>
          <cell r="M15">
            <v>89</v>
          </cell>
        </row>
        <row r="16">
          <cell r="H16">
            <v>0</v>
          </cell>
          <cell r="I16">
            <v>0</v>
          </cell>
          <cell r="J16">
            <v>0</v>
          </cell>
          <cell r="K16">
            <v>10</v>
          </cell>
          <cell r="L16">
            <v>5</v>
          </cell>
          <cell r="M16">
            <v>15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K19">
            <v>16</v>
          </cell>
          <cell r="L19">
            <v>4</v>
          </cell>
          <cell r="M19">
            <v>20</v>
          </cell>
        </row>
        <row r="20">
          <cell r="K20">
            <v>34</v>
          </cell>
          <cell r="L20">
            <v>0</v>
          </cell>
          <cell r="M20">
            <v>34</v>
          </cell>
        </row>
        <row r="21">
          <cell r="K21">
            <v>25</v>
          </cell>
          <cell r="L21">
            <v>1</v>
          </cell>
          <cell r="M21">
            <v>26</v>
          </cell>
        </row>
        <row r="22">
          <cell r="K22">
            <v>37</v>
          </cell>
          <cell r="L22">
            <v>2</v>
          </cell>
          <cell r="M22">
            <v>39</v>
          </cell>
        </row>
        <row r="23">
          <cell r="K23">
            <v>32</v>
          </cell>
          <cell r="L23">
            <v>1</v>
          </cell>
          <cell r="M23">
            <v>33</v>
          </cell>
        </row>
        <row r="24">
          <cell r="K24">
            <v>13</v>
          </cell>
          <cell r="L24">
            <v>0</v>
          </cell>
          <cell r="M24">
            <v>13</v>
          </cell>
        </row>
        <row r="29">
          <cell r="H29">
            <v>35</v>
          </cell>
          <cell r="I29">
            <v>0</v>
          </cell>
          <cell r="J29">
            <v>35</v>
          </cell>
        </row>
        <row r="30">
          <cell r="H30">
            <v>19</v>
          </cell>
          <cell r="I30">
            <v>0</v>
          </cell>
          <cell r="J30">
            <v>19</v>
          </cell>
        </row>
        <row r="31">
          <cell r="I31">
            <v>0</v>
          </cell>
        </row>
        <row r="32">
          <cell r="H32">
            <v>32</v>
          </cell>
        </row>
        <row r="33">
          <cell r="H33">
            <v>50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</row>
        <row r="36">
          <cell r="H36">
            <v>50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9"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H51">
            <v>1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</row>
        <row r="52">
          <cell r="H52">
            <v>1</v>
          </cell>
          <cell r="I52">
            <v>0</v>
          </cell>
          <cell r="J52">
            <v>1</v>
          </cell>
          <cell r="K52">
            <v>0</v>
          </cell>
          <cell r="L52">
            <v>1</v>
          </cell>
          <cell r="M52">
            <v>1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1</v>
          </cell>
          <cell r="L53">
            <v>2</v>
          </cell>
          <cell r="M53">
            <v>3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</v>
          </cell>
          <cell r="M55">
            <v>1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1</v>
          </cell>
          <cell r="M56">
            <v>2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1</v>
          </cell>
          <cell r="L60">
            <v>0</v>
          </cell>
          <cell r="M60">
            <v>1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1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1</v>
          </cell>
        </row>
        <row r="64"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  <cell r="F76">
            <v>0</v>
          </cell>
        </row>
        <row r="77">
          <cell r="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/>
      <sheetData sheetId="5" refreshError="1">
        <row r="8">
          <cell r="B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B10">
            <v>0</v>
          </cell>
          <cell r="C10">
            <v>18</v>
          </cell>
          <cell r="D10">
            <v>18</v>
          </cell>
          <cell r="E10">
            <v>0</v>
          </cell>
          <cell r="F10">
            <v>8</v>
          </cell>
          <cell r="G10">
            <v>8</v>
          </cell>
        </row>
        <row r="11">
          <cell r="B11">
            <v>0</v>
          </cell>
          <cell r="C11">
            <v>18</v>
          </cell>
          <cell r="D11">
            <v>18</v>
          </cell>
          <cell r="E11">
            <v>0</v>
          </cell>
          <cell r="F11">
            <v>8</v>
          </cell>
          <cell r="G11">
            <v>8</v>
          </cell>
        </row>
        <row r="13">
          <cell r="B13">
            <v>12</v>
          </cell>
          <cell r="C13">
            <v>5</v>
          </cell>
          <cell r="D13">
            <v>17</v>
          </cell>
          <cell r="E13">
            <v>17</v>
          </cell>
          <cell r="F13">
            <v>8</v>
          </cell>
          <cell r="G13">
            <v>25</v>
          </cell>
        </row>
        <row r="14">
          <cell r="B14">
            <v>16</v>
          </cell>
          <cell r="C14">
            <v>12</v>
          </cell>
          <cell r="D14">
            <v>28</v>
          </cell>
          <cell r="E14">
            <v>14</v>
          </cell>
          <cell r="F14">
            <v>11</v>
          </cell>
          <cell r="G14">
            <v>25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  <cell r="C16">
            <v>3</v>
          </cell>
          <cell r="D16">
            <v>25</v>
          </cell>
          <cell r="E16">
            <v>14</v>
          </cell>
          <cell r="F16">
            <v>4</v>
          </cell>
          <cell r="G16">
            <v>18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R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8"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  <sheetName val="Свод по структурам"/>
      <sheetName val="Лист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E9">
            <v>17</v>
          </cell>
        </row>
        <row r="24">
          <cell r="F24">
            <v>4</v>
          </cell>
        </row>
        <row r="25">
          <cell r="F2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B12">
            <v>50</v>
          </cell>
        </row>
        <row r="13">
          <cell r="B13">
            <v>25</v>
          </cell>
          <cell r="D13">
            <v>25</v>
          </cell>
        </row>
        <row r="14">
          <cell r="B14">
            <v>48</v>
          </cell>
        </row>
      </sheetData>
      <sheetData sheetId="8" refreshError="1">
        <row r="11">
          <cell r="B11">
            <v>0</v>
          </cell>
          <cell r="E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9">
          <cell r="E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B9">
            <v>25</v>
          </cell>
          <cell r="E9">
            <v>26</v>
          </cell>
          <cell r="F9">
            <v>1</v>
          </cell>
          <cell r="G9">
            <v>27</v>
          </cell>
        </row>
        <row r="10">
          <cell r="C10">
            <v>1</v>
          </cell>
          <cell r="F10">
            <v>0</v>
          </cell>
        </row>
        <row r="12">
          <cell r="B12">
            <v>23</v>
          </cell>
          <cell r="C12">
            <v>0</v>
          </cell>
          <cell r="D12">
            <v>23</v>
          </cell>
          <cell r="F12">
            <v>0</v>
          </cell>
        </row>
        <row r="14">
          <cell r="B14">
            <v>58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</v>
          </cell>
        </row>
        <row r="21">
          <cell r="B21">
            <v>24</v>
          </cell>
          <cell r="C21">
            <v>8</v>
          </cell>
          <cell r="D21">
            <v>32</v>
          </cell>
          <cell r="F21">
            <v>3</v>
          </cell>
        </row>
        <row r="22">
          <cell r="B22">
            <v>44</v>
          </cell>
          <cell r="F22">
            <v>4</v>
          </cell>
        </row>
        <row r="24">
          <cell r="C24">
            <v>0</v>
          </cell>
          <cell r="F24">
            <v>4</v>
          </cell>
        </row>
        <row r="25">
          <cell r="C25">
            <v>0</v>
          </cell>
          <cell r="F25">
            <v>1</v>
          </cell>
        </row>
        <row r="26">
          <cell r="C26">
            <v>0</v>
          </cell>
          <cell r="E26">
            <v>19</v>
          </cell>
          <cell r="F26">
            <v>0</v>
          </cell>
          <cell r="G26">
            <v>19</v>
          </cell>
        </row>
        <row r="27">
          <cell r="B27">
            <v>14</v>
          </cell>
          <cell r="C27">
            <v>0</v>
          </cell>
          <cell r="D27">
            <v>14</v>
          </cell>
          <cell r="F27">
            <v>0</v>
          </cell>
        </row>
        <row r="35">
          <cell r="E35">
            <v>26</v>
          </cell>
          <cell r="F35">
            <v>1</v>
          </cell>
          <cell r="G35">
            <v>27</v>
          </cell>
        </row>
        <row r="36">
          <cell r="F36">
            <v>0</v>
          </cell>
        </row>
        <row r="38">
          <cell r="B38">
            <v>23</v>
          </cell>
          <cell r="C38">
            <v>0</v>
          </cell>
          <cell r="D38">
            <v>23</v>
          </cell>
          <cell r="F38">
            <v>0</v>
          </cell>
        </row>
      </sheetData>
      <sheetData sheetId="15" refreshError="1"/>
      <sheetData sheetId="16" refreshError="1"/>
      <sheetData sheetId="17" refreshError="1"/>
      <sheetData sheetId="18" refreshError="1">
        <row r="9">
          <cell r="B9">
            <v>28</v>
          </cell>
        </row>
        <row r="29">
          <cell r="B29">
            <v>1</v>
          </cell>
          <cell r="C29">
            <v>0</v>
          </cell>
          <cell r="G29">
            <v>2</v>
          </cell>
        </row>
      </sheetData>
      <sheetData sheetId="19" refreshError="1"/>
      <sheetData sheetId="20" refreshError="1"/>
      <sheetData sheetId="21" refreshError="1">
        <row r="9">
          <cell r="B9">
            <v>0</v>
          </cell>
          <cell r="C9">
            <v>0</v>
          </cell>
          <cell r="D9">
            <v>0</v>
          </cell>
          <cell r="G9">
            <v>0</v>
          </cell>
        </row>
        <row r="10">
          <cell r="C10">
            <v>1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</row>
        <row r="12">
          <cell r="B12">
            <v>10</v>
          </cell>
          <cell r="C12">
            <v>0</v>
          </cell>
          <cell r="D12">
            <v>10</v>
          </cell>
          <cell r="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1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B22">
            <v>10</v>
          </cell>
          <cell r="C22">
            <v>0</v>
          </cell>
          <cell r="D22">
            <v>10</v>
          </cell>
          <cell r="F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3">
          <cell r="G3" t="str">
            <v>01.03.2023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L28" sqref="L28:L29"/>
    </sheetView>
  </sheetViews>
  <sheetFormatPr defaultRowHeight="25.5" outlineLevelRow="1"/>
  <cols>
    <col min="1" max="1" width="3" style="64" customWidth="1"/>
    <col min="2" max="2" width="57" style="64" customWidth="1"/>
    <col min="3" max="3" width="13.85546875" style="64" customWidth="1"/>
    <col min="4" max="6" width="14.28515625" style="64" customWidth="1"/>
    <col min="7" max="7" width="13.28515625" style="64" customWidth="1"/>
    <col min="8" max="8" width="12.42578125" style="64" customWidth="1"/>
    <col min="9" max="9" width="13.7109375" style="64" customWidth="1"/>
    <col min="10" max="10" width="13.28515625" style="64" customWidth="1"/>
    <col min="11" max="11" width="14" style="64" customWidth="1"/>
    <col min="12" max="12" width="14.7109375" style="64" customWidth="1"/>
    <col min="13" max="13" width="14.140625" style="64" customWidth="1"/>
    <col min="14" max="14" width="12.5703125" style="64" customWidth="1"/>
    <col min="15" max="15" width="14.28515625" style="64" customWidth="1"/>
    <col min="16" max="16" width="13.7109375" style="64" customWidth="1"/>
    <col min="17" max="17" width="12.85546875" style="64" customWidth="1"/>
    <col min="18" max="19" width="14" style="64" customWidth="1"/>
    <col min="20" max="20" width="13.42578125" style="64" customWidth="1"/>
    <col min="21" max="21" width="15.28515625" style="64" customWidth="1"/>
    <col min="22" max="22" width="14.85546875" style="64" customWidth="1"/>
    <col min="23" max="23" width="16.28515625" style="64" customWidth="1"/>
    <col min="24" max="24" width="14.28515625" style="64" customWidth="1"/>
    <col min="25" max="25" width="10.5703125" style="64" bestFit="1" customWidth="1"/>
    <col min="26" max="26" width="9.28515625" style="64" bestFit="1" customWidth="1"/>
    <col min="27" max="16384" width="9.140625" style="64"/>
  </cols>
  <sheetData>
    <row r="1" spans="1:23" ht="25.5" customHeight="1">
      <c r="A1" s="7246" t="s">
        <v>0</v>
      </c>
      <c r="B1" s="7246"/>
      <c r="C1" s="7246"/>
      <c r="D1" s="7246"/>
      <c r="E1" s="7246"/>
      <c r="F1" s="7246"/>
      <c r="G1" s="7246"/>
      <c r="H1" s="7246"/>
      <c r="I1" s="7246"/>
      <c r="J1" s="7246"/>
      <c r="K1" s="7246"/>
      <c r="L1" s="7246"/>
      <c r="M1" s="7246"/>
      <c r="N1" s="7246"/>
      <c r="O1" s="7246"/>
      <c r="P1" s="7246"/>
      <c r="Q1" s="7246"/>
      <c r="R1" s="7246"/>
      <c r="S1" s="7246"/>
      <c r="T1" s="7246"/>
      <c r="U1" s="7246"/>
      <c r="V1" s="7246"/>
      <c r="W1" s="7246"/>
    </row>
    <row r="2" spans="1:23" ht="38.25" customHeight="1">
      <c r="A2" s="7247" t="s">
        <v>414</v>
      </c>
      <c r="B2" s="7247"/>
      <c r="C2" s="7247"/>
      <c r="D2" s="7247"/>
      <c r="E2" s="7247"/>
      <c r="F2" s="7247"/>
      <c r="G2" s="7247"/>
      <c r="H2" s="7247"/>
      <c r="I2" s="7247"/>
      <c r="J2" s="7247"/>
      <c r="K2" s="7247"/>
      <c r="L2" s="7247"/>
      <c r="M2" s="7247"/>
      <c r="N2" s="7247"/>
      <c r="O2" s="7247"/>
      <c r="P2" s="7247"/>
      <c r="Q2" s="7247"/>
      <c r="R2" s="7247"/>
      <c r="S2" s="7247"/>
      <c r="T2" s="7247"/>
      <c r="U2" s="7247"/>
      <c r="V2" s="7247"/>
      <c r="W2" s="7247"/>
    </row>
    <row r="3" spans="1:23" ht="30" hidden="1" customHeight="1">
      <c r="A3" s="7248" t="s">
        <v>347</v>
      </c>
      <c r="B3" s="7248"/>
      <c r="C3" s="7248"/>
      <c r="D3" s="7248"/>
      <c r="E3" s="7248"/>
      <c r="F3" s="7248"/>
      <c r="G3" s="7248"/>
      <c r="H3" s="7248"/>
      <c r="I3" s="7248"/>
      <c r="J3" s="7248"/>
      <c r="K3" s="7248"/>
      <c r="L3" s="7248"/>
      <c r="M3" s="7248"/>
      <c r="N3" s="7248"/>
      <c r="O3" s="7248"/>
      <c r="P3" s="7248"/>
      <c r="Q3" s="7248"/>
      <c r="R3" s="7248"/>
      <c r="S3" s="7248"/>
      <c r="T3" s="7248"/>
      <c r="U3" s="7248"/>
      <c r="V3" s="7248"/>
      <c r="W3" s="7248"/>
    </row>
    <row r="4" spans="1:23" ht="19.5" customHeight="1" thickBot="1">
      <c r="B4" s="372"/>
    </row>
    <row r="5" spans="1:23" ht="33" customHeight="1">
      <c r="B5" s="7250" t="s">
        <v>1</v>
      </c>
      <c r="C5" s="7253" t="s">
        <v>2</v>
      </c>
      <c r="D5" s="7254"/>
      <c r="E5" s="7255"/>
      <c r="F5" s="7253" t="s">
        <v>3</v>
      </c>
      <c r="G5" s="7254"/>
      <c r="H5" s="7255"/>
      <c r="I5" s="7253" t="s">
        <v>4</v>
      </c>
      <c r="J5" s="7254"/>
      <c r="K5" s="7255"/>
      <c r="L5" s="7253" t="s">
        <v>5</v>
      </c>
      <c r="M5" s="7254"/>
      <c r="N5" s="7255"/>
      <c r="O5" s="7253">
        <v>5</v>
      </c>
      <c r="P5" s="7254"/>
      <c r="Q5" s="7255"/>
      <c r="R5" s="7253">
        <v>6</v>
      </c>
      <c r="S5" s="7254"/>
      <c r="T5" s="7255"/>
      <c r="U5" s="7259" t="s">
        <v>6</v>
      </c>
      <c r="V5" s="7260"/>
      <c r="W5" s="7261"/>
    </row>
    <row r="6" spans="1:23" ht="16.5" customHeight="1" thickBot="1">
      <c r="B6" s="7251"/>
      <c r="C6" s="7256"/>
      <c r="D6" s="7257"/>
      <c r="E6" s="7258"/>
      <c r="F6" s="7256"/>
      <c r="G6" s="7257"/>
      <c r="H6" s="7258"/>
      <c r="I6" s="7256"/>
      <c r="J6" s="7257"/>
      <c r="K6" s="7258"/>
      <c r="L6" s="7256"/>
      <c r="M6" s="7257"/>
      <c r="N6" s="7258"/>
      <c r="O6" s="7256"/>
      <c r="P6" s="7257"/>
      <c r="Q6" s="7258"/>
      <c r="R6" s="7256"/>
      <c r="S6" s="7257"/>
      <c r="T6" s="7258"/>
      <c r="U6" s="7262"/>
      <c r="V6" s="7263"/>
      <c r="W6" s="7264"/>
    </row>
    <row r="7" spans="1:23" ht="92.25" customHeight="1" thickBot="1">
      <c r="B7" s="7252"/>
      <c r="C7" s="373" t="s">
        <v>7</v>
      </c>
      <c r="D7" s="374" t="s">
        <v>8</v>
      </c>
      <c r="E7" s="375" t="s">
        <v>9</v>
      </c>
      <c r="F7" s="373" t="s">
        <v>7</v>
      </c>
      <c r="G7" s="374" t="s">
        <v>8</v>
      </c>
      <c r="H7" s="375" t="s">
        <v>9</v>
      </c>
      <c r="I7" s="373" t="s">
        <v>7</v>
      </c>
      <c r="J7" s="374" t="s">
        <v>8</v>
      </c>
      <c r="K7" s="375" t="s">
        <v>9</v>
      </c>
      <c r="L7" s="373" t="s">
        <v>7</v>
      </c>
      <c r="M7" s="374" t="s">
        <v>8</v>
      </c>
      <c r="N7" s="375" t="s">
        <v>9</v>
      </c>
      <c r="O7" s="373" t="s">
        <v>7</v>
      </c>
      <c r="P7" s="374" t="s">
        <v>8</v>
      </c>
      <c r="Q7" s="375" t="s">
        <v>9</v>
      </c>
      <c r="R7" s="373" t="s">
        <v>7</v>
      </c>
      <c r="S7" s="374" t="s">
        <v>8</v>
      </c>
      <c r="T7" s="375" t="s">
        <v>9</v>
      </c>
      <c r="U7" s="373" t="s">
        <v>7</v>
      </c>
      <c r="V7" s="374" t="s">
        <v>8</v>
      </c>
      <c r="W7" s="375" t="s">
        <v>9</v>
      </c>
    </row>
    <row r="8" spans="1:23" ht="34.5" customHeight="1" outlineLevel="1" thickBot="1">
      <c r="B8" s="376" t="s">
        <v>10</v>
      </c>
      <c r="C8" s="377"/>
      <c r="D8" s="378"/>
      <c r="E8" s="379"/>
      <c r="F8" s="380"/>
      <c r="G8" s="378"/>
      <c r="H8" s="378"/>
      <c r="I8" s="378"/>
      <c r="J8" s="378"/>
      <c r="K8" s="379"/>
      <c r="L8" s="377"/>
      <c r="M8" s="378"/>
      <c r="N8" s="378"/>
      <c r="O8" s="378"/>
      <c r="P8" s="378"/>
      <c r="Q8" s="379"/>
      <c r="R8" s="377"/>
      <c r="S8" s="381"/>
      <c r="T8" s="378"/>
      <c r="U8" s="380"/>
      <c r="V8" s="382"/>
      <c r="W8" s="3691"/>
    </row>
    <row r="9" spans="1:23" ht="31.5" customHeight="1" outlineLevel="1">
      <c r="B9" s="5842" t="s">
        <v>11</v>
      </c>
      <c r="C9" s="7098">
        <v>339</v>
      </c>
      <c r="D9" s="7099">
        <v>466</v>
      </c>
      <c r="E9" s="7100">
        <v>805</v>
      </c>
      <c r="F9" s="7098">
        <v>319</v>
      </c>
      <c r="G9" s="7099">
        <v>954</v>
      </c>
      <c r="H9" s="7099">
        <v>1273</v>
      </c>
      <c r="I9" s="7099">
        <v>308</v>
      </c>
      <c r="J9" s="7099">
        <v>610</v>
      </c>
      <c r="K9" s="7100">
        <v>918</v>
      </c>
      <c r="L9" s="7098">
        <v>300</v>
      </c>
      <c r="M9" s="7099">
        <v>318</v>
      </c>
      <c r="N9" s="7099">
        <v>618</v>
      </c>
      <c r="O9" s="7099">
        <v>306</v>
      </c>
      <c r="P9" s="7099">
        <v>259</v>
      </c>
      <c r="Q9" s="7100">
        <v>565</v>
      </c>
      <c r="R9" s="7098">
        <v>276</v>
      </c>
      <c r="S9" s="7099">
        <v>226</v>
      </c>
      <c r="T9" s="7099">
        <v>502</v>
      </c>
      <c r="U9" s="4979">
        <f>C9+F9+I9+L9+O9+R9</f>
        <v>1848</v>
      </c>
      <c r="V9" s="4979">
        <f>D9+G9+J9+M9+P9+S9</f>
        <v>2833</v>
      </c>
      <c r="W9" s="4980">
        <f t="shared" ref="W9" si="0">E9+H9+K9+N9+Q9+T9</f>
        <v>4681</v>
      </c>
    </row>
    <row r="10" spans="1:23" ht="27.75" customHeight="1" outlineLevel="1">
      <c r="B10" s="5272" t="s">
        <v>12</v>
      </c>
      <c r="C10" s="7101">
        <v>98</v>
      </c>
      <c r="D10" s="5845">
        <v>37</v>
      </c>
      <c r="E10" s="7102">
        <v>135</v>
      </c>
      <c r="F10" s="7101">
        <v>92</v>
      </c>
      <c r="G10" s="5845">
        <v>24</v>
      </c>
      <c r="H10" s="5845">
        <v>116</v>
      </c>
      <c r="I10" s="5845">
        <v>76</v>
      </c>
      <c r="J10" s="5845">
        <v>13</v>
      </c>
      <c r="K10" s="7102">
        <v>89</v>
      </c>
      <c r="L10" s="7101">
        <v>97</v>
      </c>
      <c r="M10" s="5845">
        <v>24</v>
      </c>
      <c r="N10" s="5845">
        <v>121</v>
      </c>
      <c r="O10" s="5845">
        <v>100</v>
      </c>
      <c r="P10" s="5847">
        <v>35</v>
      </c>
      <c r="Q10" s="7103">
        <v>135</v>
      </c>
      <c r="R10" s="7101">
        <v>73</v>
      </c>
      <c r="S10" s="5845">
        <v>4</v>
      </c>
      <c r="T10" s="5845">
        <v>77</v>
      </c>
      <c r="U10" s="4981">
        <f t="shared" ref="U10:U11" si="1">C10+F10+I10+L10+O10+R10</f>
        <v>536</v>
      </c>
      <c r="V10" s="4981">
        <f t="shared" ref="V10:V11" si="2">D10+G10+J10+M10+P10+S10</f>
        <v>137</v>
      </c>
      <c r="W10" s="4982">
        <f t="shared" ref="W10:W11" si="3">E10+H10+K10+N10+Q10+T10</f>
        <v>673</v>
      </c>
    </row>
    <row r="11" spans="1:23" ht="34.5" customHeight="1" outlineLevel="1" thickBot="1">
      <c r="B11" s="5843" t="s">
        <v>13</v>
      </c>
      <c r="C11" s="5848">
        <v>36</v>
      </c>
      <c r="D11" s="5849">
        <v>117</v>
      </c>
      <c r="E11" s="7104">
        <v>153</v>
      </c>
      <c r="F11" s="5848">
        <v>30</v>
      </c>
      <c r="G11" s="5849">
        <v>86</v>
      </c>
      <c r="H11" s="5849">
        <v>116</v>
      </c>
      <c r="I11" s="5849">
        <v>26</v>
      </c>
      <c r="J11" s="5849">
        <v>103</v>
      </c>
      <c r="K11" s="7104">
        <v>129</v>
      </c>
      <c r="L11" s="5848">
        <v>30</v>
      </c>
      <c r="M11" s="5849">
        <v>89</v>
      </c>
      <c r="N11" s="5849">
        <v>119</v>
      </c>
      <c r="O11" s="5849">
        <v>35</v>
      </c>
      <c r="P11" s="5849">
        <v>115</v>
      </c>
      <c r="Q11" s="7104">
        <v>150</v>
      </c>
      <c r="R11" s="5848"/>
      <c r="S11" s="5849"/>
      <c r="T11" s="5849"/>
      <c r="U11" s="4983">
        <f t="shared" si="1"/>
        <v>157</v>
      </c>
      <c r="V11" s="4983">
        <f t="shared" si="2"/>
        <v>510</v>
      </c>
      <c r="W11" s="4984">
        <f t="shared" si="3"/>
        <v>667</v>
      </c>
    </row>
    <row r="12" spans="1:23" ht="46.5" customHeight="1" outlineLevel="1" thickBot="1">
      <c r="B12" s="1101" t="s">
        <v>14</v>
      </c>
      <c r="C12" s="4985">
        <f t="shared" ref="C12:W12" si="4">SUM(C9:C11)</f>
        <v>473</v>
      </c>
      <c r="D12" s="4985">
        <f t="shared" si="4"/>
        <v>620</v>
      </c>
      <c r="E12" s="4985">
        <f t="shared" si="4"/>
        <v>1093</v>
      </c>
      <c r="F12" s="4985">
        <f t="shared" si="4"/>
        <v>441</v>
      </c>
      <c r="G12" s="4985">
        <f t="shared" si="4"/>
        <v>1064</v>
      </c>
      <c r="H12" s="4985">
        <f t="shared" si="4"/>
        <v>1505</v>
      </c>
      <c r="I12" s="4985">
        <f t="shared" si="4"/>
        <v>410</v>
      </c>
      <c r="J12" s="4985">
        <f t="shared" si="4"/>
        <v>726</v>
      </c>
      <c r="K12" s="4985">
        <f t="shared" si="4"/>
        <v>1136</v>
      </c>
      <c r="L12" s="4985">
        <f t="shared" si="4"/>
        <v>427</v>
      </c>
      <c r="M12" s="4985">
        <f t="shared" si="4"/>
        <v>431</v>
      </c>
      <c r="N12" s="4985">
        <f t="shared" si="4"/>
        <v>858</v>
      </c>
      <c r="O12" s="4985">
        <f t="shared" si="4"/>
        <v>441</v>
      </c>
      <c r="P12" s="4985">
        <f t="shared" si="4"/>
        <v>409</v>
      </c>
      <c r="Q12" s="4985">
        <f t="shared" si="4"/>
        <v>850</v>
      </c>
      <c r="R12" s="4985">
        <f t="shared" si="4"/>
        <v>349</v>
      </c>
      <c r="S12" s="4985">
        <f t="shared" si="4"/>
        <v>230</v>
      </c>
      <c r="T12" s="4985">
        <f t="shared" si="4"/>
        <v>579</v>
      </c>
      <c r="U12" s="4985">
        <f t="shared" si="4"/>
        <v>2541</v>
      </c>
      <c r="V12" s="4985">
        <f t="shared" si="4"/>
        <v>3480</v>
      </c>
      <c r="W12" s="4986">
        <f t="shared" si="4"/>
        <v>6021</v>
      </c>
    </row>
    <row r="13" spans="1:23" ht="36" customHeight="1" thickBot="1">
      <c r="B13" s="383" t="s">
        <v>15</v>
      </c>
      <c r="C13" s="4987"/>
      <c r="D13" s="4988"/>
      <c r="E13" s="4989"/>
      <c r="F13" s="4987"/>
      <c r="G13" s="4988"/>
      <c r="H13" s="4989"/>
      <c r="I13" s="4987"/>
      <c r="J13" s="4988"/>
      <c r="K13" s="4989"/>
      <c r="L13" s="4990"/>
      <c r="M13" s="4991"/>
      <c r="N13" s="4992"/>
      <c r="O13" s="4987"/>
      <c r="P13" s="4988"/>
      <c r="Q13" s="4989"/>
      <c r="R13" s="4987"/>
      <c r="S13" s="4988"/>
      <c r="T13" s="4989"/>
      <c r="U13" s="4987"/>
      <c r="V13" s="384"/>
      <c r="W13" s="385"/>
    </row>
    <row r="14" spans="1:23" ht="30.75" customHeight="1" thickBot="1">
      <c r="B14" s="551" t="s">
        <v>16</v>
      </c>
      <c r="C14" s="4993"/>
      <c r="D14" s="4994"/>
      <c r="E14" s="4995"/>
      <c r="F14" s="4996"/>
      <c r="G14" s="4994"/>
      <c r="H14" s="4995"/>
      <c r="I14" s="4996"/>
      <c r="J14" s="4994"/>
      <c r="K14" s="4995"/>
      <c r="L14" s="4997"/>
      <c r="M14" s="4998"/>
      <c r="N14" s="4999"/>
      <c r="O14" s="5000"/>
      <c r="P14" s="4994"/>
      <c r="Q14" s="4995"/>
      <c r="R14" s="5001"/>
      <c r="S14" s="5002"/>
      <c r="T14" s="5003"/>
      <c r="U14" s="5004"/>
      <c r="V14" s="5005"/>
      <c r="W14" s="5006"/>
    </row>
    <row r="15" spans="1:23" ht="30.75" customHeight="1" outlineLevel="1">
      <c r="B15" s="5842" t="s">
        <v>11</v>
      </c>
      <c r="C15" s="7098">
        <v>316</v>
      </c>
      <c r="D15" s="7099">
        <v>92</v>
      </c>
      <c r="E15" s="7100">
        <v>408</v>
      </c>
      <c r="F15" s="7098">
        <v>310</v>
      </c>
      <c r="G15" s="7099">
        <v>64</v>
      </c>
      <c r="H15" s="7099">
        <v>374</v>
      </c>
      <c r="I15" s="7099">
        <v>296</v>
      </c>
      <c r="J15" s="7099">
        <v>103</v>
      </c>
      <c r="K15" s="7100">
        <v>399</v>
      </c>
      <c r="L15" s="7098">
        <v>290</v>
      </c>
      <c r="M15" s="7099">
        <v>50</v>
      </c>
      <c r="N15" s="7099">
        <v>340</v>
      </c>
      <c r="O15" s="7099">
        <v>295</v>
      </c>
      <c r="P15" s="7099">
        <v>52</v>
      </c>
      <c r="Q15" s="7100">
        <v>347</v>
      </c>
      <c r="R15" s="7098">
        <v>263</v>
      </c>
      <c r="S15" s="7099">
        <v>23</v>
      </c>
      <c r="T15" s="7099">
        <v>286</v>
      </c>
      <c r="U15" s="4979">
        <f t="shared" ref="U15:W17" si="5">C15+F15+I15+L15+O15+R15</f>
        <v>1770</v>
      </c>
      <c r="V15" s="5007">
        <f t="shared" si="5"/>
        <v>384</v>
      </c>
      <c r="W15" s="5008">
        <f t="shared" si="5"/>
        <v>2154</v>
      </c>
    </row>
    <row r="16" spans="1:23" ht="30" customHeight="1" outlineLevel="1">
      <c r="B16" s="5272" t="s">
        <v>12</v>
      </c>
      <c r="C16" s="7105">
        <v>98</v>
      </c>
      <c r="D16" s="5850">
        <v>37</v>
      </c>
      <c r="E16" s="7106">
        <v>135</v>
      </c>
      <c r="F16" s="7107">
        <v>91</v>
      </c>
      <c r="G16" s="5850">
        <v>24</v>
      </c>
      <c r="H16" s="5850">
        <v>115</v>
      </c>
      <c r="I16" s="5850">
        <v>75</v>
      </c>
      <c r="J16" s="5850">
        <v>13</v>
      </c>
      <c r="K16" s="7106">
        <v>88</v>
      </c>
      <c r="L16" s="7107">
        <v>96</v>
      </c>
      <c r="M16" s="5851">
        <v>24</v>
      </c>
      <c r="N16" s="5851">
        <v>120</v>
      </c>
      <c r="O16" s="5850">
        <v>100</v>
      </c>
      <c r="P16" s="5850">
        <v>35</v>
      </c>
      <c r="Q16" s="7106">
        <v>135</v>
      </c>
      <c r="R16" s="7107">
        <v>73</v>
      </c>
      <c r="S16" s="5850">
        <v>3</v>
      </c>
      <c r="T16" s="5850">
        <v>76</v>
      </c>
      <c r="U16" s="4981">
        <f t="shared" si="5"/>
        <v>533</v>
      </c>
      <c r="V16" s="5009">
        <f t="shared" si="5"/>
        <v>136</v>
      </c>
      <c r="W16" s="5010">
        <f t="shared" si="5"/>
        <v>669</v>
      </c>
    </row>
    <row r="17" spans="2:23" ht="31.5" customHeight="1" outlineLevel="1" thickBot="1">
      <c r="B17" s="5843" t="s">
        <v>13</v>
      </c>
      <c r="C17" s="5852">
        <v>22</v>
      </c>
      <c r="D17" s="5853">
        <v>114</v>
      </c>
      <c r="E17" s="7108">
        <v>136</v>
      </c>
      <c r="F17" s="5852">
        <v>25</v>
      </c>
      <c r="G17" s="5853">
        <v>85</v>
      </c>
      <c r="H17" s="5853">
        <v>110</v>
      </c>
      <c r="I17" s="5853">
        <v>25</v>
      </c>
      <c r="J17" s="5853">
        <v>95</v>
      </c>
      <c r="K17" s="7108">
        <v>120</v>
      </c>
      <c r="L17" s="5852">
        <v>30</v>
      </c>
      <c r="M17" s="5853">
        <v>88</v>
      </c>
      <c r="N17" s="5853">
        <v>118</v>
      </c>
      <c r="O17" s="5853">
        <v>30</v>
      </c>
      <c r="P17" s="5853">
        <v>107</v>
      </c>
      <c r="Q17" s="7108">
        <v>137</v>
      </c>
      <c r="R17" s="5852"/>
      <c r="S17" s="5853"/>
      <c r="T17" s="5853"/>
      <c r="U17" s="5011">
        <f t="shared" si="5"/>
        <v>132</v>
      </c>
      <c r="V17" s="5012">
        <f t="shared" si="5"/>
        <v>489</v>
      </c>
      <c r="W17" s="5010">
        <f t="shared" si="5"/>
        <v>621</v>
      </c>
    </row>
    <row r="18" spans="2:23" ht="30" customHeight="1" outlineLevel="1" thickBot="1">
      <c r="B18" s="555" t="s">
        <v>17</v>
      </c>
      <c r="C18" s="5013">
        <f t="shared" ref="C18:W18" si="6">SUM(C15:C17)</f>
        <v>436</v>
      </c>
      <c r="D18" s="5013">
        <f t="shared" si="6"/>
        <v>243</v>
      </c>
      <c r="E18" s="5013">
        <f t="shared" si="6"/>
        <v>679</v>
      </c>
      <c r="F18" s="5013">
        <f t="shared" si="6"/>
        <v>426</v>
      </c>
      <c r="G18" s="5013">
        <f t="shared" si="6"/>
        <v>173</v>
      </c>
      <c r="H18" s="5013">
        <f t="shared" si="6"/>
        <v>599</v>
      </c>
      <c r="I18" s="5013">
        <f t="shared" si="6"/>
        <v>396</v>
      </c>
      <c r="J18" s="5013">
        <f t="shared" si="6"/>
        <v>211</v>
      </c>
      <c r="K18" s="5013">
        <f t="shared" si="6"/>
        <v>607</v>
      </c>
      <c r="L18" s="5013">
        <f t="shared" si="6"/>
        <v>416</v>
      </c>
      <c r="M18" s="5013">
        <f t="shared" si="6"/>
        <v>162</v>
      </c>
      <c r="N18" s="5013">
        <f t="shared" si="6"/>
        <v>578</v>
      </c>
      <c r="O18" s="5013">
        <f t="shared" si="6"/>
        <v>425</v>
      </c>
      <c r="P18" s="5013">
        <f t="shared" si="6"/>
        <v>194</v>
      </c>
      <c r="Q18" s="5013">
        <f t="shared" si="6"/>
        <v>619</v>
      </c>
      <c r="R18" s="5013">
        <f t="shared" si="6"/>
        <v>336</v>
      </c>
      <c r="S18" s="5013">
        <f t="shared" si="6"/>
        <v>26</v>
      </c>
      <c r="T18" s="5013">
        <f t="shared" si="6"/>
        <v>362</v>
      </c>
      <c r="U18" s="5013">
        <f t="shared" si="6"/>
        <v>2435</v>
      </c>
      <c r="V18" s="5013">
        <f t="shared" si="6"/>
        <v>1009</v>
      </c>
      <c r="W18" s="5014">
        <f t="shared" si="6"/>
        <v>3444</v>
      </c>
    </row>
    <row r="19" spans="2:23" ht="53.25" customHeight="1" thickBot="1">
      <c r="B19" s="1102" t="s">
        <v>18</v>
      </c>
      <c r="C19" s="5015"/>
      <c r="D19" s="5016"/>
      <c r="E19" s="5017"/>
      <c r="F19" s="5015"/>
      <c r="G19" s="5016"/>
      <c r="H19" s="5017"/>
      <c r="I19" s="5015"/>
      <c r="J19" s="5016"/>
      <c r="K19" s="5017"/>
      <c r="L19" s="5015"/>
      <c r="M19" s="5018"/>
      <c r="N19" s="5019"/>
      <c r="O19" s="5020"/>
      <c r="P19" s="5016"/>
      <c r="Q19" s="5017"/>
      <c r="R19" s="5015"/>
      <c r="S19" s="5016"/>
      <c r="T19" s="5017"/>
      <c r="U19" s="5021"/>
      <c r="V19" s="5022"/>
      <c r="W19" s="5023"/>
    </row>
    <row r="20" spans="2:23" ht="38.25" customHeight="1" outlineLevel="1" thickBot="1">
      <c r="B20" s="5269" t="s">
        <v>11</v>
      </c>
      <c r="C20" s="5854">
        <v>23</v>
      </c>
      <c r="D20" s="7094">
        <v>374</v>
      </c>
      <c r="E20" s="7095">
        <v>397</v>
      </c>
      <c r="F20" s="5854">
        <v>9</v>
      </c>
      <c r="G20" s="7094">
        <v>890</v>
      </c>
      <c r="H20" s="7094">
        <v>899</v>
      </c>
      <c r="I20" s="7094">
        <v>12</v>
      </c>
      <c r="J20" s="7094">
        <v>507</v>
      </c>
      <c r="K20" s="7095">
        <v>519</v>
      </c>
      <c r="L20" s="5854">
        <v>10</v>
      </c>
      <c r="M20" s="7094">
        <v>268</v>
      </c>
      <c r="N20" s="7094">
        <v>278</v>
      </c>
      <c r="O20" s="7094">
        <v>11</v>
      </c>
      <c r="P20" s="7094">
        <v>207</v>
      </c>
      <c r="Q20" s="7095">
        <v>218</v>
      </c>
      <c r="R20" s="7096">
        <v>13</v>
      </c>
      <c r="S20" s="7097">
        <v>203</v>
      </c>
      <c r="T20" s="7097">
        <v>216</v>
      </c>
      <c r="U20" s="5024">
        <f t="shared" ref="U20:W22" si="7">C20+F20+I20+L20+O20+R20</f>
        <v>78</v>
      </c>
      <c r="V20" s="5270">
        <f t="shared" si="7"/>
        <v>2449</v>
      </c>
      <c r="W20" s="5271">
        <f t="shared" si="7"/>
        <v>2527</v>
      </c>
    </row>
    <row r="21" spans="2:23" ht="29.25" customHeight="1" outlineLevel="1">
      <c r="B21" s="5272" t="s">
        <v>12</v>
      </c>
      <c r="C21" s="5844">
        <f>[1]ОФО!C23</f>
        <v>0</v>
      </c>
      <c r="D21" s="4978">
        <f>[1]ОФО!D23</f>
        <v>0</v>
      </c>
      <c r="E21" s="5846">
        <f>[1]ОФО!E23</f>
        <v>0</v>
      </c>
      <c r="F21" s="5844">
        <f>[1]ОФО!F23</f>
        <v>1</v>
      </c>
      <c r="G21" s="4978">
        <f>[1]ОФО!G23</f>
        <v>0</v>
      </c>
      <c r="H21" s="4978">
        <f>[1]ОФО!H23</f>
        <v>1</v>
      </c>
      <c r="I21" s="4978">
        <f>[1]ОФО!I23</f>
        <v>1</v>
      </c>
      <c r="J21" s="4978">
        <f>[1]ОФО!J23</f>
        <v>0</v>
      </c>
      <c r="K21" s="5846">
        <f>[1]ОФО!K23</f>
        <v>1</v>
      </c>
      <c r="L21" s="5844">
        <f>[1]ОФО!L23</f>
        <v>1</v>
      </c>
      <c r="M21" s="4978">
        <f>[1]ОФО!M23</f>
        <v>0</v>
      </c>
      <c r="N21" s="4978">
        <f>[1]ОФО!N23</f>
        <v>1</v>
      </c>
      <c r="O21" s="4978">
        <f>[1]ОФО!O23</f>
        <v>0</v>
      </c>
      <c r="P21" s="4978">
        <f>[1]ОФО!P23</f>
        <v>0</v>
      </c>
      <c r="Q21" s="5846">
        <f>[1]ОФО!Q23</f>
        <v>0</v>
      </c>
      <c r="R21" s="5844">
        <f>[1]ОФО!R23</f>
        <v>0</v>
      </c>
      <c r="S21" s="4978">
        <f>[1]ОФО!S23</f>
        <v>1</v>
      </c>
      <c r="T21" s="4978">
        <f>[1]ОФО!T23</f>
        <v>1</v>
      </c>
      <c r="U21" s="5273">
        <f t="shared" si="7"/>
        <v>3</v>
      </c>
      <c r="V21" s="5274">
        <f t="shared" si="7"/>
        <v>1</v>
      </c>
      <c r="W21" s="5275">
        <f t="shared" si="7"/>
        <v>4</v>
      </c>
    </row>
    <row r="22" spans="2:23" ht="35.25" customHeight="1" outlineLevel="1" thickBot="1">
      <c r="B22" s="3664" t="s">
        <v>13</v>
      </c>
      <c r="C22" s="5854">
        <v>14</v>
      </c>
      <c r="D22" s="7094">
        <v>3</v>
      </c>
      <c r="E22" s="7095">
        <v>17</v>
      </c>
      <c r="F22" s="5854">
        <v>5</v>
      </c>
      <c r="G22" s="7094">
        <v>1</v>
      </c>
      <c r="H22" s="7094">
        <v>6</v>
      </c>
      <c r="I22" s="7094">
        <v>1</v>
      </c>
      <c r="J22" s="7094">
        <v>8</v>
      </c>
      <c r="K22" s="7095">
        <v>9</v>
      </c>
      <c r="L22" s="5854"/>
      <c r="M22" s="7094">
        <v>1</v>
      </c>
      <c r="N22" s="7094">
        <v>1</v>
      </c>
      <c r="O22" s="7094">
        <v>5</v>
      </c>
      <c r="P22" s="7094">
        <v>8</v>
      </c>
      <c r="Q22" s="7095">
        <v>13</v>
      </c>
      <c r="R22" s="5852"/>
      <c r="S22" s="4339"/>
      <c r="T22" s="4339"/>
      <c r="U22" s="5025">
        <f t="shared" si="7"/>
        <v>25</v>
      </c>
      <c r="V22" s="5026">
        <f t="shared" si="7"/>
        <v>21</v>
      </c>
      <c r="W22" s="5027">
        <f t="shared" si="7"/>
        <v>46</v>
      </c>
    </row>
    <row r="23" spans="2:23" ht="47.25" customHeight="1" outlineLevel="1" thickBot="1">
      <c r="B23" s="1101" t="s">
        <v>19</v>
      </c>
      <c r="C23" s="552">
        <f t="shared" ref="C23:W23" si="8">SUM(C20:C22)</f>
        <v>37</v>
      </c>
      <c r="D23" s="553">
        <f t="shared" si="8"/>
        <v>377</v>
      </c>
      <c r="E23" s="554">
        <f t="shared" si="8"/>
        <v>414</v>
      </c>
      <c r="F23" s="554">
        <f t="shared" si="8"/>
        <v>15</v>
      </c>
      <c r="G23" s="554">
        <f t="shared" si="8"/>
        <v>891</v>
      </c>
      <c r="H23" s="554">
        <f t="shared" si="8"/>
        <v>906</v>
      </c>
      <c r="I23" s="554">
        <f t="shared" si="8"/>
        <v>14</v>
      </c>
      <c r="J23" s="554">
        <f t="shared" si="8"/>
        <v>515</v>
      </c>
      <c r="K23" s="554">
        <f t="shared" si="8"/>
        <v>529</v>
      </c>
      <c r="L23" s="554">
        <f t="shared" si="8"/>
        <v>11</v>
      </c>
      <c r="M23" s="554">
        <f t="shared" si="8"/>
        <v>269</v>
      </c>
      <c r="N23" s="554">
        <f t="shared" si="8"/>
        <v>280</v>
      </c>
      <c r="O23" s="554">
        <f t="shared" si="8"/>
        <v>16</v>
      </c>
      <c r="P23" s="554">
        <f t="shared" si="8"/>
        <v>215</v>
      </c>
      <c r="Q23" s="554">
        <f t="shared" si="8"/>
        <v>231</v>
      </c>
      <c r="R23" s="554">
        <f t="shared" si="8"/>
        <v>13</v>
      </c>
      <c r="S23" s="554">
        <f t="shared" si="8"/>
        <v>204</v>
      </c>
      <c r="T23" s="554">
        <f t="shared" si="8"/>
        <v>217</v>
      </c>
      <c r="U23" s="554">
        <f t="shared" si="8"/>
        <v>106</v>
      </c>
      <c r="V23" s="554">
        <f t="shared" si="8"/>
        <v>2471</v>
      </c>
      <c r="W23" s="554">
        <f t="shared" si="8"/>
        <v>2577</v>
      </c>
    </row>
    <row r="24" spans="2:23" ht="39" customHeight="1" thickBot="1">
      <c r="B24" s="839" t="s">
        <v>20</v>
      </c>
      <c r="C24" s="386">
        <f t="shared" ref="C24:W24" si="9">C18+C23</f>
        <v>473</v>
      </c>
      <c r="D24" s="386">
        <f t="shared" si="9"/>
        <v>620</v>
      </c>
      <c r="E24" s="386">
        <f t="shared" si="9"/>
        <v>1093</v>
      </c>
      <c r="F24" s="386">
        <f t="shared" si="9"/>
        <v>441</v>
      </c>
      <c r="G24" s="386">
        <f t="shared" si="9"/>
        <v>1064</v>
      </c>
      <c r="H24" s="386">
        <f t="shared" si="9"/>
        <v>1505</v>
      </c>
      <c r="I24" s="386">
        <f t="shared" si="9"/>
        <v>410</v>
      </c>
      <c r="J24" s="386">
        <f t="shared" si="9"/>
        <v>726</v>
      </c>
      <c r="K24" s="386">
        <f t="shared" si="9"/>
        <v>1136</v>
      </c>
      <c r="L24" s="386">
        <f t="shared" si="9"/>
        <v>427</v>
      </c>
      <c r="M24" s="386">
        <f t="shared" si="9"/>
        <v>431</v>
      </c>
      <c r="N24" s="386">
        <f t="shared" si="9"/>
        <v>858</v>
      </c>
      <c r="O24" s="386">
        <f t="shared" si="9"/>
        <v>441</v>
      </c>
      <c r="P24" s="386">
        <f t="shared" si="9"/>
        <v>409</v>
      </c>
      <c r="Q24" s="386">
        <f t="shared" si="9"/>
        <v>850</v>
      </c>
      <c r="R24" s="386">
        <f t="shared" si="9"/>
        <v>349</v>
      </c>
      <c r="S24" s="386">
        <f t="shared" si="9"/>
        <v>230</v>
      </c>
      <c r="T24" s="386">
        <f t="shared" si="9"/>
        <v>579</v>
      </c>
      <c r="U24" s="386">
        <f t="shared" si="9"/>
        <v>2541</v>
      </c>
      <c r="V24" s="386">
        <f t="shared" si="9"/>
        <v>3480</v>
      </c>
      <c r="W24" s="387">
        <f t="shared" si="9"/>
        <v>6021</v>
      </c>
    </row>
    <row r="25" spans="2:23">
      <c r="B25" s="94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</row>
    <row r="26" spans="2:23"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3"/>
      <c r="O26" s="93"/>
      <c r="P26" s="93"/>
      <c r="Q26" s="93"/>
      <c r="R26" s="93"/>
      <c r="S26" s="94"/>
      <c r="T26" s="93"/>
      <c r="U26" s="93"/>
      <c r="V26" s="93"/>
      <c r="W26" s="93"/>
    </row>
    <row r="27" spans="2:23">
      <c r="B27" s="7249"/>
      <c r="C27" s="7249"/>
      <c r="D27" s="7249"/>
      <c r="E27" s="7249"/>
      <c r="F27" s="7249"/>
      <c r="G27" s="7249"/>
      <c r="H27" s="7249"/>
      <c r="I27" s="7249"/>
      <c r="J27" s="7249"/>
      <c r="K27" s="7249"/>
      <c r="L27" s="7249"/>
      <c r="M27" s="7249"/>
      <c r="N27" s="7249"/>
      <c r="O27" s="7249"/>
      <c r="P27" s="7249"/>
      <c r="Q27" s="7249"/>
      <c r="R27" s="7249"/>
      <c r="S27" s="7249"/>
      <c r="T27" s="7249"/>
      <c r="U27" s="7249"/>
      <c r="V27" s="7249"/>
      <c r="W27" s="7249"/>
    </row>
    <row r="28" spans="2:23">
      <c r="B28" s="388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</row>
    <row r="30" spans="2:23">
      <c r="B30" s="94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</row>
    <row r="31" spans="2:23"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91"/>
  <sheetViews>
    <sheetView zoomScale="50" zoomScaleNormal="50" workbookViewId="0">
      <selection activeCell="R37" sqref="R37"/>
    </sheetView>
  </sheetViews>
  <sheetFormatPr defaultRowHeight="15" customHeight="1"/>
  <cols>
    <col min="1" max="1" width="72.28515625" style="64" customWidth="1"/>
    <col min="2" max="2" width="13.85546875" style="64" customWidth="1"/>
    <col min="3" max="3" width="12.140625" style="64" customWidth="1"/>
    <col min="4" max="4" width="11" style="64" customWidth="1"/>
    <col min="5" max="5" width="14.140625" style="64" customWidth="1"/>
    <col min="6" max="6" width="11.85546875" style="64" customWidth="1"/>
    <col min="7" max="7" width="9.5703125" style="64" customWidth="1"/>
    <col min="8" max="8" width="14.7109375" style="64" customWidth="1"/>
    <col min="9" max="9" width="13.85546875" style="64" customWidth="1"/>
    <col min="10" max="10" width="11.85546875" style="64" customWidth="1"/>
    <col min="11" max="11" width="14.28515625" style="64" customWidth="1"/>
    <col min="12" max="12" width="13.140625" style="64" customWidth="1"/>
    <col min="13" max="13" width="12.42578125" style="64" customWidth="1"/>
    <col min="14" max="15" width="10.7109375" style="64" customWidth="1"/>
    <col min="16" max="16" width="9.140625" style="64"/>
    <col min="17" max="17" width="12.85546875" style="64" customWidth="1"/>
    <col min="18" max="18" width="23.42578125" style="64" customWidth="1"/>
    <col min="19" max="20" width="9.140625" style="64"/>
    <col min="21" max="21" width="10.5703125" style="64" bestFit="1" customWidth="1"/>
    <col min="22" max="22" width="11.28515625" style="64" customWidth="1"/>
    <col min="23" max="256" width="9.140625" style="64"/>
    <col min="257" max="257" width="72.28515625" style="64" customWidth="1"/>
    <col min="258" max="258" width="13.85546875" style="64" customWidth="1"/>
    <col min="259" max="259" width="12.140625" style="64" customWidth="1"/>
    <col min="260" max="260" width="11" style="64" customWidth="1"/>
    <col min="261" max="261" width="14.140625" style="64" customWidth="1"/>
    <col min="262" max="262" width="11.85546875" style="64" customWidth="1"/>
    <col min="263" max="263" width="9.5703125" style="64" customWidth="1"/>
    <col min="264" max="264" width="14.7109375" style="64" customWidth="1"/>
    <col min="265" max="266" width="9.5703125" style="64" customWidth="1"/>
    <col min="267" max="267" width="14.28515625" style="64" customWidth="1"/>
    <col min="268" max="268" width="13.140625" style="64" customWidth="1"/>
    <col min="269" max="271" width="10.7109375" style="64" customWidth="1"/>
    <col min="272" max="272" width="9.140625" style="64"/>
    <col min="273" max="273" width="12.85546875" style="64" customWidth="1"/>
    <col min="274" max="274" width="23.42578125" style="64" customWidth="1"/>
    <col min="275" max="276" width="9.140625" style="64"/>
    <col min="277" max="277" width="10.5703125" style="64" bestFit="1" customWidth="1"/>
    <col min="278" max="278" width="11.28515625" style="64" customWidth="1"/>
    <col min="279" max="512" width="9.140625" style="64"/>
    <col min="513" max="513" width="72.28515625" style="64" customWidth="1"/>
    <col min="514" max="514" width="13.85546875" style="64" customWidth="1"/>
    <col min="515" max="515" width="12.140625" style="64" customWidth="1"/>
    <col min="516" max="516" width="11" style="64" customWidth="1"/>
    <col min="517" max="517" width="14.140625" style="64" customWidth="1"/>
    <col min="518" max="518" width="11.85546875" style="64" customWidth="1"/>
    <col min="519" max="519" width="9.5703125" style="64" customWidth="1"/>
    <col min="520" max="520" width="14.7109375" style="64" customWidth="1"/>
    <col min="521" max="522" width="9.5703125" style="64" customWidth="1"/>
    <col min="523" max="523" width="14.28515625" style="64" customWidth="1"/>
    <col min="524" max="524" width="13.140625" style="64" customWidth="1"/>
    <col min="525" max="527" width="10.7109375" style="64" customWidth="1"/>
    <col min="528" max="528" width="9.140625" style="64"/>
    <col min="529" max="529" width="12.85546875" style="64" customWidth="1"/>
    <col min="530" max="530" width="23.42578125" style="64" customWidth="1"/>
    <col min="531" max="532" width="9.140625" style="64"/>
    <col min="533" max="533" width="10.5703125" style="64" bestFit="1" customWidth="1"/>
    <col min="534" max="534" width="11.28515625" style="64" customWidth="1"/>
    <col min="535" max="768" width="9.140625" style="64"/>
    <col min="769" max="769" width="72.28515625" style="64" customWidth="1"/>
    <col min="770" max="770" width="13.85546875" style="64" customWidth="1"/>
    <col min="771" max="771" width="12.140625" style="64" customWidth="1"/>
    <col min="772" max="772" width="11" style="64" customWidth="1"/>
    <col min="773" max="773" width="14.140625" style="64" customWidth="1"/>
    <col min="774" max="774" width="11.85546875" style="64" customWidth="1"/>
    <col min="775" max="775" width="9.5703125" style="64" customWidth="1"/>
    <col min="776" max="776" width="14.7109375" style="64" customWidth="1"/>
    <col min="777" max="778" width="9.5703125" style="64" customWidth="1"/>
    <col min="779" max="779" width="14.28515625" style="64" customWidth="1"/>
    <col min="780" max="780" width="13.140625" style="64" customWidth="1"/>
    <col min="781" max="783" width="10.7109375" style="64" customWidth="1"/>
    <col min="784" max="784" width="9.140625" style="64"/>
    <col min="785" max="785" width="12.85546875" style="64" customWidth="1"/>
    <col min="786" max="786" width="23.42578125" style="64" customWidth="1"/>
    <col min="787" max="788" width="9.140625" style="64"/>
    <col min="789" max="789" width="10.5703125" style="64" bestFit="1" customWidth="1"/>
    <col min="790" max="790" width="11.28515625" style="64" customWidth="1"/>
    <col min="791" max="1024" width="9.140625" style="64"/>
    <col min="1025" max="1025" width="72.28515625" style="64" customWidth="1"/>
    <col min="1026" max="1026" width="13.85546875" style="64" customWidth="1"/>
    <col min="1027" max="1027" width="12.140625" style="64" customWidth="1"/>
    <col min="1028" max="1028" width="11" style="64" customWidth="1"/>
    <col min="1029" max="1029" width="14.140625" style="64" customWidth="1"/>
    <col min="1030" max="1030" width="11.85546875" style="64" customWidth="1"/>
    <col min="1031" max="1031" width="9.5703125" style="64" customWidth="1"/>
    <col min="1032" max="1032" width="14.7109375" style="64" customWidth="1"/>
    <col min="1033" max="1034" width="9.5703125" style="64" customWidth="1"/>
    <col min="1035" max="1035" width="14.28515625" style="64" customWidth="1"/>
    <col min="1036" max="1036" width="13.140625" style="64" customWidth="1"/>
    <col min="1037" max="1039" width="10.7109375" style="64" customWidth="1"/>
    <col min="1040" max="1040" width="9.140625" style="64"/>
    <col min="1041" max="1041" width="12.85546875" style="64" customWidth="1"/>
    <col min="1042" max="1042" width="23.42578125" style="64" customWidth="1"/>
    <col min="1043" max="1044" width="9.140625" style="64"/>
    <col min="1045" max="1045" width="10.5703125" style="64" bestFit="1" customWidth="1"/>
    <col min="1046" max="1046" width="11.28515625" style="64" customWidth="1"/>
    <col min="1047" max="1280" width="9.140625" style="64"/>
    <col min="1281" max="1281" width="72.28515625" style="64" customWidth="1"/>
    <col min="1282" max="1282" width="13.85546875" style="64" customWidth="1"/>
    <col min="1283" max="1283" width="12.140625" style="64" customWidth="1"/>
    <col min="1284" max="1284" width="11" style="64" customWidth="1"/>
    <col min="1285" max="1285" width="14.140625" style="64" customWidth="1"/>
    <col min="1286" max="1286" width="11.85546875" style="64" customWidth="1"/>
    <col min="1287" max="1287" width="9.5703125" style="64" customWidth="1"/>
    <col min="1288" max="1288" width="14.7109375" style="64" customWidth="1"/>
    <col min="1289" max="1290" width="9.5703125" style="64" customWidth="1"/>
    <col min="1291" max="1291" width="14.28515625" style="64" customWidth="1"/>
    <col min="1292" max="1292" width="13.140625" style="64" customWidth="1"/>
    <col min="1293" max="1295" width="10.7109375" style="64" customWidth="1"/>
    <col min="1296" max="1296" width="9.140625" style="64"/>
    <col min="1297" max="1297" width="12.85546875" style="64" customWidth="1"/>
    <col min="1298" max="1298" width="23.42578125" style="64" customWidth="1"/>
    <col min="1299" max="1300" width="9.140625" style="64"/>
    <col min="1301" max="1301" width="10.5703125" style="64" bestFit="1" customWidth="1"/>
    <col min="1302" max="1302" width="11.28515625" style="64" customWidth="1"/>
    <col min="1303" max="1536" width="9.140625" style="64"/>
    <col min="1537" max="1537" width="72.28515625" style="64" customWidth="1"/>
    <col min="1538" max="1538" width="13.85546875" style="64" customWidth="1"/>
    <col min="1539" max="1539" width="12.140625" style="64" customWidth="1"/>
    <col min="1540" max="1540" width="11" style="64" customWidth="1"/>
    <col min="1541" max="1541" width="14.140625" style="64" customWidth="1"/>
    <col min="1542" max="1542" width="11.85546875" style="64" customWidth="1"/>
    <col min="1543" max="1543" width="9.5703125" style="64" customWidth="1"/>
    <col min="1544" max="1544" width="14.7109375" style="64" customWidth="1"/>
    <col min="1545" max="1546" width="9.5703125" style="64" customWidth="1"/>
    <col min="1547" max="1547" width="14.28515625" style="64" customWidth="1"/>
    <col min="1548" max="1548" width="13.140625" style="64" customWidth="1"/>
    <col min="1549" max="1551" width="10.7109375" style="64" customWidth="1"/>
    <col min="1552" max="1552" width="9.140625" style="64"/>
    <col min="1553" max="1553" width="12.85546875" style="64" customWidth="1"/>
    <col min="1554" max="1554" width="23.42578125" style="64" customWidth="1"/>
    <col min="1555" max="1556" width="9.140625" style="64"/>
    <col min="1557" max="1557" width="10.5703125" style="64" bestFit="1" customWidth="1"/>
    <col min="1558" max="1558" width="11.28515625" style="64" customWidth="1"/>
    <col min="1559" max="1792" width="9.140625" style="64"/>
    <col min="1793" max="1793" width="72.28515625" style="64" customWidth="1"/>
    <col min="1794" max="1794" width="13.85546875" style="64" customWidth="1"/>
    <col min="1795" max="1795" width="12.140625" style="64" customWidth="1"/>
    <col min="1796" max="1796" width="11" style="64" customWidth="1"/>
    <col min="1797" max="1797" width="14.140625" style="64" customWidth="1"/>
    <col min="1798" max="1798" width="11.85546875" style="64" customWidth="1"/>
    <col min="1799" max="1799" width="9.5703125" style="64" customWidth="1"/>
    <col min="1800" max="1800" width="14.7109375" style="64" customWidth="1"/>
    <col min="1801" max="1802" width="9.5703125" style="64" customWidth="1"/>
    <col min="1803" max="1803" width="14.28515625" style="64" customWidth="1"/>
    <col min="1804" max="1804" width="13.140625" style="64" customWidth="1"/>
    <col min="1805" max="1807" width="10.7109375" style="64" customWidth="1"/>
    <col min="1808" max="1808" width="9.140625" style="64"/>
    <col min="1809" max="1809" width="12.85546875" style="64" customWidth="1"/>
    <col min="1810" max="1810" width="23.42578125" style="64" customWidth="1"/>
    <col min="1811" max="1812" width="9.140625" style="64"/>
    <col min="1813" max="1813" width="10.5703125" style="64" bestFit="1" customWidth="1"/>
    <col min="1814" max="1814" width="11.28515625" style="64" customWidth="1"/>
    <col min="1815" max="2048" width="9.140625" style="64"/>
    <col min="2049" max="2049" width="72.28515625" style="64" customWidth="1"/>
    <col min="2050" max="2050" width="13.85546875" style="64" customWidth="1"/>
    <col min="2051" max="2051" width="12.140625" style="64" customWidth="1"/>
    <col min="2052" max="2052" width="11" style="64" customWidth="1"/>
    <col min="2053" max="2053" width="14.140625" style="64" customWidth="1"/>
    <col min="2054" max="2054" width="11.85546875" style="64" customWidth="1"/>
    <col min="2055" max="2055" width="9.5703125" style="64" customWidth="1"/>
    <col min="2056" max="2056" width="14.7109375" style="64" customWidth="1"/>
    <col min="2057" max="2058" width="9.5703125" style="64" customWidth="1"/>
    <col min="2059" max="2059" width="14.28515625" style="64" customWidth="1"/>
    <col min="2060" max="2060" width="13.140625" style="64" customWidth="1"/>
    <col min="2061" max="2063" width="10.7109375" style="64" customWidth="1"/>
    <col min="2064" max="2064" width="9.140625" style="64"/>
    <col min="2065" max="2065" width="12.85546875" style="64" customWidth="1"/>
    <col min="2066" max="2066" width="23.42578125" style="64" customWidth="1"/>
    <col min="2067" max="2068" width="9.140625" style="64"/>
    <col min="2069" max="2069" width="10.5703125" style="64" bestFit="1" customWidth="1"/>
    <col min="2070" max="2070" width="11.28515625" style="64" customWidth="1"/>
    <col min="2071" max="2304" width="9.140625" style="64"/>
    <col min="2305" max="2305" width="72.28515625" style="64" customWidth="1"/>
    <col min="2306" max="2306" width="13.85546875" style="64" customWidth="1"/>
    <col min="2307" max="2307" width="12.140625" style="64" customWidth="1"/>
    <col min="2308" max="2308" width="11" style="64" customWidth="1"/>
    <col min="2309" max="2309" width="14.140625" style="64" customWidth="1"/>
    <col min="2310" max="2310" width="11.85546875" style="64" customWidth="1"/>
    <col min="2311" max="2311" width="9.5703125" style="64" customWidth="1"/>
    <col min="2312" max="2312" width="14.7109375" style="64" customWidth="1"/>
    <col min="2313" max="2314" width="9.5703125" style="64" customWidth="1"/>
    <col min="2315" max="2315" width="14.28515625" style="64" customWidth="1"/>
    <col min="2316" max="2316" width="13.140625" style="64" customWidth="1"/>
    <col min="2317" max="2319" width="10.7109375" style="64" customWidth="1"/>
    <col min="2320" max="2320" width="9.140625" style="64"/>
    <col min="2321" max="2321" width="12.85546875" style="64" customWidth="1"/>
    <col min="2322" max="2322" width="23.42578125" style="64" customWidth="1"/>
    <col min="2323" max="2324" width="9.140625" style="64"/>
    <col min="2325" max="2325" width="10.5703125" style="64" bestFit="1" customWidth="1"/>
    <col min="2326" max="2326" width="11.28515625" style="64" customWidth="1"/>
    <col min="2327" max="2560" width="9.140625" style="64"/>
    <col min="2561" max="2561" width="72.28515625" style="64" customWidth="1"/>
    <col min="2562" max="2562" width="13.85546875" style="64" customWidth="1"/>
    <col min="2563" max="2563" width="12.140625" style="64" customWidth="1"/>
    <col min="2564" max="2564" width="11" style="64" customWidth="1"/>
    <col min="2565" max="2565" width="14.140625" style="64" customWidth="1"/>
    <col min="2566" max="2566" width="11.85546875" style="64" customWidth="1"/>
    <col min="2567" max="2567" width="9.5703125" style="64" customWidth="1"/>
    <col min="2568" max="2568" width="14.7109375" style="64" customWidth="1"/>
    <col min="2569" max="2570" width="9.5703125" style="64" customWidth="1"/>
    <col min="2571" max="2571" width="14.28515625" style="64" customWidth="1"/>
    <col min="2572" max="2572" width="13.140625" style="64" customWidth="1"/>
    <col min="2573" max="2575" width="10.7109375" style="64" customWidth="1"/>
    <col min="2576" max="2576" width="9.140625" style="64"/>
    <col min="2577" max="2577" width="12.85546875" style="64" customWidth="1"/>
    <col min="2578" max="2578" width="23.42578125" style="64" customWidth="1"/>
    <col min="2579" max="2580" width="9.140625" style="64"/>
    <col min="2581" max="2581" width="10.5703125" style="64" bestFit="1" customWidth="1"/>
    <col min="2582" max="2582" width="11.28515625" style="64" customWidth="1"/>
    <col min="2583" max="2816" width="9.140625" style="64"/>
    <col min="2817" max="2817" width="72.28515625" style="64" customWidth="1"/>
    <col min="2818" max="2818" width="13.85546875" style="64" customWidth="1"/>
    <col min="2819" max="2819" width="12.140625" style="64" customWidth="1"/>
    <col min="2820" max="2820" width="11" style="64" customWidth="1"/>
    <col min="2821" max="2821" width="14.140625" style="64" customWidth="1"/>
    <col min="2822" max="2822" width="11.85546875" style="64" customWidth="1"/>
    <col min="2823" max="2823" width="9.5703125" style="64" customWidth="1"/>
    <col min="2824" max="2824" width="14.7109375" style="64" customWidth="1"/>
    <col min="2825" max="2826" width="9.5703125" style="64" customWidth="1"/>
    <col min="2827" max="2827" width="14.28515625" style="64" customWidth="1"/>
    <col min="2828" max="2828" width="13.140625" style="64" customWidth="1"/>
    <col min="2829" max="2831" width="10.7109375" style="64" customWidth="1"/>
    <col min="2832" max="2832" width="9.140625" style="64"/>
    <col min="2833" max="2833" width="12.85546875" style="64" customWidth="1"/>
    <col min="2834" max="2834" width="23.42578125" style="64" customWidth="1"/>
    <col min="2835" max="2836" width="9.140625" style="64"/>
    <col min="2837" max="2837" width="10.5703125" style="64" bestFit="1" customWidth="1"/>
    <col min="2838" max="2838" width="11.28515625" style="64" customWidth="1"/>
    <col min="2839" max="3072" width="9.140625" style="64"/>
    <col min="3073" max="3073" width="72.28515625" style="64" customWidth="1"/>
    <col min="3074" max="3074" width="13.85546875" style="64" customWidth="1"/>
    <col min="3075" max="3075" width="12.140625" style="64" customWidth="1"/>
    <col min="3076" max="3076" width="11" style="64" customWidth="1"/>
    <col min="3077" max="3077" width="14.140625" style="64" customWidth="1"/>
    <col min="3078" max="3078" width="11.85546875" style="64" customWidth="1"/>
    <col min="3079" max="3079" width="9.5703125" style="64" customWidth="1"/>
    <col min="3080" max="3080" width="14.7109375" style="64" customWidth="1"/>
    <col min="3081" max="3082" width="9.5703125" style="64" customWidth="1"/>
    <col min="3083" max="3083" width="14.28515625" style="64" customWidth="1"/>
    <col min="3084" max="3084" width="13.140625" style="64" customWidth="1"/>
    <col min="3085" max="3087" width="10.7109375" style="64" customWidth="1"/>
    <col min="3088" max="3088" width="9.140625" style="64"/>
    <col min="3089" max="3089" width="12.85546875" style="64" customWidth="1"/>
    <col min="3090" max="3090" width="23.42578125" style="64" customWidth="1"/>
    <col min="3091" max="3092" width="9.140625" style="64"/>
    <col min="3093" max="3093" width="10.5703125" style="64" bestFit="1" customWidth="1"/>
    <col min="3094" max="3094" width="11.28515625" style="64" customWidth="1"/>
    <col min="3095" max="3328" width="9.140625" style="64"/>
    <col min="3329" max="3329" width="72.28515625" style="64" customWidth="1"/>
    <col min="3330" max="3330" width="13.85546875" style="64" customWidth="1"/>
    <col min="3331" max="3331" width="12.140625" style="64" customWidth="1"/>
    <col min="3332" max="3332" width="11" style="64" customWidth="1"/>
    <col min="3333" max="3333" width="14.140625" style="64" customWidth="1"/>
    <col min="3334" max="3334" width="11.85546875" style="64" customWidth="1"/>
    <col min="3335" max="3335" width="9.5703125" style="64" customWidth="1"/>
    <col min="3336" max="3336" width="14.7109375" style="64" customWidth="1"/>
    <col min="3337" max="3338" width="9.5703125" style="64" customWidth="1"/>
    <col min="3339" max="3339" width="14.28515625" style="64" customWidth="1"/>
    <col min="3340" max="3340" width="13.140625" style="64" customWidth="1"/>
    <col min="3341" max="3343" width="10.7109375" style="64" customWidth="1"/>
    <col min="3344" max="3344" width="9.140625" style="64"/>
    <col min="3345" max="3345" width="12.85546875" style="64" customWidth="1"/>
    <col min="3346" max="3346" width="23.42578125" style="64" customWidth="1"/>
    <col min="3347" max="3348" width="9.140625" style="64"/>
    <col min="3349" max="3349" width="10.5703125" style="64" bestFit="1" customWidth="1"/>
    <col min="3350" max="3350" width="11.28515625" style="64" customWidth="1"/>
    <col min="3351" max="3584" width="9.140625" style="64"/>
    <col min="3585" max="3585" width="72.28515625" style="64" customWidth="1"/>
    <col min="3586" max="3586" width="13.85546875" style="64" customWidth="1"/>
    <col min="3587" max="3587" width="12.140625" style="64" customWidth="1"/>
    <col min="3588" max="3588" width="11" style="64" customWidth="1"/>
    <col min="3589" max="3589" width="14.140625" style="64" customWidth="1"/>
    <col min="3590" max="3590" width="11.85546875" style="64" customWidth="1"/>
    <col min="3591" max="3591" width="9.5703125" style="64" customWidth="1"/>
    <col min="3592" max="3592" width="14.7109375" style="64" customWidth="1"/>
    <col min="3593" max="3594" width="9.5703125" style="64" customWidth="1"/>
    <col min="3595" max="3595" width="14.28515625" style="64" customWidth="1"/>
    <col min="3596" max="3596" width="13.140625" style="64" customWidth="1"/>
    <col min="3597" max="3599" width="10.7109375" style="64" customWidth="1"/>
    <col min="3600" max="3600" width="9.140625" style="64"/>
    <col min="3601" max="3601" width="12.85546875" style="64" customWidth="1"/>
    <col min="3602" max="3602" width="23.42578125" style="64" customWidth="1"/>
    <col min="3603" max="3604" width="9.140625" style="64"/>
    <col min="3605" max="3605" width="10.5703125" style="64" bestFit="1" customWidth="1"/>
    <col min="3606" max="3606" width="11.28515625" style="64" customWidth="1"/>
    <col min="3607" max="3840" width="9.140625" style="64"/>
    <col min="3841" max="3841" width="72.28515625" style="64" customWidth="1"/>
    <col min="3842" max="3842" width="13.85546875" style="64" customWidth="1"/>
    <col min="3843" max="3843" width="12.140625" style="64" customWidth="1"/>
    <col min="3844" max="3844" width="11" style="64" customWidth="1"/>
    <col min="3845" max="3845" width="14.140625" style="64" customWidth="1"/>
    <col min="3846" max="3846" width="11.85546875" style="64" customWidth="1"/>
    <col min="3847" max="3847" width="9.5703125" style="64" customWidth="1"/>
    <col min="3848" max="3848" width="14.7109375" style="64" customWidth="1"/>
    <col min="3849" max="3850" width="9.5703125" style="64" customWidth="1"/>
    <col min="3851" max="3851" width="14.28515625" style="64" customWidth="1"/>
    <col min="3852" max="3852" width="13.140625" style="64" customWidth="1"/>
    <col min="3853" max="3855" width="10.7109375" style="64" customWidth="1"/>
    <col min="3856" max="3856" width="9.140625" style="64"/>
    <col min="3857" max="3857" width="12.85546875" style="64" customWidth="1"/>
    <col min="3858" max="3858" width="23.42578125" style="64" customWidth="1"/>
    <col min="3859" max="3860" width="9.140625" style="64"/>
    <col min="3861" max="3861" width="10.5703125" style="64" bestFit="1" customWidth="1"/>
    <col min="3862" max="3862" width="11.28515625" style="64" customWidth="1"/>
    <col min="3863" max="4096" width="9.140625" style="64"/>
    <col min="4097" max="4097" width="72.28515625" style="64" customWidth="1"/>
    <col min="4098" max="4098" width="13.85546875" style="64" customWidth="1"/>
    <col min="4099" max="4099" width="12.140625" style="64" customWidth="1"/>
    <col min="4100" max="4100" width="11" style="64" customWidth="1"/>
    <col min="4101" max="4101" width="14.140625" style="64" customWidth="1"/>
    <col min="4102" max="4102" width="11.85546875" style="64" customWidth="1"/>
    <col min="4103" max="4103" width="9.5703125" style="64" customWidth="1"/>
    <col min="4104" max="4104" width="14.7109375" style="64" customWidth="1"/>
    <col min="4105" max="4106" width="9.5703125" style="64" customWidth="1"/>
    <col min="4107" max="4107" width="14.28515625" style="64" customWidth="1"/>
    <col min="4108" max="4108" width="13.140625" style="64" customWidth="1"/>
    <col min="4109" max="4111" width="10.7109375" style="64" customWidth="1"/>
    <col min="4112" max="4112" width="9.140625" style="64"/>
    <col min="4113" max="4113" width="12.85546875" style="64" customWidth="1"/>
    <col min="4114" max="4114" width="23.42578125" style="64" customWidth="1"/>
    <col min="4115" max="4116" width="9.140625" style="64"/>
    <col min="4117" max="4117" width="10.5703125" style="64" bestFit="1" customWidth="1"/>
    <col min="4118" max="4118" width="11.28515625" style="64" customWidth="1"/>
    <col min="4119" max="4352" width="9.140625" style="64"/>
    <col min="4353" max="4353" width="72.28515625" style="64" customWidth="1"/>
    <col min="4354" max="4354" width="13.85546875" style="64" customWidth="1"/>
    <col min="4355" max="4355" width="12.140625" style="64" customWidth="1"/>
    <col min="4356" max="4356" width="11" style="64" customWidth="1"/>
    <col min="4357" max="4357" width="14.140625" style="64" customWidth="1"/>
    <col min="4358" max="4358" width="11.85546875" style="64" customWidth="1"/>
    <col min="4359" max="4359" width="9.5703125" style="64" customWidth="1"/>
    <col min="4360" max="4360" width="14.7109375" style="64" customWidth="1"/>
    <col min="4361" max="4362" width="9.5703125" style="64" customWidth="1"/>
    <col min="4363" max="4363" width="14.28515625" style="64" customWidth="1"/>
    <col min="4364" max="4364" width="13.140625" style="64" customWidth="1"/>
    <col min="4365" max="4367" width="10.7109375" style="64" customWidth="1"/>
    <col min="4368" max="4368" width="9.140625" style="64"/>
    <col min="4369" max="4369" width="12.85546875" style="64" customWidth="1"/>
    <col min="4370" max="4370" width="23.42578125" style="64" customWidth="1"/>
    <col min="4371" max="4372" width="9.140625" style="64"/>
    <col min="4373" max="4373" width="10.5703125" style="64" bestFit="1" customWidth="1"/>
    <col min="4374" max="4374" width="11.28515625" style="64" customWidth="1"/>
    <col min="4375" max="4608" width="9.140625" style="64"/>
    <col min="4609" max="4609" width="72.28515625" style="64" customWidth="1"/>
    <col min="4610" max="4610" width="13.85546875" style="64" customWidth="1"/>
    <col min="4611" max="4611" width="12.140625" style="64" customWidth="1"/>
    <col min="4612" max="4612" width="11" style="64" customWidth="1"/>
    <col min="4613" max="4613" width="14.140625" style="64" customWidth="1"/>
    <col min="4614" max="4614" width="11.85546875" style="64" customWidth="1"/>
    <col min="4615" max="4615" width="9.5703125" style="64" customWidth="1"/>
    <col min="4616" max="4616" width="14.7109375" style="64" customWidth="1"/>
    <col min="4617" max="4618" width="9.5703125" style="64" customWidth="1"/>
    <col min="4619" max="4619" width="14.28515625" style="64" customWidth="1"/>
    <col min="4620" max="4620" width="13.140625" style="64" customWidth="1"/>
    <col min="4621" max="4623" width="10.7109375" style="64" customWidth="1"/>
    <col min="4624" max="4624" width="9.140625" style="64"/>
    <col min="4625" max="4625" width="12.85546875" style="64" customWidth="1"/>
    <col min="4626" max="4626" width="23.42578125" style="64" customWidth="1"/>
    <col min="4627" max="4628" width="9.140625" style="64"/>
    <col min="4629" max="4629" width="10.5703125" style="64" bestFit="1" customWidth="1"/>
    <col min="4630" max="4630" width="11.28515625" style="64" customWidth="1"/>
    <col min="4631" max="4864" width="9.140625" style="64"/>
    <col min="4865" max="4865" width="72.28515625" style="64" customWidth="1"/>
    <col min="4866" max="4866" width="13.85546875" style="64" customWidth="1"/>
    <col min="4867" max="4867" width="12.140625" style="64" customWidth="1"/>
    <col min="4868" max="4868" width="11" style="64" customWidth="1"/>
    <col min="4869" max="4869" width="14.140625" style="64" customWidth="1"/>
    <col min="4870" max="4870" width="11.85546875" style="64" customWidth="1"/>
    <col min="4871" max="4871" width="9.5703125" style="64" customWidth="1"/>
    <col min="4872" max="4872" width="14.7109375" style="64" customWidth="1"/>
    <col min="4873" max="4874" width="9.5703125" style="64" customWidth="1"/>
    <col min="4875" max="4875" width="14.28515625" style="64" customWidth="1"/>
    <col min="4876" max="4876" width="13.140625" style="64" customWidth="1"/>
    <col min="4877" max="4879" width="10.7109375" style="64" customWidth="1"/>
    <col min="4880" max="4880" width="9.140625" style="64"/>
    <col min="4881" max="4881" width="12.85546875" style="64" customWidth="1"/>
    <col min="4882" max="4882" width="23.42578125" style="64" customWidth="1"/>
    <col min="4883" max="4884" width="9.140625" style="64"/>
    <col min="4885" max="4885" width="10.5703125" style="64" bestFit="1" customWidth="1"/>
    <col min="4886" max="4886" width="11.28515625" style="64" customWidth="1"/>
    <col min="4887" max="5120" width="9.140625" style="64"/>
    <col min="5121" max="5121" width="72.28515625" style="64" customWidth="1"/>
    <col min="5122" max="5122" width="13.85546875" style="64" customWidth="1"/>
    <col min="5123" max="5123" width="12.140625" style="64" customWidth="1"/>
    <col min="5124" max="5124" width="11" style="64" customWidth="1"/>
    <col min="5125" max="5125" width="14.140625" style="64" customWidth="1"/>
    <col min="5126" max="5126" width="11.85546875" style="64" customWidth="1"/>
    <col min="5127" max="5127" width="9.5703125" style="64" customWidth="1"/>
    <col min="5128" max="5128" width="14.7109375" style="64" customWidth="1"/>
    <col min="5129" max="5130" width="9.5703125" style="64" customWidth="1"/>
    <col min="5131" max="5131" width="14.28515625" style="64" customWidth="1"/>
    <col min="5132" max="5132" width="13.140625" style="64" customWidth="1"/>
    <col min="5133" max="5135" width="10.7109375" style="64" customWidth="1"/>
    <col min="5136" max="5136" width="9.140625" style="64"/>
    <col min="5137" max="5137" width="12.85546875" style="64" customWidth="1"/>
    <col min="5138" max="5138" width="23.42578125" style="64" customWidth="1"/>
    <col min="5139" max="5140" width="9.140625" style="64"/>
    <col min="5141" max="5141" width="10.5703125" style="64" bestFit="1" customWidth="1"/>
    <col min="5142" max="5142" width="11.28515625" style="64" customWidth="1"/>
    <col min="5143" max="5376" width="9.140625" style="64"/>
    <col min="5377" max="5377" width="72.28515625" style="64" customWidth="1"/>
    <col min="5378" max="5378" width="13.85546875" style="64" customWidth="1"/>
    <col min="5379" max="5379" width="12.140625" style="64" customWidth="1"/>
    <col min="5380" max="5380" width="11" style="64" customWidth="1"/>
    <col min="5381" max="5381" width="14.140625" style="64" customWidth="1"/>
    <col min="5382" max="5382" width="11.85546875" style="64" customWidth="1"/>
    <col min="5383" max="5383" width="9.5703125" style="64" customWidth="1"/>
    <col min="5384" max="5384" width="14.7109375" style="64" customWidth="1"/>
    <col min="5385" max="5386" width="9.5703125" style="64" customWidth="1"/>
    <col min="5387" max="5387" width="14.28515625" style="64" customWidth="1"/>
    <col min="5388" max="5388" width="13.140625" style="64" customWidth="1"/>
    <col min="5389" max="5391" width="10.7109375" style="64" customWidth="1"/>
    <col min="5392" max="5392" width="9.140625" style="64"/>
    <col min="5393" max="5393" width="12.85546875" style="64" customWidth="1"/>
    <col min="5394" max="5394" width="23.42578125" style="64" customWidth="1"/>
    <col min="5395" max="5396" width="9.140625" style="64"/>
    <col min="5397" max="5397" width="10.5703125" style="64" bestFit="1" customWidth="1"/>
    <col min="5398" max="5398" width="11.28515625" style="64" customWidth="1"/>
    <col min="5399" max="5632" width="9.140625" style="64"/>
    <col min="5633" max="5633" width="72.28515625" style="64" customWidth="1"/>
    <col min="5634" max="5634" width="13.85546875" style="64" customWidth="1"/>
    <col min="5635" max="5635" width="12.140625" style="64" customWidth="1"/>
    <col min="5636" max="5636" width="11" style="64" customWidth="1"/>
    <col min="5637" max="5637" width="14.140625" style="64" customWidth="1"/>
    <col min="5638" max="5638" width="11.85546875" style="64" customWidth="1"/>
    <col min="5639" max="5639" width="9.5703125" style="64" customWidth="1"/>
    <col min="5640" max="5640" width="14.7109375" style="64" customWidth="1"/>
    <col min="5641" max="5642" width="9.5703125" style="64" customWidth="1"/>
    <col min="5643" max="5643" width="14.28515625" style="64" customWidth="1"/>
    <col min="5644" max="5644" width="13.140625" style="64" customWidth="1"/>
    <col min="5645" max="5647" width="10.7109375" style="64" customWidth="1"/>
    <col min="5648" max="5648" width="9.140625" style="64"/>
    <col min="5649" max="5649" width="12.85546875" style="64" customWidth="1"/>
    <col min="5650" max="5650" width="23.42578125" style="64" customWidth="1"/>
    <col min="5651" max="5652" width="9.140625" style="64"/>
    <col min="5653" max="5653" width="10.5703125" style="64" bestFit="1" customWidth="1"/>
    <col min="5654" max="5654" width="11.28515625" style="64" customWidth="1"/>
    <col min="5655" max="5888" width="9.140625" style="64"/>
    <col min="5889" max="5889" width="72.28515625" style="64" customWidth="1"/>
    <col min="5890" max="5890" width="13.85546875" style="64" customWidth="1"/>
    <col min="5891" max="5891" width="12.140625" style="64" customWidth="1"/>
    <col min="5892" max="5892" width="11" style="64" customWidth="1"/>
    <col min="5893" max="5893" width="14.140625" style="64" customWidth="1"/>
    <col min="5894" max="5894" width="11.85546875" style="64" customWidth="1"/>
    <col min="5895" max="5895" width="9.5703125" style="64" customWidth="1"/>
    <col min="5896" max="5896" width="14.7109375" style="64" customWidth="1"/>
    <col min="5897" max="5898" width="9.5703125" style="64" customWidth="1"/>
    <col min="5899" max="5899" width="14.28515625" style="64" customWidth="1"/>
    <col min="5900" max="5900" width="13.140625" style="64" customWidth="1"/>
    <col min="5901" max="5903" width="10.7109375" style="64" customWidth="1"/>
    <col min="5904" max="5904" width="9.140625" style="64"/>
    <col min="5905" max="5905" width="12.85546875" style="64" customWidth="1"/>
    <col min="5906" max="5906" width="23.42578125" style="64" customWidth="1"/>
    <col min="5907" max="5908" width="9.140625" style="64"/>
    <col min="5909" max="5909" width="10.5703125" style="64" bestFit="1" customWidth="1"/>
    <col min="5910" max="5910" width="11.28515625" style="64" customWidth="1"/>
    <col min="5911" max="6144" width="9.140625" style="64"/>
    <col min="6145" max="6145" width="72.28515625" style="64" customWidth="1"/>
    <col min="6146" max="6146" width="13.85546875" style="64" customWidth="1"/>
    <col min="6147" max="6147" width="12.140625" style="64" customWidth="1"/>
    <col min="6148" max="6148" width="11" style="64" customWidth="1"/>
    <col min="6149" max="6149" width="14.140625" style="64" customWidth="1"/>
    <col min="6150" max="6150" width="11.85546875" style="64" customWidth="1"/>
    <col min="6151" max="6151" width="9.5703125" style="64" customWidth="1"/>
    <col min="6152" max="6152" width="14.7109375" style="64" customWidth="1"/>
    <col min="6153" max="6154" width="9.5703125" style="64" customWidth="1"/>
    <col min="6155" max="6155" width="14.28515625" style="64" customWidth="1"/>
    <col min="6156" max="6156" width="13.140625" style="64" customWidth="1"/>
    <col min="6157" max="6159" width="10.7109375" style="64" customWidth="1"/>
    <col min="6160" max="6160" width="9.140625" style="64"/>
    <col min="6161" max="6161" width="12.85546875" style="64" customWidth="1"/>
    <col min="6162" max="6162" width="23.42578125" style="64" customWidth="1"/>
    <col min="6163" max="6164" width="9.140625" style="64"/>
    <col min="6165" max="6165" width="10.5703125" style="64" bestFit="1" customWidth="1"/>
    <col min="6166" max="6166" width="11.28515625" style="64" customWidth="1"/>
    <col min="6167" max="6400" width="9.140625" style="64"/>
    <col min="6401" max="6401" width="72.28515625" style="64" customWidth="1"/>
    <col min="6402" max="6402" width="13.85546875" style="64" customWidth="1"/>
    <col min="6403" max="6403" width="12.140625" style="64" customWidth="1"/>
    <col min="6404" max="6404" width="11" style="64" customWidth="1"/>
    <col min="6405" max="6405" width="14.140625" style="64" customWidth="1"/>
    <col min="6406" max="6406" width="11.85546875" style="64" customWidth="1"/>
    <col min="6407" max="6407" width="9.5703125" style="64" customWidth="1"/>
    <col min="6408" max="6408" width="14.7109375" style="64" customWidth="1"/>
    <col min="6409" max="6410" width="9.5703125" style="64" customWidth="1"/>
    <col min="6411" max="6411" width="14.28515625" style="64" customWidth="1"/>
    <col min="6412" max="6412" width="13.140625" style="64" customWidth="1"/>
    <col min="6413" max="6415" width="10.7109375" style="64" customWidth="1"/>
    <col min="6416" max="6416" width="9.140625" style="64"/>
    <col min="6417" max="6417" width="12.85546875" style="64" customWidth="1"/>
    <col min="6418" max="6418" width="23.42578125" style="64" customWidth="1"/>
    <col min="6419" max="6420" width="9.140625" style="64"/>
    <col min="6421" max="6421" width="10.5703125" style="64" bestFit="1" customWidth="1"/>
    <col min="6422" max="6422" width="11.28515625" style="64" customWidth="1"/>
    <col min="6423" max="6656" width="9.140625" style="64"/>
    <col min="6657" max="6657" width="72.28515625" style="64" customWidth="1"/>
    <col min="6658" max="6658" width="13.85546875" style="64" customWidth="1"/>
    <col min="6659" max="6659" width="12.140625" style="64" customWidth="1"/>
    <col min="6660" max="6660" width="11" style="64" customWidth="1"/>
    <col min="6661" max="6661" width="14.140625" style="64" customWidth="1"/>
    <col min="6662" max="6662" width="11.85546875" style="64" customWidth="1"/>
    <col min="6663" max="6663" width="9.5703125" style="64" customWidth="1"/>
    <col min="6664" max="6664" width="14.7109375" style="64" customWidth="1"/>
    <col min="6665" max="6666" width="9.5703125" style="64" customWidth="1"/>
    <col min="6667" max="6667" width="14.28515625" style="64" customWidth="1"/>
    <col min="6668" max="6668" width="13.140625" style="64" customWidth="1"/>
    <col min="6669" max="6671" width="10.7109375" style="64" customWidth="1"/>
    <col min="6672" max="6672" width="9.140625" style="64"/>
    <col min="6673" max="6673" width="12.85546875" style="64" customWidth="1"/>
    <col min="6674" max="6674" width="23.42578125" style="64" customWidth="1"/>
    <col min="6675" max="6676" width="9.140625" style="64"/>
    <col min="6677" max="6677" width="10.5703125" style="64" bestFit="1" customWidth="1"/>
    <col min="6678" max="6678" width="11.28515625" style="64" customWidth="1"/>
    <col min="6679" max="6912" width="9.140625" style="64"/>
    <col min="6913" max="6913" width="72.28515625" style="64" customWidth="1"/>
    <col min="6914" max="6914" width="13.85546875" style="64" customWidth="1"/>
    <col min="6915" max="6915" width="12.140625" style="64" customWidth="1"/>
    <col min="6916" max="6916" width="11" style="64" customWidth="1"/>
    <col min="6917" max="6917" width="14.140625" style="64" customWidth="1"/>
    <col min="6918" max="6918" width="11.85546875" style="64" customWidth="1"/>
    <col min="6919" max="6919" width="9.5703125" style="64" customWidth="1"/>
    <col min="6920" max="6920" width="14.7109375" style="64" customWidth="1"/>
    <col min="6921" max="6922" width="9.5703125" style="64" customWidth="1"/>
    <col min="6923" max="6923" width="14.28515625" style="64" customWidth="1"/>
    <col min="6924" max="6924" width="13.140625" style="64" customWidth="1"/>
    <col min="6925" max="6927" width="10.7109375" style="64" customWidth="1"/>
    <col min="6928" max="6928" width="9.140625" style="64"/>
    <col min="6929" max="6929" width="12.85546875" style="64" customWidth="1"/>
    <col min="6930" max="6930" width="23.42578125" style="64" customWidth="1"/>
    <col min="6931" max="6932" width="9.140625" style="64"/>
    <col min="6933" max="6933" width="10.5703125" style="64" bestFit="1" customWidth="1"/>
    <col min="6934" max="6934" width="11.28515625" style="64" customWidth="1"/>
    <col min="6935" max="7168" width="9.140625" style="64"/>
    <col min="7169" max="7169" width="72.28515625" style="64" customWidth="1"/>
    <col min="7170" max="7170" width="13.85546875" style="64" customWidth="1"/>
    <col min="7171" max="7171" width="12.140625" style="64" customWidth="1"/>
    <col min="7172" max="7172" width="11" style="64" customWidth="1"/>
    <col min="7173" max="7173" width="14.140625" style="64" customWidth="1"/>
    <col min="7174" max="7174" width="11.85546875" style="64" customWidth="1"/>
    <col min="7175" max="7175" width="9.5703125" style="64" customWidth="1"/>
    <col min="7176" max="7176" width="14.7109375" style="64" customWidth="1"/>
    <col min="7177" max="7178" width="9.5703125" style="64" customWidth="1"/>
    <col min="7179" max="7179" width="14.28515625" style="64" customWidth="1"/>
    <col min="7180" max="7180" width="13.140625" style="64" customWidth="1"/>
    <col min="7181" max="7183" width="10.7109375" style="64" customWidth="1"/>
    <col min="7184" max="7184" width="9.140625" style="64"/>
    <col min="7185" max="7185" width="12.85546875" style="64" customWidth="1"/>
    <col min="7186" max="7186" width="23.42578125" style="64" customWidth="1"/>
    <col min="7187" max="7188" width="9.140625" style="64"/>
    <col min="7189" max="7189" width="10.5703125" style="64" bestFit="1" customWidth="1"/>
    <col min="7190" max="7190" width="11.28515625" style="64" customWidth="1"/>
    <col min="7191" max="7424" width="9.140625" style="64"/>
    <col min="7425" max="7425" width="72.28515625" style="64" customWidth="1"/>
    <col min="7426" max="7426" width="13.85546875" style="64" customWidth="1"/>
    <col min="7427" max="7427" width="12.140625" style="64" customWidth="1"/>
    <col min="7428" max="7428" width="11" style="64" customWidth="1"/>
    <col min="7429" max="7429" width="14.140625" style="64" customWidth="1"/>
    <col min="7430" max="7430" width="11.85546875" style="64" customWidth="1"/>
    <col min="7431" max="7431" width="9.5703125" style="64" customWidth="1"/>
    <col min="7432" max="7432" width="14.7109375" style="64" customWidth="1"/>
    <col min="7433" max="7434" width="9.5703125" style="64" customWidth="1"/>
    <col min="7435" max="7435" width="14.28515625" style="64" customWidth="1"/>
    <col min="7436" max="7436" width="13.140625" style="64" customWidth="1"/>
    <col min="7437" max="7439" width="10.7109375" style="64" customWidth="1"/>
    <col min="7440" max="7440" width="9.140625" style="64"/>
    <col min="7441" max="7441" width="12.85546875" style="64" customWidth="1"/>
    <col min="7442" max="7442" width="23.42578125" style="64" customWidth="1"/>
    <col min="7443" max="7444" width="9.140625" style="64"/>
    <col min="7445" max="7445" width="10.5703125" style="64" bestFit="1" customWidth="1"/>
    <col min="7446" max="7446" width="11.28515625" style="64" customWidth="1"/>
    <col min="7447" max="7680" width="9.140625" style="64"/>
    <col min="7681" max="7681" width="72.28515625" style="64" customWidth="1"/>
    <col min="7682" max="7682" width="13.85546875" style="64" customWidth="1"/>
    <col min="7683" max="7683" width="12.140625" style="64" customWidth="1"/>
    <col min="7684" max="7684" width="11" style="64" customWidth="1"/>
    <col min="7685" max="7685" width="14.140625" style="64" customWidth="1"/>
    <col min="7686" max="7686" width="11.85546875" style="64" customWidth="1"/>
    <col min="7687" max="7687" width="9.5703125" style="64" customWidth="1"/>
    <col min="7688" max="7688" width="14.7109375" style="64" customWidth="1"/>
    <col min="7689" max="7690" width="9.5703125" style="64" customWidth="1"/>
    <col min="7691" max="7691" width="14.28515625" style="64" customWidth="1"/>
    <col min="7692" max="7692" width="13.140625" style="64" customWidth="1"/>
    <col min="7693" max="7695" width="10.7109375" style="64" customWidth="1"/>
    <col min="7696" max="7696" width="9.140625" style="64"/>
    <col min="7697" max="7697" width="12.85546875" style="64" customWidth="1"/>
    <col min="7698" max="7698" width="23.42578125" style="64" customWidth="1"/>
    <col min="7699" max="7700" width="9.140625" style="64"/>
    <col min="7701" max="7701" width="10.5703125" style="64" bestFit="1" customWidth="1"/>
    <col min="7702" max="7702" width="11.28515625" style="64" customWidth="1"/>
    <col min="7703" max="7936" width="9.140625" style="64"/>
    <col min="7937" max="7937" width="72.28515625" style="64" customWidth="1"/>
    <col min="7938" max="7938" width="13.85546875" style="64" customWidth="1"/>
    <col min="7939" max="7939" width="12.140625" style="64" customWidth="1"/>
    <col min="7940" max="7940" width="11" style="64" customWidth="1"/>
    <col min="7941" max="7941" width="14.140625" style="64" customWidth="1"/>
    <col min="7942" max="7942" width="11.85546875" style="64" customWidth="1"/>
    <col min="7943" max="7943" width="9.5703125" style="64" customWidth="1"/>
    <col min="7944" max="7944" width="14.7109375" style="64" customWidth="1"/>
    <col min="7945" max="7946" width="9.5703125" style="64" customWidth="1"/>
    <col min="7947" max="7947" width="14.28515625" style="64" customWidth="1"/>
    <col min="7948" max="7948" width="13.140625" style="64" customWidth="1"/>
    <col min="7949" max="7951" width="10.7109375" style="64" customWidth="1"/>
    <col min="7952" max="7952" width="9.140625" style="64"/>
    <col min="7953" max="7953" width="12.85546875" style="64" customWidth="1"/>
    <col min="7954" max="7954" width="23.42578125" style="64" customWidth="1"/>
    <col min="7955" max="7956" width="9.140625" style="64"/>
    <col min="7957" max="7957" width="10.5703125" style="64" bestFit="1" customWidth="1"/>
    <col min="7958" max="7958" width="11.28515625" style="64" customWidth="1"/>
    <col min="7959" max="8192" width="9.140625" style="64"/>
    <col min="8193" max="8193" width="72.28515625" style="64" customWidth="1"/>
    <col min="8194" max="8194" width="13.85546875" style="64" customWidth="1"/>
    <col min="8195" max="8195" width="12.140625" style="64" customWidth="1"/>
    <col min="8196" max="8196" width="11" style="64" customWidth="1"/>
    <col min="8197" max="8197" width="14.140625" style="64" customWidth="1"/>
    <col min="8198" max="8198" width="11.85546875" style="64" customWidth="1"/>
    <col min="8199" max="8199" width="9.5703125" style="64" customWidth="1"/>
    <col min="8200" max="8200" width="14.7109375" style="64" customWidth="1"/>
    <col min="8201" max="8202" width="9.5703125" style="64" customWidth="1"/>
    <col min="8203" max="8203" width="14.28515625" style="64" customWidth="1"/>
    <col min="8204" max="8204" width="13.140625" style="64" customWidth="1"/>
    <col min="8205" max="8207" width="10.7109375" style="64" customWidth="1"/>
    <col min="8208" max="8208" width="9.140625" style="64"/>
    <col min="8209" max="8209" width="12.85546875" style="64" customWidth="1"/>
    <col min="8210" max="8210" width="23.42578125" style="64" customWidth="1"/>
    <col min="8211" max="8212" width="9.140625" style="64"/>
    <col min="8213" max="8213" width="10.5703125" style="64" bestFit="1" customWidth="1"/>
    <col min="8214" max="8214" width="11.28515625" style="64" customWidth="1"/>
    <col min="8215" max="8448" width="9.140625" style="64"/>
    <col min="8449" max="8449" width="72.28515625" style="64" customWidth="1"/>
    <col min="8450" max="8450" width="13.85546875" style="64" customWidth="1"/>
    <col min="8451" max="8451" width="12.140625" style="64" customWidth="1"/>
    <col min="8452" max="8452" width="11" style="64" customWidth="1"/>
    <col min="8453" max="8453" width="14.140625" style="64" customWidth="1"/>
    <col min="8454" max="8454" width="11.85546875" style="64" customWidth="1"/>
    <col min="8455" max="8455" width="9.5703125" style="64" customWidth="1"/>
    <col min="8456" max="8456" width="14.7109375" style="64" customWidth="1"/>
    <col min="8457" max="8458" width="9.5703125" style="64" customWidth="1"/>
    <col min="8459" max="8459" width="14.28515625" style="64" customWidth="1"/>
    <col min="8460" max="8460" width="13.140625" style="64" customWidth="1"/>
    <col min="8461" max="8463" width="10.7109375" style="64" customWidth="1"/>
    <col min="8464" max="8464" width="9.140625" style="64"/>
    <col min="8465" max="8465" width="12.85546875" style="64" customWidth="1"/>
    <col min="8466" max="8466" width="23.42578125" style="64" customWidth="1"/>
    <col min="8467" max="8468" width="9.140625" style="64"/>
    <col min="8469" max="8469" width="10.5703125" style="64" bestFit="1" customWidth="1"/>
    <col min="8470" max="8470" width="11.28515625" style="64" customWidth="1"/>
    <col min="8471" max="8704" width="9.140625" style="64"/>
    <col min="8705" max="8705" width="72.28515625" style="64" customWidth="1"/>
    <col min="8706" max="8706" width="13.85546875" style="64" customWidth="1"/>
    <col min="8707" max="8707" width="12.140625" style="64" customWidth="1"/>
    <col min="8708" max="8708" width="11" style="64" customWidth="1"/>
    <col min="8709" max="8709" width="14.140625" style="64" customWidth="1"/>
    <col min="8710" max="8710" width="11.85546875" style="64" customWidth="1"/>
    <col min="8711" max="8711" width="9.5703125" style="64" customWidth="1"/>
    <col min="8712" max="8712" width="14.7109375" style="64" customWidth="1"/>
    <col min="8713" max="8714" width="9.5703125" style="64" customWidth="1"/>
    <col min="8715" max="8715" width="14.28515625" style="64" customWidth="1"/>
    <col min="8716" max="8716" width="13.140625" style="64" customWidth="1"/>
    <col min="8717" max="8719" width="10.7109375" style="64" customWidth="1"/>
    <col min="8720" max="8720" width="9.140625" style="64"/>
    <col min="8721" max="8721" width="12.85546875" style="64" customWidth="1"/>
    <col min="8722" max="8722" width="23.42578125" style="64" customWidth="1"/>
    <col min="8723" max="8724" width="9.140625" style="64"/>
    <col min="8725" max="8725" width="10.5703125" style="64" bestFit="1" customWidth="1"/>
    <col min="8726" max="8726" width="11.28515625" style="64" customWidth="1"/>
    <col min="8727" max="8960" width="9.140625" style="64"/>
    <col min="8961" max="8961" width="72.28515625" style="64" customWidth="1"/>
    <col min="8962" max="8962" width="13.85546875" style="64" customWidth="1"/>
    <col min="8963" max="8963" width="12.140625" style="64" customWidth="1"/>
    <col min="8964" max="8964" width="11" style="64" customWidth="1"/>
    <col min="8965" max="8965" width="14.140625" style="64" customWidth="1"/>
    <col min="8966" max="8966" width="11.85546875" style="64" customWidth="1"/>
    <col min="8967" max="8967" width="9.5703125" style="64" customWidth="1"/>
    <col min="8968" max="8968" width="14.7109375" style="64" customWidth="1"/>
    <col min="8969" max="8970" width="9.5703125" style="64" customWidth="1"/>
    <col min="8971" max="8971" width="14.28515625" style="64" customWidth="1"/>
    <col min="8972" max="8972" width="13.140625" style="64" customWidth="1"/>
    <col min="8973" max="8975" width="10.7109375" style="64" customWidth="1"/>
    <col min="8976" max="8976" width="9.140625" style="64"/>
    <col min="8977" max="8977" width="12.85546875" style="64" customWidth="1"/>
    <col min="8978" max="8978" width="23.42578125" style="64" customWidth="1"/>
    <col min="8979" max="8980" width="9.140625" style="64"/>
    <col min="8981" max="8981" width="10.5703125" style="64" bestFit="1" customWidth="1"/>
    <col min="8982" max="8982" width="11.28515625" style="64" customWidth="1"/>
    <col min="8983" max="9216" width="9.140625" style="64"/>
    <col min="9217" max="9217" width="72.28515625" style="64" customWidth="1"/>
    <col min="9218" max="9218" width="13.85546875" style="64" customWidth="1"/>
    <col min="9219" max="9219" width="12.140625" style="64" customWidth="1"/>
    <col min="9220" max="9220" width="11" style="64" customWidth="1"/>
    <col min="9221" max="9221" width="14.140625" style="64" customWidth="1"/>
    <col min="9222" max="9222" width="11.85546875" style="64" customWidth="1"/>
    <col min="9223" max="9223" width="9.5703125" style="64" customWidth="1"/>
    <col min="9224" max="9224" width="14.7109375" style="64" customWidth="1"/>
    <col min="9225" max="9226" width="9.5703125" style="64" customWidth="1"/>
    <col min="9227" max="9227" width="14.28515625" style="64" customWidth="1"/>
    <col min="9228" max="9228" width="13.140625" style="64" customWidth="1"/>
    <col min="9229" max="9231" width="10.7109375" style="64" customWidth="1"/>
    <col min="9232" max="9232" width="9.140625" style="64"/>
    <col min="9233" max="9233" width="12.85546875" style="64" customWidth="1"/>
    <col min="9234" max="9234" width="23.42578125" style="64" customWidth="1"/>
    <col min="9235" max="9236" width="9.140625" style="64"/>
    <col min="9237" max="9237" width="10.5703125" style="64" bestFit="1" customWidth="1"/>
    <col min="9238" max="9238" width="11.28515625" style="64" customWidth="1"/>
    <col min="9239" max="9472" width="9.140625" style="64"/>
    <col min="9473" max="9473" width="72.28515625" style="64" customWidth="1"/>
    <col min="9474" max="9474" width="13.85546875" style="64" customWidth="1"/>
    <col min="9475" max="9475" width="12.140625" style="64" customWidth="1"/>
    <col min="9476" max="9476" width="11" style="64" customWidth="1"/>
    <col min="9477" max="9477" width="14.140625" style="64" customWidth="1"/>
    <col min="9478" max="9478" width="11.85546875" style="64" customWidth="1"/>
    <col min="9479" max="9479" width="9.5703125" style="64" customWidth="1"/>
    <col min="9480" max="9480" width="14.7109375" style="64" customWidth="1"/>
    <col min="9481" max="9482" width="9.5703125" style="64" customWidth="1"/>
    <col min="9483" max="9483" width="14.28515625" style="64" customWidth="1"/>
    <col min="9484" max="9484" width="13.140625" style="64" customWidth="1"/>
    <col min="9485" max="9487" width="10.7109375" style="64" customWidth="1"/>
    <col min="9488" max="9488" width="9.140625" style="64"/>
    <col min="9489" max="9489" width="12.85546875" style="64" customWidth="1"/>
    <col min="9490" max="9490" width="23.42578125" style="64" customWidth="1"/>
    <col min="9491" max="9492" width="9.140625" style="64"/>
    <col min="9493" max="9493" width="10.5703125" style="64" bestFit="1" customWidth="1"/>
    <col min="9494" max="9494" width="11.28515625" style="64" customWidth="1"/>
    <col min="9495" max="9728" width="9.140625" style="64"/>
    <col min="9729" max="9729" width="72.28515625" style="64" customWidth="1"/>
    <col min="9730" max="9730" width="13.85546875" style="64" customWidth="1"/>
    <col min="9731" max="9731" width="12.140625" style="64" customWidth="1"/>
    <col min="9732" max="9732" width="11" style="64" customWidth="1"/>
    <col min="9733" max="9733" width="14.140625" style="64" customWidth="1"/>
    <col min="9734" max="9734" width="11.85546875" style="64" customWidth="1"/>
    <col min="9735" max="9735" width="9.5703125" style="64" customWidth="1"/>
    <col min="9736" max="9736" width="14.7109375" style="64" customWidth="1"/>
    <col min="9737" max="9738" width="9.5703125" style="64" customWidth="1"/>
    <col min="9739" max="9739" width="14.28515625" style="64" customWidth="1"/>
    <col min="9740" max="9740" width="13.140625" style="64" customWidth="1"/>
    <col min="9741" max="9743" width="10.7109375" style="64" customWidth="1"/>
    <col min="9744" max="9744" width="9.140625" style="64"/>
    <col min="9745" max="9745" width="12.85546875" style="64" customWidth="1"/>
    <col min="9746" max="9746" width="23.42578125" style="64" customWidth="1"/>
    <col min="9747" max="9748" width="9.140625" style="64"/>
    <col min="9749" max="9749" width="10.5703125" style="64" bestFit="1" customWidth="1"/>
    <col min="9750" max="9750" width="11.28515625" style="64" customWidth="1"/>
    <col min="9751" max="9984" width="9.140625" style="64"/>
    <col min="9985" max="9985" width="72.28515625" style="64" customWidth="1"/>
    <col min="9986" max="9986" width="13.85546875" style="64" customWidth="1"/>
    <col min="9987" max="9987" width="12.140625" style="64" customWidth="1"/>
    <col min="9988" max="9988" width="11" style="64" customWidth="1"/>
    <col min="9989" max="9989" width="14.140625" style="64" customWidth="1"/>
    <col min="9990" max="9990" width="11.85546875" style="64" customWidth="1"/>
    <col min="9991" max="9991" width="9.5703125" style="64" customWidth="1"/>
    <col min="9992" max="9992" width="14.7109375" style="64" customWidth="1"/>
    <col min="9993" max="9994" width="9.5703125" style="64" customWidth="1"/>
    <col min="9995" max="9995" width="14.28515625" style="64" customWidth="1"/>
    <col min="9996" max="9996" width="13.140625" style="64" customWidth="1"/>
    <col min="9997" max="9999" width="10.7109375" style="64" customWidth="1"/>
    <col min="10000" max="10000" width="9.140625" style="64"/>
    <col min="10001" max="10001" width="12.85546875" style="64" customWidth="1"/>
    <col min="10002" max="10002" width="23.42578125" style="64" customWidth="1"/>
    <col min="10003" max="10004" width="9.140625" style="64"/>
    <col min="10005" max="10005" width="10.5703125" style="64" bestFit="1" customWidth="1"/>
    <col min="10006" max="10006" width="11.28515625" style="64" customWidth="1"/>
    <col min="10007" max="10240" width="9.140625" style="64"/>
    <col min="10241" max="10241" width="72.28515625" style="64" customWidth="1"/>
    <col min="10242" max="10242" width="13.85546875" style="64" customWidth="1"/>
    <col min="10243" max="10243" width="12.140625" style="64" customWidth="1"/>
    <col min="10244" max="10244" width="11" style="64" customWidth="1"/>
    <col min="10245" max="10245" width="14.140625" style="64" customWidth="1"/>
    <col min="10246" max="10246" width="11.85546875" style="64" customWidth="1"/>
    <col min="10247" max="10247" width="9.5703125" style="64" customWidth="1"/>
    <col min="10248" max="10248" width="14.7109375" style="64" customWidth="1"/>
    <col min="10249" max="10250" width="9.5703125" style="64" customWidth="1"/>
    <col min="10251" max="10251" width="14.28515625" style="64" customWidth="1"/>
    <col min="10252" max="10252" width="13.140625" style="64" customWidth="1"/>
    <col min="10253" max="10255" width="10.7109375" style="64" customWidth="1"/>
    <col min="10256" max="10256" width="9.140625" style="64"/>
    <col min="10257" max="10257" width="12.85546875" style="64" customWidth="1"/>
    <col min="10258" max="10258" width="23.42578125" style="64" customWidth="1"/>
    <col min="10259" max="10260" width="9.140625" style="64"/>
    <col min="10261" max="10261" width="10.5703125" style="64" bestFit="1" customWidth="1"/>
    <col min="10262" max="10262" width="11.28515625" style="64" customWidth="1"/>
    <col min="10263" max="10496" width="9.140625" style="64"/>
    <col min="10497" max="10497" width="72.28515625" style="64" customWidth="1"/>
    <col min="10498" max="10498" width="13.85546875" style="64" customWidth="1"/>
    <col min="10499" max="10499" width="12.140625" style="64" customWidth="1"/>
    <col min="10500" max="10500" width="11" style="64" customWidth="1"/>
    <col min="10501" max="10501" width="14.140625" style="64" customWidth="1"/>
    <col min="10502" max="10502" width="11.85546875" style="64" customWidth="1"/>
    <col min="10503" max="10503" width="9.5703125" style="64" customWidth="1"/>
    <col min="10504" max="10504" width="14.7109375" style="64" customWidth="1"/>
    <col min="10505" max="10506" width="9.5703125" style="64" customWidth="1"/>
    <col min="10507" max="10507" width="14.28515625" style="64" customWidth="1"/>
    <col min="10508" max="10508" width="13.140625" style="64" customWidth="1"/>
    <col min="10509" max="10511" width="10.7109375" style="64" customWidth="1"/>
    <col min="10512" max="10512" width="9.140625" style="64"/>
    <col min="10513" max="10513" width="12.85546875" style="64" customWidth="1"/>
    <col min="10514" max="10514" width="23.42578125" style="64" customWidth="1"/>
    <col min="10515" max="10516" width="9.140625" style="64"/>
    <col min="10517" max="10517" width="10.5703125" style="64" bestFit="1" customWidth="1"/>
    <col min="10518" max="10518" width="11.28515625" style="64" customWidth="1"/>
    <col min="10519" max="10752" width="9.140625" style="64"/>
    <col min="10753" max="10753" width="72.28515625" style="64" customWidth="1"/>
    <col min="10754" max="10754" width="13.85546875" style="64" customWidth="1"/>
    <col min="10755" max="10755" width="12.140625" style="64" customWidth="1"/>
    <col min="10756" max="10756" width="11" style="64" customWidth="1"/>
    <col min="10757" max="10757" width="14.140625" style="64" customWidth="1"/>
    <col min="10758" max="10758" width="11.85546875" style="64" customWidth="1"/>
    <col min="10759" max="10759" width="9.5703125" style="64" customWidth="1"/>
    <col min="10760" max="10760" width="14.7109375" style="64" customWidth="1"/>
    <col min="10761" max="10762" width="9.5703125" style="64" customWidth="1"/>
    <col min="10763" max="10763" width="14.28515625" style="64" customWidth="1"/>
    <col min="10764" max="10764" width="13.140625" style="64" customWidth="1"/>
    <col min="10765" max="10767" width="10.7109375" style="64" customWidth="1"/>
    <col min="10768" max="10768" width="9.140625" style="64"/>
    <col min="10769" max="10769" width="12.85546875" style="64" customWidth="1"/>
    <col min="10770" max="10770" width="23.42578125" style="64" customWidth="1"/>
    <col min="10771" max="10772" width="9.140625" style="64"/>
    <col min="10773" max="10773" width="10.5703125" style="64" bestFit="1" customWidth="1"/>
    <col min="10774" max="10774" width="11.28515625" style="64" customWidth="1"/>
    <col min="10775" max="11008" width="9.140625" style="64"/>
    <col min="11009" max="11009" width="72.28515625" style="64" customWidth="1"/>
    <col min="11010" max="11010" width="13.85546875" style="64" customWidth="1"/>
    <col min="11011" max="11011" width="12.140625" style="64" customWidth="1"/>
    <col min="11012" max="11012" width="11" style="64" customWidth="1"/>
    <col min="11013" max="11013" width="14.140625" style="64" customWidth="1"/>
    <col min="11014" max="11014" width="11.85546875" style="64" customWidth="1"/>
    <col min="11015" max="11015" width="9.5703125" style="64" customWidth="1"/>
    <col min="11016" max="11016" width="14.7109375" style="64" customWidth="1"/>
    <col min="11017" max="11018" width="9.5703125" style="64" customWidth="1"/>
    <col min="11019" max="11019" width="14.28515625" style="64" customWidth="1"/>
    <col min="11020" max="11020" width="13.140625" style="64" customWidth="1"/>
    <col min="11021" max="11023" width="10.7109375" style="64" customWidth="1"/>
    <col min="11024" max="11024" width="9.140625" style="64"/>
    <col min="11025" max="11025" width="12.85546875" style="64" customWidth="1"/>
    <col min="11026" max="11026" width="23.42578125" style="64" customWidth="1"/>
    <col min="11027" max="11028" width="9.140625" style="64"/>
    <col min="11029" max="11029" width="10.5703125" style="64" bestFit="1" customWidth="1"/>
    <col min="11030" max="11030" width="11.28515625" style="64" customWidth="1"/>
    <col min="11031" max="11264" width="9.140625" style="64"/>
    <col min="11265" max="11265" width="72.28515625" style="64" customWidth="1"/>
    <col min="11266" max="11266" width="13.85546875" style="64" customWidth="1"/>
    <col min="11267" max="11267" width="12.140625" style="64" customWidth="1"/>
    <col min="11268" max="11268" width="11" style="64" customWidth="1"/>
    <col min="11269" max="11269" width="14.140625" style="64" customWidth="1"/>
    <col min="11270" max="11270" width="11.85546875" style="64" customWidth="1"/>
    <col min="11271" max="11271" width="9.5703125" style="64" customWidth="1"/>
    <col min="11272" max="11272" width="14.7109375" style="64" customWidth="1"/>
    <col min="11273" max="11274" width="9.5703125" style="64" customWidth="1"/>
    <col min="11275" max="11275" width="14.28515625" style="64" customWidth="1"/>
    <col min="11276" max="11276" width="13.140625" style="64" customWidth="1"/>
    <col min="11277" max="11279" width="10.7109375" style="64" customWidth="1"/>
    <col min="11280" max="11280" width="9.140625" style="64"/>
    <col min="11281" max="11281" width="12.85546875" style="64" customWidth="1"/>
    <col min="11282" max="11282" width="23.42578125" style="64" customWidth="1"/>
    <col min="11283" max="11284" width="9.140625" style="64"/>
    <col min="11285" max="11285" width="10.5703125" style="64" bestFit="1" customWidth="1"/>
    <col min="11286" max="11286" width="11.28515625" style="64" customWidth="1"/>
    <col min="11287" max="11520" width="9.140625" style="64"/>
    <col min="11521" max="11521" width="72.28515625" style="64" customWidth="1"/>
    <col min="11522" max="11522" width="13.85546875" style="64" customWidth="1"/>
    <col min="11523" max="11523" width="12.140625" style="64" customWidth="1"/>
    <col min="11524" max="11524" width="11" style="64" customWidth="1"/>
    <col min="11525" max="11525" width="14.140625" style="64" customWidth="1"/>
    <col min="11526" max="11526" width="11.85546875" style="64" customWidth="1"/>
    <col min="11527" max="11527" width="9.5703125" style="64" customWidth="1"/>
    <col min="11528" max="11528" width="14.7109375" style="64" customWidth="1"/>
    <col min="11529" max="11530" width="9.5703125" style="64" customWidth="1"/>
    <col min="11531" max="11531" width="14.28515625" style="64" customWidth="1"/>
    <col min="11532" max="11532" width="13.140625" style="64" customWidth="1"/>
    <col min="11533" max="11535" width="10.7109375" style="64" customWidth="1"/>
    <col min="11536" max="11536" width="9.140625" style="64"/>
    <col min="11537" max="11537" width="12.85546875" style="64" customWidth="1"/>
    <col min="11538" max="11538" width="23.42578125" style="64" customWidth="1"/>
    <col min="11539" max="11540" width="9.140625" style="64"/>
    <col min="11541" max="11541" width="10.5703125" style="64" bestFit="1" customWidth="1"/>
    <col min="11542" max="11542" width="11.28515625" style="64" customWidth="1"/>
    <col min="11543" max="11776" width="9.140625" style="64"/>
    <col min="11777" max="11777" width="72.28515625" style="64" customWidth="1"/>
    <col min="11778" max="11778" width="13.85546875" style="64" customWidth="1"/>
    <col min="11779" max="11779" width="12.140625" style="64" customWidth="1"/>
    <col min="11780" max="11780" width="11" style="64" customWidth="1"/>
    <col min="11781" max="11781" width="14.140625" style="64" customWidth="1"/>
    <col min="11782" max="11782" width="11.85546875" style="64" customWidth="1"/>
    <col min="11783" max="11783" width="9.5703125" style="64" customWidth="1"/>
    <col min="11784" max="11784" width="14.7109375" style="64" customWidth="1"/>
    <col min="11785" max="11786" width="9.5703125" style="64" customWidth="1"/>
    <col min="11787" max="11787" width="14.28515625" style="64" customWidth="1"/>
    <col min="11788" max="11788" width="13.140625" style="64" customWidth="1"/>
    <col min="11789" max="11791" width="10.7109375" style="64" customWidth="1"/>
    <col min="11792" max="11792" width="9.140625" style="64"/>
    <col min="11793" max="11793" width="12.85546875" style="64" customWidth="1"/>
    <col min="11794" max="11794" width="23.42578125" style="64" customWidth="1"/>
    <col min="11795" max="11796" width="9.140625" style="64"/>
    <col min="11797" max="11797" width="10.5703125" style="64" bestFit="1" customWidth="1"/>
    <col min="11798" max="11798" width="11.28515625" style="64" customWidth="1"/>
    <col min="11799" max="12032" width="9.140625" style="64"/>
    <col min="12033" max="12033" width="72.28515625" style="64" customWidth="1"/>
    <col min="12034" max="12034" width="13.85546875" style="64" customWidth="1"/>
    <col min="12035" max="12035" width="12.140625" style="64" customWidth="1"/>
    <col min="12036" max="12036" width="11" style="64" customWidth="1"/>
    <col min="12037" max="12037" width="14.140625" style="64" customWidth="1"/>
    <col min="12038" max="12038" width="11.85546875" style="64" customWidth="1"/>
    <col min="12039" max="12039" width="9.5703125" style="64" customWidth="1"/>
    <col min="12040" max="12040" width="14.7109375" style="64" customWidth="1"/>
    <col min="12041" max="12042" width="9.5703125" style="64" customWidth="1"/>
    <col min="12043" max="12043" width="14.28515625" style="64" customWidth="1"/>
    <col min="12044" max="12044" width="13.140625" style="64" customWidth="1"/>
    <col min="12045" max="12047" width="10.7109375" style="64" customWidth="1"/>
    <col min="12048" max="12048" width="9.140625" style="64"/>
    <col min="12049" max="12049" width="12.85546875" style="64" customWidth="1"/>
    <col min="12050" max="12050" width="23.42578125" style="64" customWidth="1"/>
    <col min="12051" max="12052" width="9.140625" style="64"/>
    <col min="12053" max="12053" width="10.5703125" style="64" bestFit="1" customWidth="1"/>
    <col min="12054" max="12054" width="11.28515625" style="64" customWidth="1"/>
    <col min="12055" max="12288" width="9.140625" style="64"/>
    <col min="12289" max="12289" width="72.28515625" style="64" customWidth="1"/>
    <col min="12290" max="12290" width="13.85546875" style="64" customWidth="1"/>
    <col min="12291" max="12291" width="12.140625" style="64" customWidth="1"/>
    <col min="12292" max="12292" width="11" style="64" customWidth="1"/>
    <col min="12293" max="12293" width="14.140625" style="64" customWidth="1"/>
    <col min="12294" max="12294" width="11.85546875" style="64" customWidth="1"/>
    <col min="12295" max="12295" width="9.5703125" style="64" customWidth="1"/>
    <col min="12296" max="12296" width="14.7109375" style="64" customWidth="1"/>
    <col min="12297" max="12298" width="9.5703125" style="64" customWidth="1"/>
    <col min="12299" max="12299" width="14.28515625" style="64" customWidth="1"/>
    <col min="12300" max="12300" width="13.140625" style="64" customWidth="1"/>
    <col min="12301" max="12303" width="10.7109375" style="64" customWidth="1"/>
    <col min="12304" max="12304" width="9.140625" style="64"/>
    <col min="12305" max="12305" width="12.85546875" style="64" customWidth="1"/>
    <col min="12306" max="12306" width="23.42578125" style="64" customWidth="1"/>
    <col min="12307" max="12308" width="9.140625" style="64"/>
    <col min="12309" max="12309" width="10.5703125" style="64" bestFit="1" customWidth="1"/>
    <col min="12310" max="12310" width="11.28515625" style="64" customWidth="1"/>
    <col min="12311" max="12544" width="9.140625" style="64"/>
    <col min="12545" max="12545" width="72.28515625" style="64" customWidth="1"/>
    <col min="12546" max="12546" width="13.85546875" style="64" customWidth="1"/>
    <col min="12547" max="12547" width="12.140625" style="64" customWidth="1"/>
    <col min="12548" max="12548" width="11" style="64" customWidth="1"/>
    <col min="12549" max="12549" width="14.140625" style="64" customWidth="1"/>
    <col min="12550" max="12550" width="11.85546875" style="64" customWidth="1"/>
    <col min="12551" max="12551" width="9.5703125" style="64" customWidth="1"/>
    <col min="12552" max="12552" width="14.7109375" style="64" customWidth="1"/>
    <col min="12553" max="12554" width="9.5703125" style="64" customWidth="1"/>
    <col min="12555" max="12555" width="14.28515625" style="64" customWidth="1"/>
    <col min="12556" max="12556" width="13.140625" style="64" customWidth="1"/>
    <col min="12557" max="12559" width="10.7109375" style="64" customWidth="1"/>
    <col min="12560" max="12560" width="9.140625" style="64"/>
    <col min="12561" max="12561" width="12.85546875" style="64" customWidth="1"/>
    <col min="12562" max="12562" width="23.42578125" style="64" customWidth="1"/>
    <col min="12563" max="12564" width="9.140625" style="64"/>
    <col min="12565" max="12565" width="10.5703125" style="64" bestFit="1" customWidth="1"/>
    <col min="12566" max="12566" width="11.28515625" style="64" customWidth="1"/>
    <col min="12567" max="12800" width="9.140625" style="64"/>
    <col min="12801" max="12801" width="72.28515625" style="64" customWidth="1"/>
    <col min="12802" max="12802" width="13.85546875" style="64" customWidth="1"/>
    <col min="12803" max="12803" width="12.140625" style="64" customWidth="1"/>
    <col min="12804" max="12804" width="11" style="64" customWidth="1"/>
    <col min="12805" max="12805" width="14.140625" style="64" customWidth="1"/>
    <col min="12806" max="12806" width="11.85546875" style="64" customWidth="1"/>
    <col min="12807" max="12807" width="9.5703125" style="64" customWidth="1"/>
    <col min="12808" max="12808" width="14.7109375" style="64" customWidth="1"/>
    <col min="12809" max="12810" width="9.5703125" style="64" customWidth="1"/>
    <col min="12811" max="12811" width="14.28515625" style="64" customWidth="1"/>
    <col min="12812" max="12812" width="13.140625" style="64" customWidth="1"/>
    <col min="12813" max="12815" width="10.7109375" style="64" customWidth="1"/>
    <col min="12816" max="12816" width="9.140625" style="64"/>
    <col min="12817" max="12817" width="12.85546875" style="64" customWidth="1"/>
    <col min="12818" max="12818" width="23.42578125" style="64" customWidth="1"/>
    <col min="12819" max="12820" width="9.140625" style="64"/>
    <col min="12821" max="12821" width="10.5703125" style="64" bestFit="1" customWidth="1"/>
    <col min="12822" max="12822" width="11.28515625" style="64" customWidth="1"/>
    <col min="12823" max="13056" width="9.140625" style="64"/>
    <col min="13057" max="13057" width="72.28515625" style="64" customWidth="1"/>
    <col min="13058" max="13058" width="13.85546875" style="64" customWidth="1"/>
    <col min="13059" max="13059" width="12.140625" style="64" customWidth="1"/>
    <col min="13060" max="13060" width="11" style="64" customWidth="1"/>
    <col min="13061" max="13061" width="14.140625" style="64" customWidth="1"/>
    <col min="13062" max="13062" width="11.85546875" style="64" customWidth="1"/>
    <col min="13063" max="13063" width="9.5703125" style="64" customWidth="1"/>
    <col min="13064" max="13064" width="14.7109375" style="64" customWidth="1"/>
    <col min="13065" max="13066" width="9.5703125" style="64" customWidth="1"/>
    <col min="13067" max="13067" width="14.28515625" style="64" customWidth="1"/>
    <col min="13068" max="13068" width="13.140625" style="64" customWidth="1"/>
    <col min="13069" max="13071" width="10.7109375" style="64" customWidth="1"/>
    <col min="13072" max="13072" width="9.140625" style="64"/>
    <col min="13073" max="13073" width="12.85546875" style="64" customWidth="1"/>
    <col min="13074" max="13074" width="23.42578125" style="64" customWidth="1"/>
    <col min="13075" max="13076" width="9.140625" style="64"/>
    <col min="13077" max="13077" width="10.5703125" style="64" bestFit="1" customWidth="1"/>
    <col min="13078" max="13078" width="11.28515625" style="64" customWidth="1"/>
    <col min="13079" max="13312" width="9.140625" style="64"/>
    <col min="13313" max="13313" width="72.28515625" style="64" customWidth="1"/>
    <col min="13314" max="13314" width="13.85546875" style="64" customWidth="1"/>
    <col min="13315" max="13315" width="12.140625" style="64" customWidth="1"/>
    <col min="13316" max="13316" width="11" style="64" customWidth="1"/>
    <col min="13317" max="13317" width="14.140625" style="64" customWidth="1"/>
    <col min="13318" max="13318" width="11.85546875" style="64" customWidth="1"/>
    <col min="13319" max="13319" width="9.5703125" style="64" customWidth="1"/>
    <col min="13320" max="13320" width="14.7109375" style="64" customWidth="1"/>
    <col min="13321" max="13322" width="9.5703125" style="64" customWidth="1"/>
    <col min="13323" max="13323" width="14.28515625" style="64" customWidth="1"/>
    <col min="13324" max="13324" width="13.140625" style="64" customWidth="1"/>
    <col min="13325" max="13327" width="10.7109375" style="64" customWidth="1"/>
    <col min="13328" max="13328" width="9.140625" style="64"/>
    <col min="13329" max="13329" width="12.85546875" style="64" customWidth="1"/>
    <col min="13330" max="13330" width="23.42578125" style="64" customWidth="1"/>
    <col min="13331" max="13332" width="9.140625" style="64"/>
    <col min="13333" max="13333" width="10.5703125" style="64" bestFit="1" customWidth="1"/>
    <col min="13334" max="13334" width="11.28515625" style="64" customWidth="1"/>
    <col min="13335" max="13568" width="9.140625" style="64"/>
    <col min="13569" max="13569" width="72.28515625" style="64" customWidth="1"/>
    <col min="13570" max="13570" width="13.85546875" style="64" customWidth="1"/>
    <col min="13571" max="13571" width="12.140625" style="64" customWidth="1"/>
    <col min="13572" max="13572" width="11" style="64" customWidth="1"/>
    <col min="13573" max="13573" width="14.140625" style="64" customWidth="1"/>
    <col min="13574" max="13574" width="11.85546875" style="64" customWidth="1"/>
    <col min="13575" max="13575" width="9.5703125" style="64" customWidth="1"/>
    <col min="13576" max="13576" width="14.7109375" style="64" customWidth="1"/>
    <col min="13577" max="13578" width="9.5703125" style="64" customWidth="1"/>
    <col min="13579" max="13579" width="14.28515625" style="64" customWidth="1"/>
    <col min="13580" max="13580" width="13.140625" style="64" customWidth="1"/>
    <col min="13581" max="13583" width="10.7109375" style="64" customWidth="1"/>
    <col min="13584" max="13584" width="9.140625" style="64"/>
    <col min="13585" max="13585" width="12.85546875" style="64" customWidth="1"/>
    <col min="13586" max="13586" width="23.42578125" style="64" customWidth="1"/>
    <col min="13587" max="13588" width="9.140625" style="64"/>
    <col min="13589" max="13589" width="10.5703125" style="64" bestFit="1" customWidth="1"/>
    <col min="13590" max="13590" width="11.28515625" style="64" customWidth="1"/>
    <col min="13591" max="13824" width="9.140625" style="64"/>
    <col min="13825" max="13825" width="72.28515625" style="64" customWidth="1"/>
    <col min="13826" max="13826" width="13.85546875" style="64" customWidth="1"/>
    <col min="13827" max="13827" width="12.140625" style="64" customWidth="1"/>
    <col min="13828" max="13828" width="11" style="64" customWidth="1"/>
    <col min="13829" max="13829" width="14.140625" style="64" customWidth="1"/>
    <col min="13830" max="13830" width="11.85546875" style="64" customWidth="1"/>
    <col min="13831" max="13831" width="9.5703125" style="64" customWidth="1"/>
    <col min="13832" max="13832" width="14.7109375" style="64" customWidth="1"/>
    <col min="13833" max="13834" width="9.5703125" style="64" customWidth="1"/>
    <col min="13835" max="13835" width="14.28515625" style="64" customWidth="1"/>
    <col min="13836" max="13836" width="13.140625" style="64" customWidth="1"/>
    <col min="13837" max="13839" width="10.7109375" style="64" customWidth="1"/>
    <col min="13840" max="13840" width="9.140625" style="64"/>
    <col min="13841" max="13841" width="12.85546875" style="64" customWidth="1"/>
    <col min="13842" max="13842" width="23.42578125" style="64" customWidth="1"/>
    <col min="13843" max="13844" width="9.140625" style="64"/>
    <col min="13845" max="13845" width="10.5703125" style="64" bestFit="1" customWidth="1"/>
    <col min="13846" max="13846" width="11.28515625" style="64" customWidth="1"/>
    <col min="13847" max="14080" width="9.140625" style="64"/>
    <col min="14081" max="14081" width="72.28515625" style="64" customWidth="1"/>
    <col min="14082" max="14082" width="13.85546875" style="64" customWidth="1"/>
    <col min="14083" max="14083" width="12.140625" style="64" customWidth="1"/>
    <col min="14084" max="14084" width="11" style="64" customWidth="1"/>
    <col min="14085" max="14085" width="14.140625" style="64" customWidth="1"/>
    <col min="14086" max="14086" width="11.85546875" style="64" customWidth="1"/>
    <col min="14087" max="14087" width="9.5703125" style="64" customWidth="1"/>
    <col min="14088" max="14088" width="14.7109375" style="64" customWidth="1"/>
    <col min="14089" max="14090" width="9.5703125" style="64" customWidth="1"/>
    <col min="14091" max="14091" width="14.28515625" style="64" customWidth="1"/>
    <col min="14092" max="14092" width="13.140625" style="64" customWidth="1"/>
    <col min="14093" max="14095" width="10.7109375" style="64" customWidth="1"/>
    <col min="14096" max="14096" width="9.140625" style="64"/>
    <col min="14097" max="14097" width="12.85546875" style="64" customWidth="1"/>
    <col min="14098" max="14098" width="23.42578125" style="64" customWidth="1"/>
    <col min="14099" max="14100" width="9.140625" style="64"/>
    <col min="14101" max="14101" width="10.5703125" style="64" bestFit="1" customWidth="1"/>
    <col min="14102" max="14102" width="11.28515625" style="64" customWidth="1"/>
    <col min="14103" max="14336" width="9.140625" style="64"/>
    <col min="14337" max="14337" width="72.28515625" style="64" customWidth="1"/>
    <col min="14338" max="14338" width="13.85546875" style="64" customWidth="1"/>
    <col min="14339" max="14339" width="12.140625" style="64" customWidth="1"/>
    <col min="14340" max="14340" width="11" style="64" customWidth="1"/>
    <col min="14341" max="14341" width="14.140625" style="64" customWidth="1"/>
    <col min="14342" max="14342" width="11.85546875" style="64" customWidth="1"/>
    <col min="14343" max="14343" width="9.5703125" style="64" customWidth="1"/>
    <col min="14344" max="14344" width="14.7109375" style="64" customWidth="1"/>
    <col min="14345" max="14346" width="9.5703125" style="64" customWidth="1"/>
    <col min="14347" max="14347" width="14.28515625" style="64" customWidth="1"/>
    <col min="14348" max="14348" width="13.140625" style="64" customWidth="1"/>
    <col min="14349" max="14351" width="10.7109375" style="64" customWidth="1"/>
    <col min="14352" max="14352" width="9.140625" style="64"/>
    <col min="14353" max="14353" width="12.85546875" style="64" customWidth="1"/>
    <col min="14354" max="14354" width="23.42578125" style="64" customWidth="1"/>
    <col min="14355" max="14356" width="9.140625" style="64"/>
    <col min="14357" max="14357" width="10.5703125" style="64" bestFit="1" customWidth="1"/>
    <col min="14358" max="14358" width="11.28515625" style="64" customWidth="1"/>
    <col min="14359" max="14592" width="9.140625" style="64"/>
    <col min="14593" max="14593" width="72.28515625" style="64" customWidth="1"/>
    <col min="14594" max="14594" width="13.85546875" style="64" customWidth="1"/>
    <col min="14595" max="14595" width="12.140625" style="64" customWidth="1"/>
    <col min="14596" max="14596" width="11" style="64" customWidth="1"/>
    <col min="14597" max="14597" width="14.140625" style="64" customWidth="1"/>
    <col min="14598" max="14598" width="11.85546875" style="64" customWidth="1"/>
    <col min="14599" max="14599" width="9.5703125" style="64" customWidth="1"/>
    <col min="14600" max="14600" width="14.7109375" style="64" customWidth="1"/>
    <col min="14601" max="14602" width="9.5703125" style="64" customWidth="1"/>
    <col min="14603" max="14603" width="14.28515625" style="64" customWidth="1"/>
    <col min="14604" max="14604" width="13.140625" style="64" customWidth="1"/>
    <col min="14605" max="14607" width="10.7109375" style="64" customWidth="1"/>
    <col min="14608" max="14608" width="9.140625" style="64"/>
    <col min="14609" max="14609" width="12.85546875" style="64" customWidth="1"/>
    <col min="14610" max="14610" width="23.42578125" style="64" customWidth="1"/>
    <col min="14611" max="14612" width="9.140625" style="64"/>
    <col min="14613" max="14613" width="10.5703125" style="64" bestFit="1" customWidth="1"/>
    <col min="14614" max="14614" width="11.28515625" style="64" customWidth="1"/>
    <col min="14615" max="14848" width="9.140625" style="64"/>
    <col min="14849" max="14849" width="72.28515625" style="64" customWidth="1"/>
    <col min="14850" max="14850" width="13.85546875" style="64" customWidth="1"/>
    <col min="14851" max="14851" width="12.140625" style="64" customWidth="1"/>
    <col min="14852" max="14852" width="11" style="64" customWidth="1"/>
    <col min="14853" max="14853" width="14.140625" style="64" customWidth="1"/>
    <col min="14854" max="14854" width="11.85546875" style="64" customWidth="1"/>
    <col min="14855" max="14855" width="9.5703125" style="64" customWidth="1"/>
    <col min="14856" max="14856" width="14.7109375" style="64" customWidth="1"/>
    <col min="14857" max="14858" width="9.5703125" style="64" customWidth="1"/>
    <col min="14859" max="14859" width="14.28515625" style="64" customWidth="1"/>
    <col min="14860" max="14860" width="13.140625" style="64" customWidth="1"/>
    <col min="14861" max="14863" width="10.7109375" style="64" customWidth="1"/>
    <col min="14864" max="14864" width="9.140625" style="64"/>
    <col min="14865" max="14865" width="12.85546875" style="64" customWidth="1"/>
    <col min="14866" max="14866" width="23.42578125" style="64" customWidth="1"/>
    <col min="14867" max="14868" width="9.140625" style="64"/>
    <col min="14869" max="14869" width="10.5703125" style="64" bestFit="1" customWidth="1"/>
    <col min="14870" max="14870" width="11.28515625" style="64" customWidth="1"/>
    <col min="14871" max="15104" width="9.140625" style="64"/>
    <col min="15105" max="15105" width="72.28515625" style="64" customWidth="1"/>
    <col min="15106" max="15106" width="13.85546875" style="64" customWidth="1"/>
    <col min="15107" max="15107" width="12.140625" style="64" customWidth="1"/>
    <col min="15108" max="15108" width="11" style="64" customWidth="1"/>
    <col min="15109" max="15109" width="14.140625" style="64" customWidth="1"/>
    <col min="15110" max="15110" width="11.85546875" style="64" customWidth="1"/>
    <col min="15111" max="15111" width="9.5703125" style="64" customWidth="1"/>
    <col min="15112" max="15112" width="14.7109375" style="64" customWidth="1"/>
    <col min="15113" max="15114" width="9.5703125" style="64" customWidth="1"/>
    <col min="15115" max="15115" width="14.28515625" style="64" customWidth="1"/>
    <col min="15116" max="15116" width="13.140625" style="64" customWidth="1"/>
    <col min="15117" max="15119" width="10.7109375" style="64" customWidth="1"/>
    <col min="15120" max="15120" width="9.140625" style="64"/>
    <col min="15121" max="15121" width="12.85546875" style="64" customWidth="1"/>
    <col min="15122" max="15122" width="23.42578125" style="64" customWidth="1"/>
    <col min="15123" max="15124" width="9.140625" style="64"/>
    <col min="15125" max="15125" width="10.5703125" style="64" bestFit="1" customWidth="1"/>
    <col min="15126" max="15126" width="11.28515625" style="64" customWidth="1"/>
    <col min="15127" max="15360" width="9.140625" style="64"/>
    <col min="15361" max="15361" width="72.28515625" style="64" customWidth="1"/>
    <col min="15362" max="15362" width="13.85546875" style="64" customWidth="1"/>
    <col min="15363" max="15363" width="12.140625" style="64" customWidth="1"/>
    <col min="15364" max="15364" width="11" style="64" customWidth="1"/>
    <col min="15365" max="15365" width="14.140625" style="64" customWidth="1"/>
    <col min="15366" max="15366" width="11.85546875" style="64" customWidth="1"/>
    <col min="15367" max="15367" width="9.5703125" style="64" customWidth="1"/>
    <col min="15368" max="15368" width="14.7109375" style="64" customWidth="1"/>
    <col min="15369" max="15370" width="9.5703125" style="64" customWidth="1"/>
    <col min="15371" max="15371" width="14.28515625" style="64" customWidth="1"/>
    <col min="15372" max="15372" width="13.140625" style="64" customWidth="1"/>
    <col min="15373" max="15375" width="10.7109375" style="64" customWidth="1"/>
    <col min="15376" max="15376" width="9.140625" style="64"/>
    <col min="15377" max="15377" width="12.85546875" style="64" customWidth="1"/>
    <col min="15378" max="15378" width="23.42578125" style="64" customWidth="1"/>
    <col min="15379" max="15380" width="9.140625" style="64"/>
    <col min="15381" max="15381" width="10.5703125" style="64" bestFit="1" customWidth="1"/>
    <col min="15382" max="15382" width="11.28515625" style="64" customWidth="1"/>
    <col min="15383" max="15616" width="9.140625" style="64"/>
    <col min="15617" max="15617" width="72.28515625" style="64" customWidth="1"/>
    <col min="15618" max="15618" width="13.85546875" style="64" customWidth="1"/>
    <col min="15619" max="15619" width="12.140625" style="64" customWidth="1"/>
    <col min="15620" max="15620" width="11" style="64" customWidth="1"/>
    <col min="15621" max="15621" width="14.140625" style="64" customWidth="1"/>
    <col min="15622" max="15622" width="11.85546875" style="64" customWidth="1"/>
    <col min="15623" max="15623" width="9.5703125" style="64" customWidth="1"/>
    <col min="15624" max="15624" width="14.7109375" style="64" customWidth="1"/>
    <col min="15625" max="15626" width="9.5703125" style="64" customWidth="1"/>
    <col min="15627" max="15627" width="14.28515625" style="64" customWidth="1"/>
    <col min="15628" max="15628" width="13.140625" style="64" customWidth="1"/>
    <col min="15629" max="15631" width="10.7109375" style="64" customWidth="1"/>
    <col min="15632" max="15632" width="9.140625" style="64"/>
    <col min="15633" max="15633" width="12.85546875" style="64" customWidth="1"/>
    <col min="15634" max="15634" width="23.42578125" style="64" customWidth="1"/>
    <col min="15635" max="15636" width="9.140625" style="64"/>
    <col min="15637" max="15637" width="10.5703125" style="64" bestFit="1" customWidth="1"/>
    <col min="15638" max="15638" width="11.28515625" style="64" customWidth="1"/>
    <col min="15639" max="15872" width="9.140625" style="64"/>
    <col min="15873" max="15873" width="72.28515625" style="64" customWidth="1"/>
    <col min="15874" max="15874" width="13.85546875" style="64" customWidth="1"/>
    <col min="15875" max="15875" width="12.140625" style="64" customWidth="1"/>
    <col min="15876" max="15876" width="11" style="64" customWidth="1"/>
    <col min="15877" max="15877" width="14.140625" style="64" customWidth="1"/>
    <col min="15878" max="15878" width="11.85546875" style="64" customWidth="1"/>
    <col min="15879" max="15879" width="9.5703125" style="64" customWidth="1"/>
    <col min="15880" max="15880" width="14.7109375" style="64" customWidth="1"/>
    <col min="15881" max="15882" width="9.5703125" style="64" customWidth="1"/>
    <col min="15883" max="15883" width="14.28515625" style="64" customWidth="1"/>
    <col min="15884" max="15884" width="13.140625" style="64" customWidth="1"/>
    <col min="15885" max="15887" width="10.7109375" style="64" customWidth="1"/>
    <col min="15888" max="15888" width="9.140625" style="64"/>
    <col min="15889" max="15889" width="12.85546875" style="64" customWidth="1"/>
    <col min="15890" max="15890" width="23.42578125" style="64" customWidth="1"/>
    <col min="15891" max="15892" width="9.140625" style="64"/>
    <col min="15893" max="15893" width="10.5703125" style="64" bestFit="1" customWidth="1"/>
    <col min="15894" max="15894" width="11.28515625" style="64" customWidth="1"/>
    <col min="15895" max="16128" width="9.140625" style="64"/>
    <col min="16129" max="16129" width="72.28515625" style="64" customWidth="1"/>
    <col min="16130" max="16130" width="13.85546875" style="64" customWidth="1"/>
    <col min="16131" max="16131" width="12.140625" style="64" customWidth="1"/>
    <col min="16132" max="16132" width="11" style="64" customWidth="1"/>
    <col min="16133" max="16133" width="14.140625" style="64" customWidth="1"/>
    <col min="16134" max="16134" width="11.85546875" style="64" customWidth="1"/>
    <col min="16135" max="16135" width="9.5703125" style="64" customWidth="1"/>
    <col min="16136" max="16136" width="14.7109375" style="64" customWidth="1"/>
    <col min="16137" max="16138" width="9.5703125" style="64" customWidth="1"/>
    <col min="16139" max="16139" width="14.28515625" style="64" customWidth="1"/>
    <col min="16140" max="16140" width="13.140625" style="64" customWidth="1"/>
    <col min="16141" max="16143" width="10.7109375" style="64" customWidth="1"/>
    <col min="16144" max="16144" width="9.140625" style="64"/>
    <col min="16145" max="16145" width="12.85546875" style="64" customWidth="1"/>
    <col min="16146" max="16146" width="23.42578125" style="64" customWidth="1"/>
    <col min="16147" max="16148" width="9.140625" style="64"/>
    <col min="16149" max="16149" width="10.5703125" style="64" bestFit="1" customWidth="1"/>
    <col min="16150" max="16150" width="11.28515625" style="64" customWidth="1"/>
    <col min="16151" max="16384" width="9.140625" style="64"/>
  </cols>
  <sheetData>
    <row r="1" spans="1:20" ht="25.5" customHeight="1">
      <c r="A1" s="7376"/>
      <c r="B1" s="7376"/>
      <c r="C1" s="7376"/>
      <c r="D1" s="7376"/>
      <c r="E1" s="7376"/>
      <c r="F1" s="7376"/>
      <c r="G1" s="7376"/>
      <c r="H1" s="7376"/>
      <c r="I1" s="7376"/>
      <c r="J1" s="7376"/>
      <c r="K1" s="7376"/>
      <c r="L1" s="7376"/>
      <c r="M1" s="7376"/>
      <c r="N1" s="7376"/>
      <c r="O1" s="7376"/>
      <c r="P1" s="7376"/>
      <c r="Q1" s="7376"/>
      <c r="R1" s="7376"/>
      <c r="S1" s="7376"/>
      <c r="T1" s="7376"/>
    </row>
    <row r="2" spans="1:20" ht="25.5" customHeight="1">
      <c r="A2" s="7376" t="s">
        <v>21</v>
      </c>
      <c r="B2" s="7376"/>
      <c r="C2" s="7376"/>
      <c r="D2" s="7376"/>
      <c r="E2" s="7376"/>
      <c r="F2" s="7376"/>
      <c r="G2" s="7376"/>
      <c r="H2" s="7376"/>
      <c r="I2" s="7376"/>
      <c r="J2" s="7376"/>
      <c r="K2" s="7376"/>
      <c r="L2" s="7376"/>
      <c r="M2" s="7376"/>
      <c r="N2" s="7376"/>
      <c r="O2" s="7376"/>
      <c r="P2" s="7376"/>
    </row>
    <row r="3" spans="1:20" ht="25.5" customHeight="1">
      <c r="A3" s="7376" t="s">
        <v>392</v>
      </c>
      <c r="B3" s="7376"/>
      <c r="C3" s="7376"/>
      <c r="D3" s="7376"/>
      <c r="E3" s="7376"/>
      <c r="F3" s="7376"/>
      <c r="G3" s="7376"/>
      <c r="H3" s="7376"/>
      <c r="I3" s="7376"/>
      <c r="J3" s="7376"/>
      <c r="K3" s="7376"/>
      <c r="L3" s="7376"/>
      <c r="M3" s="7376"/>
      <c r="N3" s="5479"/>
      <c r="O3" s="5479"/>
    </row>
    <row r="4" spans="1:20" ht="26.25" thickBot="1">
      <c r="A4" s="372"/>
    </row>
    <row r="5" spans="1:20" ht="27" customHeight="1" thickBot="1">
      <c r="A5" s="7381" t="s">
        <v>1</v>
      </c>
      <c r="B5" s="7390" t="s">
        <v>36</v>
      </c>
      <c r="C5" s="7391"/>
      <c r="D5" s="7392"/>
      <c r="E5" s="7390" t="s">
        <v>37</v>
      </c>
      <c r="F5" s="7391"/>
      <c r="G5" s="7392"/>
      <c r="H5" s="7390" t="s">
        <v>43</v>
      </c>
      <c r="I5" s="7391"/>
      <c r="J5" s="7392"/>
      <c r="K5" s="7384" t="s">
        <v>38</v>
      </c>
      <c r="L5" s="7385"/>
      <c r="M5" s="7386"/>
      <c r="N5" s="401"/>
      <c r="O5" s="401"/>
    </row>
    <row r="6" spans="1:20" ht="27" customHeight="1" thickBot="1">
      <c r="A6" s="7382"/>
      <c r="B6" s="7364" t="s">
        <v>39</v>
      </c>
      <c r="C6" s="7365"/>
      <c r="D6" s="7366"/>
      <c r="E6" s="7364" t="s">
        <v>39</v>
      </c>
      <c r="F6" s="7365"/>
      <c r="G6" s="7366"/>
      <c r="H6" s="7364" t="s">
        <v>39</v>
      </c>
      <c r="I6" s="7365"/>
      <c r="J6" s="7366"/>
      <c r="K6" s="7387"/>
      <c r="L6" s="7388"/>
      <c r="M6" s="7389"/>
      <c r="N6" s="401"/>
      <c r="O6" s="401"/>
    </row>
    <row r="7" spans="1:20" ht="93" customHeight="1" thickBot="1">
      <c r="A7" s="7383"/>
      <c r="B7" s="1451" t="s">
        <v>7</v>
      </c>
      <c r="C7" s="1452" t="s">
        <v>8</v>
      </c>
      <c r="D7" s="1453" t="s">
        <v>9</v>
      </c>
      <c r="E7" s="1451" t="s">
        <v>7</v>
      </c>
      <c r="F7" s="1452" t="s">
        <v>8</v>
      </c>
      <c r="G7" s="1453" t="s">
        <v>9</v>
      </c>
      <c r="H7" s="1451" t="s">
        <v>7</v>
      </c>
      <c r="I7" s="1452" t="s">
        <v>8</v>
      </c>
      <c r="J7" s="1453" t="s">
        <v>9</v>
      </c>
      <c r="K7" s="1451" t="s">
        <v>7</v>
      </c>
      <c r="L7" s="1452" t="s">
        <v>8</v>
      </c>
      <c r="M7" s="1453" t="s">
        <v>9</v>
      </c>
      <c r="N7" s="401"/>
      <c r="O7" s="401"/>
    </row>
    <row r="8" spans="1:20" ht="26.25">
      <c r="A8" s="1466" t="s">
        <v>10</v>
      </c>
      <c r="B8" s="1455"/>
      <c r="C8" s="1456"/>
      <c r="D8" s="1474"/>
      <c r="E8" s="1455"/>
      <c r="F8" s="1456"/>
      <c r="G8" s="1475"/>
      <c r="H8" s="1476"/>
      <c r="I8" s="1477"/>
      <c r="J8" s="1478"/>
      <c r="K8" s="1479"/>
      <c r="L8" s="412"/>
      <c r="M8" s="413"/>
      <c r="N8" s="401"/>
      <c r="O8" s="401"/>
    </row>
    <row r="9" spans="1:20" ht="26.25">
      <c r="A9" s="1467" t="s">
        <v>41</v>
      </c>
      <c r="B9" s="5140">
        <f>B15+B15</f>
        <v>0</v>
      </c>
      <c r="C9" s="5141">
        <f>C20+C15</f>
        <v>49</v>
      </c>
      <c r="D9" s="5141">
        <f>D20+D15</f>
        <v>49</v>
      </c>
      <c r="E9" s="5140">
        <f t="shared" ref="C9:G11" si="0">E21+E15</f>
        <v>0</v>
      </c>
      <c r="F9" s="5141">
        <f>F20+F15</f>
        <v>60</v>
      </c>
      <c r="G9" s="5141">
        <f>G20+G15</f>
        <v>60</v>
      </c>
      <c r="H9" s="1278">
        <f t="shared" ref="H9:J11" si="1">H21+H15</f>
        <v>0</v>
      </c>
      <c r="I9" s="3980">
        <f>I15+I20</f>
        <v>11</v>
      </c>
      <c r="J9" s="3981">
        <f>J15+J20</f>
        <v>11</v>
      </c>
      <c r="K9" s="1471">
        <f t="shared" ref="K9:M11" si="2">B9+E9+H9</f>
        <v>0</v>
      </c>
      <c r="L9" s="1265">
        <f t="shared" si="2"/>
        <v>120</v>
      </c>
      <c r="M9" s="1266">
        <f t="shared" si="2"/>
        <v>120</v>
      </c>
      <c r="N9" s="401"/>
      <c r="O9" s="401"/>
    </row>
    <row r="10" spans="1:20" ht="21" customHeight="1">
      <c r="A10" s="1467" t="s">
        <v>25</v>
      </c>
      <c r="B10" s="5140">
        <f>B22+B16</f>
        <v>0</v>
      </c>
      <c r="C10" s="5141">
        <f t="shared" si="0"/>
        <v>0</v>
      </c>
      <c r="D10" s="5142">
        <f t="shared" si="0"/>
        <v>0</v>
      </c>
      <c r="E10" s="5140">
        <f t="shared" si="0"/>
        <v>0</v>
      </c>
      <c r="F10" s="5141">
        <f t="shared" si="0"/>
        <v>0</v>
      </c>
      <c r="G10" s="5142">
        <f t="shared" si="0"/>
        <v>0</v>
      </c>
      <c r="H10" s="1278">
        <f t="shared" si="1"/>
        <v>0</v>
      </c>
      <c r="I10" s="3980">
        <f t="shared" si="1"/>
        <v>0</v>
      </c>
      <c r="J10" s="3981">
        <f t="shared" si="1"/>
        <v>0</v>
      </c>
      <c r="K10" s="1471">
        <f t="shared" si="2"/>
        <v>0</v>
      </c>
      <c r="L10" s="1265">
        <f t="shared" si="2"/>
        <v>0</v>
      </c>
      <c r="M10" s="1266">
        <f t="shared" si="2"/>
        <v>0</v>
      </c>
      <c r="N10" s="401"/>
      <c r="O10" s="401"/>
    </row>
    <row r="11" spans="1:20" ht="31.5" customHeight="1" thickBot="1">
      <c r="A11" s="1467" t="s">
        <v>42</v>
      </c>
      <c r="B11" s="5140">
        <f>B23+B17</f>
        <v>0</v>
      </c>
      <c r="C11" s="5141">
        <f t="shared" si="0"/>
        <v>0</v>
      </c>
      <c r="D11" s="5142">
        <f t="shared" si="0"/>
        <v>0</v>
      </c>
      <c r="E11" s="5140">
        <f t="shared" si="0"/>
        <v>0</v>
      </c>
      <c r="F11" s="5141">
        <f t="shared" si="0"/>
        <v>0</v>
      </c>
      <c r="G11" s="5142">
        <f t="shared" si="0"/>
        <v>0</v>
      </c>
      <c r="H11" s="1278">
        <f t="shared" si="1"/>
        <v>0</v>
      </c>
      <c r="I11" s="3980">
        <f t="shared" si="1"/>
        <v>0</v>
      </c>
      <c r="J11" s="3981">
        <f t="shared" si="1"/>
        <v>0</v>
      </c>
      <c r="K11" s="1471">
        <f t="shared" si="2"/>
        <v>0</v>
      </c>
      <c r="L11" s="1265">
        <f t="shared" si="2"/>
        <v>0</v>
      </c>
      <c r="M11" s="1266">
        <f t="shared" si="2"/>
        <v>0</v>
      </c>
      <c r="N11" s="401"/>
      <c r="O11" s="401"/>
    </row>
    <row r="12" spans="1:20" ht="45.75" customHeight="1" thickBot="1">
      <c r="A12" s="1457" t="s">
        <v>27</v>
      </c>
      <c r="B12" s="5143">
        <f t="shared" ref="B12:M12" si="3">SUM(B8:B11)</f>
        <v>0</v>
      </c>
      <c r="C12" s="5143">
        <f t="shared" si="3"/>
        <v>49</v>
      </c>
      <c r="D12" s="5143">
        <f t="shared" si="3"/>
        <v>49</v>
      </c>
      <c r="E12" s="5143">
        <f t="shared" si="3"/>
        <v>0</v>
      </c>
      <c r="F12" s="5143">
        <f t="shared" si="3"/>
        <v>60</v>
      </c>
      <c r="G12" s="5143">
        <f t="shared" si="3"/>
        <v>60</v>
      </c>
      <c r="H12" s="1458">
        <f t="shared" si="3"/>
        <v>0</v>
      </c>
      <c r="I12" s="3819">
        <f t="shared" si="3"/>
        <v>11</v>
      </c>
      <c r="J12" s="3819">
        <f t="shared" si="3"/>
        <v>11</v>
      </c>
      <c r="K12" s="1458">
        <f t="shared" si="3"/>
        <v>0</v>
      </c>
      <c r="L12" s="1458">
        <f t="shared" si="3"/>
        <v>120</v>
      </c>
      <c r="M12" s="1459">
        <f t="shared" si="3"/>
        <v>120</v>
      </c>
      <c r="N12" s="401"/>
      <c r="O12" s="401"/>
    </row>
    <row r="13" spans="1:20" ht="27" customHeight="1" thickBot="1">
      <c r="A13" s="1457" t="s">
        <v>15</v>
      </c>
      <c r="B13" s="5182"/>
      <c r="C13" s="5183"/>
      <c r="D13" s="5184"/>
      <c r="E13" s="5182"/>
      <c r="F13" s="5183"/>
      <c r="G13" s="5184"/>
      <c r="H13" s="1480"/>
      <c r="I13" s="4391"/>
      <c r="J13" s="4392"/>
      <c r="K13" s="1469"/>
      <c r="L13" s="1481"/>
      <c r="M13" s="1482"/>
      <c r="N13" s="401"/>
      <c r="O13" s="401"/>
    </row>
    <row r="14" spans="1:20" ht="27" thickBot="1">
      <c r="A14" s="1460" t="s">
        <v>16</v>
      </c>
      <c r="B14" s="4539"/>
      <c r="C14" s="4540"/>
      <c r="D14" s="4538"/>
      <c r="E14" s="4539"/>
      <c r="F14" s="4540"/>
      <c r="G14" s="4538"/>
      <c r="H14" s="1468"/>
      <c r="I14" s="4393"/>
      <c r="J14" s="4394"/>
      <c r="K14" s="1483"/>
      <c r="L14" s="1484"/>
      <c r="M14" s="1485"/>
      <c r="N14" s="402"/>
      <c r="O14" s="402"/>
    </row>
    <row r="15" spans="1:20" ht="25.5">
      <c r="A15" s="1819" t="s">
        <v>41</v>
      </c>
      <c r="B15" s="5185"/>
      <c r="C15" s="5185">
        <v>49</v>
      </c>
      <c r="D15" s="5186">
        <f>SUM(B15:C15)</f>
        <v>49</v>
      </c>
      <c r="E15" s="5185"/>
      <c r="F15" s="5185">
        <v>60</v>
      </c>
      <c r="G15" s="5186">
        <f>SUM(E15:F15)</f>
        <v>60</v>
      </c>
      <c r="H15" s="1820">
        <v>0</v>
      </c>
      <c r="I15" s="4395">
        <v>10</v>
      </c>
      <c r="J15" s="4396">
        <f>SUM(H15:I15)</f>
        <v>10</v>
      </c>
      <c r="K15" s="1809">
        <f t="shared" ref="K15:M17" si="4">B15+E15+H15</f>
        <v>0</v>
      </c>
      <c r="L15" s="1473">
        <f t="shared" si="4"/>
        <v>119</v>
      </c>
      <c r="M15" s="1821">
        <f t="shared" si="4"/>
        <v>119</v>
      </c>
      <c r="N15" s="388"/>
      <c r="O15" s="388"/>
    </row>
    <row r="16" spans="1:20" ht="49.5" hidden="1" customHeight="1">
      <c r="A16" s="1467" t="s">
        <v>25</v>
      </c>
      <c r="B16" s="5146"/>
      <c r="C16" s="5146"/>
      <c r="D16" s="5147">
        <f>SUM(B16:C16)</f>
        <v>0</v>
      </c>
      <c r="E16" s="5146"/>
      <c r="F16" s="5146"/>
      <c r="G16" s="5147">
        <f>SUM(E16:F16)</f>
        <v>0</v>
      </c>
      <c r="H16" s="1287">
        <v>0</v>
      </c>
      <c r="I16" s="3983">
        <v>0</v>
      </c>
      <c r="J16" s="3984">
        <f>SUM(H16:I16)</f>
        <v>0</v>
      </c>
      <c r="K16" s="1471">
        <f t="shared" si="4"/>
        <v>0</v>
      </c>
      <c r="L16" s="1265">
        <f t="shared" si="4"/>
        <v>0</v>
      </c>
      <c r="M16" s="1266">
        <f t="shared" si="4"/>
        <v>0</v>
      </c>
      <c r="N16" s="388"/>
      <c r="O16" s="388"/>
    </row>
    <row r="17" spans="1:16" ht="34.5" customHeight="1" thickBot="1">
      <c r="A17" s="1467" t="s">
        <v>42</v>
      </c>
      <c r="B17" s="5146"/>
      <c r="C17" s="5146"/>
      <c r="D17" s="5147">
        <f>SUM(B17:C17)</f>
        <v>0</v>
      </c>
      <c r="E17" s="5146"/>
      <c r="F17" s="5146"/>
      <c r="G17" s="5147">
        <f>SUM(E17:F17)</f>
        <v>0</v>
      </c>
      <c r="H17" s="1287">
        <v>0</v>
      </c>
      <c r="I17" s="3983">
        <v>0</v>
      </c>
      <c r="J17" s="3984">
        <f>SUM(H17:I17)</f>
        <v>0</v>
      </c>
      <c r="K17" s="1471">
        <f t="shared" si="4"/>
        <v>0</v>
      </c>
      <c r="L17" s="1265">
        <f t="shared" si="4"/>
        <v>0</v>
      </c>
      <c r="M17" s="1266">
        <f t="shared" si="4"/>
        <v>0</v>
      </c>
      <c r="N17" s="388"/>
      <c r="O17" s="388"/>
    </row>
    <row r="18" spans="1:16" ht="27" thickBot="1">
      <c r="A18" s="1454" t="s">
        <v>17</v>
      </c>
      <c r="B18" s="5165">
        <f t="shared" ref="B18:M18" si="5">SUM(B15:B17)</f>
        <v>0</v>
      </c>
      <c r="C18" s="5165">
        <f>SUM(C15:C17)</f>
        <v>49</v>
      </c>
      <c r="D18" s="5165">
        <f t="shared" si="5"/>
        <v>49</v>
      </c>
      <c r="E18" s="5165">
        <f t="shared" si="5"/>
        <v>0</v>
      </c>
      <c r="F18" s="5165">
        <f t="shared" si="5"/>
        <v>60</v>
      </c>
      <c r="G18" s="5166">
        <f t="shared" si="5"/>
        <v>60</v>
      </c>
      <c r="H18" s="1472">
        <f t="shared" si="5"/>
        <v>0</v>
      </c>
      <c r="I18" s="3844">
        <f t="shared" si="5"/>
        <v>10</v>
      </c>
      <c r="J18" s="3845">
        <f t="shared" si="5"/>
        <v>10</v>
      </c>
      <c r="K18" s="1472">
        <f t="shared" si="5"/>
        <v>0</v>
      </c>
      <c r="L18" s="1472">
        <f t="shared" si="5"/>
        <v>119</v>
      </c>
      <c r="M18" s="1462">
        <f t="shared" si="5"/>
        <v>119</v>
      </c>
      <c r="N18" s="403"/>
      <c r="O18" s="403"/>
    </row>
    <row r="19" spans="1:16" ht="51.75" thickBot="1">
      <c r="A19" s="1822" t="s">
        <v>18</v>
      </c>
      <c r="B19" s="5187"/>
      <c r="C19" s="5188"/>
      <c r="D19" s="5189"/>
      <c r="E19" s="5187"/>
      <c r="F19" s="5188"/>
      <c r="G19" s="5189"/>
      <c r="H19" s="1823"/>
      <c r="I19" s="4109"/>
      <c r="J19" s="4398"/>
      <c r="K19" s="1494"/>
      <c r="L19" s="1495"/>
      <c r="M19" s="1496"/>
      <c r="N19" s="388"/>
      <c r="O19" s="388"/>
    </row>
    <row r="20" spans="1:16" ht="26.25">
      <c r="A20" s="1814" t="s">
        <v>41</v>
      </c>
      <c r="B20" s="5140">
        <v>0</v>
      </c>
      <c r="C20" s="5141">
        <v>0</v>
      </c>
      <c r="D20" s="5147">
        <f>SUM(B20:C20)</f>
        <v>0</v>
      </c>
      <c r="E20" s="5146">
        <v>0</v>
      </c>
      <c r="F20" s="5142">
        <v>0</v>
      </c>
      <c r="G20" s="5147">
        <f>SUM(E20:F20)</f>
        <v>0</v>
      </c>
      <c r="H20" s="1815">
        <v>0</v>
      </c>
      <c r="I20" s="4328">
        <v>1</v>
      </c>
      <c r="J20" s="4399">
        <f>SUM(H20:I20)</f>
        <v>1</v>
      </c>
      <c r="K20" s="1816">
        <f t="shared" ref="K20:M22" si="6">B20+E20+H20</f>
        <v>0</v>
      </c>
      <c r="L20" s="1817">
        <f t="shared" si="6"/>
        <v>1</v>
      </c>
      <c r="M20" s="1818">
        <f t="shared" si="6"/>
        <v>1</v>
      </c>
      <c r="N20" s="388"/>
      <c r="O20" s="388"/>
    </row>
    <row r="21" spans="1:16" ht="41.25" hidden="1" customHeight="1">
      <c r="A21" s="1467" t="s">
        <v>25</v>
      </c>
      <c r="B21" s="5140">
        <v>0</v>
      </c>
      <c r="C21" s="5141">
        <v>0</v>
      </c>
      <c r="D21" s="5147">
        <f>SUM(B21:C21)</f>
        <v>0</v>
      </c>
      <c r="E21" s="5146">
        <v>0</v>
      </c>
      <c r="F21" s="5142">
        <v>0</v>
      </c>
      <c r="G21" s="5147">
        <f>SUM(E21:F21)</f>
        <v>0</v>
      </c>
      <c r="H21" s="1287">
        <v>0</v>
      </c>
      <c r="I21" s="3983">
        <v>0</v>
      </c>
      <c r="J21" s="3984">
        <f>SUM(H21:I21)</f>
        <v>0</v>
      </c>
      <c r="K21" s="1471">
        <f t="shared" si="6"/>
        <v>0</v>
      </c>
      <c r="L21" s="1265">
        <f t="shared" si="6"/>
        <v>0</v>
      </c>
      <c r="M21" s="1266">
        <f t="shared" si="6"/>
        <v>0</v>
      </c>
      <c r="N21" s="388"/>
      <c r="O21" s="388"/>
    </row>
    <row r="22" spans="1:16" ht="24.95" hidden="1" customHeight="1">
      <c r="A22" s="1467" t="s">
        <v>42</v>
      </c>
      <c r="B22" s="5140">
        <v>0</v>
      </c>
      <c r="C22" s="5141">
        <v>0</v>
      </c>
      <c r="D22" s="5147">
        <f>SUM(B22:C22)</f>
        <v>0</v>
      </c>
      <c r="E22" s="5146">
        <v>0</v>
      </c>
      <c r="F22" s="5142">
        <v>0</v>
      </c>
      <c r="G22" s="5147">
        <f>SUM(E22:F22)</f>
        <v>0</v>
      </c>
      <c r="H22" s="1287">
        <v>0</v>
      </c>
      <c r="I22" s="3983">
        <v>0</v>
      </c>
      <c r="J22" s="3984">
        <f>SUM(H22:I22)</f>
        <v>0</v>
      </c>
      <c r="K22" s="1471">
        <f t="shared" si="6"/>
        <v>0</v>
      </c>
      <c r="L22" s="1265">
        <f t="shared" si="6"/>
        <v>0</v>
      </c>
      <c r="M22" s="1266">
        <f t="shared" si="6"/>
        <v>0</v>
      </c>
      <c r="N22" s="403"/>
      <c r="O22" s="403"/>
    </row>
    <row r="23" spans="1:16" ht="32.25" hidden="1" customHeight="1">
      <c r="A23" s="1486"/>
      <c r="B23" s="5140"/>
      <c r="C23" s="5141"/>
      <c r="D23" s="5147"/>
      <c r="E23" s="5146"/>
      <c r="F23" s="5142"/>
      <c r="G23" s="5147"/>
      <c r="H23" s="1287"/>
      <c r="I23" s="3983"/>
      <c r="J23" s="3984"/>
      <c r="K23" s="1471"/>
      <c r="L23" s="1265"/>
      <c r="M23" s="1266"/>
      <c r="N23" s="404"/>
      <c r="O23" s="404"/>
    </row>
    <row r="24" spans="1:16" ht="30" customHeight="1" thickBot="1">
      <c r="A24" s="1467" t="s">
        <v>42</v>
      </c>
      <c r="B24" s="5140"/>
      <c r="C24" s="5141"/>
      <c r="D24" s="5147"/>
      <c r="E24" s="5146"/>
      <c r="F24" s="5142"/>
      <c r="G24" s="5147"/>
      <c r="H24" s="1287">
        <v>0</v>
      </c>
      <c r="I24" s="3983"/>
      <c r="J24" s="3984"/>
      <c r="K24" s="1471">
        <v>0</v>
      </c>
      <c r="L24" s="1265">
        <v>0</v>
      </c>
      <c r="M24" s="1266">
        <v>0</v>
      </c>
      <c r="N24" s="403"/>
      <c r="O24" s="403"/>
    </row>
    <row r="25" spans="1:16" ht="51.75" thickBot="1">
      <c r="A25" s="1454" t="s">
        <v>19</v>
      </c>
      <c r="B25" s="5174">
        <f t="shared" ref="B25:M25" si="7">SUM(B20:B24)</f>
        <v>0</v>
      </c>
      <c r="C25" s="5174">
        <f t="shared" si="7"/>
        <v>0</v>
      </c>
      <c r="D25" s="5174">
        <f t="shared" si="7"/>
        <v>0</v>
      </c>
      <c r="E25" s="5174">
        <f t="shared" si="7"/>
        <v>0</v>
      </c>
      <c r="F25" s="5174">
        <f t="shared" si="7"/>
        <v>0</v>
      </c>
      <c r="G25" s="5174">
        <f t="shared" si="7"/>
        <v>0</v>
      </c>
      <c r="H25" s="1487">
        <f t="shared" si="7"/>
        <v>0</v>
      </c>
      <c r="I25" s="4397">
        <f t="shared" si="7"/>
        <v>1</v>
      </c>
      <c r="J25" s="4397">
        <f t="shared" si="7"/>
        <v>1</v>
      </c>
      <c r="K25" s="1461">
        <f t="shared" si="7"/>
        <v>0</v>
      </c>
      <c r="L25" s="1461">
        <f t="shared" si="7"/>
        <v>1</v>
      </c>
      <c r="M25" s="1462">
        <f t="shared" si="7"/>
        <v>1</v>
      </c>
      <c r="N25" s="388"/>
      <c r="O25" s="388"/>
    </row>
    <row r="26" spans="1:16" ht="26.25" thickBot="1">
      <c r="A26" s="1463" t="s">
        <v>29</v>
      </c>
      <c r="B26" s="5143">
        <f t="shared" ref="B26:M26" si="8">B18</f>
        <v>0</v>
      </c>
      <c r="C26" s="5143">
        <f t="shared" si="8"/>
        <v>49</v>
      </c>
      <c r="D26" s="5143">
        <f t="shared" si="8"/>
        <v>49</v>
      </c>
      <c r="E26" s="5143">
        <f t="shared" si="8"/>
        <v>0</v>
      </c>
      <c r="F26" s="5143">
        <f t="shared" si="8"/>
        <v>60</v>
      </c>
      <c r="G26" s="5175">
        <f t="shared" si="8"/>
        <v>60</v>
      </c>
      <c r="H26" s="1464">
        <f t="shared" si="8"/>
        <v>0</v>
      </c>
      <c r="I26" s="3825">
        <f t="shared" si="8"/>
        <v>10</v>
      </c>
      <c r="J26" s="3825">
        <f t="shared" si="8"/>
        <v>10</v>
      </c>
      <c r="K26" s="1464">
        <f t="shared" si="8"/>
        <v>0</v>
      </c>
      <c r="L26" s="1464">
        <f t="shared" si="8"/>
        <v>119</v>
      </c>
      <c r="M26" s="1459">
        <f t="shared" si="8"/>
        <v>119</v>
      </c>
      <c r="N26" s="414"/>
      <c r="O26" s="414"/>
    </row>
    <row r="27" spans="1:16" ht="38.25" customHeight="1" thickBot="1">
      <c r="A27" s="1463" t="s">
        <v>30</v>
      </c>
      <c r="B27" s="1458">
        <f t="shared" ref="B27:M27" si="9">B25</f>
        <v>0</v>
      </c>
      <c r="C27" s="1458">
        <f t="shared" si="9"/>
        <v>0</v>
      </c>
      <c r="D27" s="1458">
        <f t="shared" si="9"/>
        <v>0</v>
      </c>
      <c r="E27" s="1458">
        <f t="shared" si="9"/>
        <v>0</v>
      </c>
      <c r="F27" s="1458">
        <f t="shared" si="9"/>
        <v>0</v>
      </c>
      <c r="G27" s="1464">
        <f t="shared" si="9"/>
        <v>0</v>
      </c>
      <c r="H27" s="1464">
        <f t="shared" si="9"/>
        <v>0</v>
      </c>
      <c r="I27" s="3825">
        <f t="shared" si="9"/>
        <v>1</v>
      </c>
      <c r="J27" s="3825">
        <f t="shared" si="9"/>
        <v>1</v>
      </c>
      <c r="K27" s="1464">
        <f t="shared" si="9"/>
        <v>0</v>
      </c>
      <c r="L27" s="1464">
        <f t="shared" si="9"/>
        <v>1</v>
      </c>
      <c r="M27" s="1459">
        <f t="shared" si="9"/>
        <v>1</v>
      </c>
      <c r="N27" s="93"/>
      <c r="O27" s="93"/>
    </row>
    <row r="28" spans="1:16" ht="39" customHeight="1" thickBot="1">
      <c r="A28" s="1813" t="s">
        <v>31</v>
      </c>
      <c r="B28" s="1810">
        <f t="shared" ref="B28:M28" si="10">SUM(B26:B27)</f>
        <v>0</v>
      </c>
      <c r="C28" s="1810">
        <f t="shared" si="10"/>
        <v>49</v>
      </c>
      <c r="D28" s="1810">
        <f t="shared" si="10"/>
        <v>49</v>
      </c>
      <c r="E28" s="1810">
        <f t="shared" si="10"/>
        <v>0</v>
      </c>
      <c r="F28" s="1810">
        <f t="shared" si="10"/>
        <v>60</v>
      </c>
      <c r="G28" s="1811">
        <f t="shared" si="10"/>
        <v>60</v>
      </c>
      <c r="H28" s="1811">
        <f t="shared" si="10"/>
        <v>0</v>
      </c>
      <c r="I28" s="1811">
        <f t="shared" si="10"/>
        <v>11</v>
      </c>
      <c r="J28" s="1811">
        <f t="shared" si="10"/>
        <v>11</v>
      </c>
      <c r="K28" s="1811">
        <f t="shared" si="10"/>
        <v>0</v>
      </c>
      <c r="L28" s="1811">
        <f t="shared" si="10"/>
        <v>120</v>
      </c>
      <c r="M28" s="1812">
        <f t="shared" si="10"/>
        <v>120</v>
      </c>
      <c r="N28" s="93"/>
      <c r="O28" s="93"/>
    </row>
    <row r="29" spans="1:16" ht="10.5" customHeight="1">
      <c r="A29" s="388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</row>
    <row r="30" spans="1:16" ht="25.5" hidden="1" customHeight="1">
      <c r="A30" s="388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4"/>
    </row>
    <row r="31" spans="1:16" ht="25.5">
      <c r="A31" s="7380"/>
      <c r="B31" s="7380"/>
      <c r="C31" s="7380"/>
      <c r="D31" s="7380"/>
      <c r="E31" s="7380"/>
      <c r="F31" s="7380"/>
      <c r="G31" s="7380"/>
      <c r="H31" s="7380"/>
      <c r="I31" s="7380"/>
      <c r="J31" s="7380"/>
      <c r="K31" s="7380"/>
      <c r="L31" s="7380"/>
      <c r="M31" s="7380"/>
      <c r="N31" s="7380"/>
      <c r="O31" s="7380"/>
      <c r="P31" s="7380"/>
    </row>
    <row r="32" spans="1:16" ht="25.5"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31:P31"/>
    <mergeCell ref="A5:A7"/>
    <mergeCell ref="K5:M6"/>
  </mergeCells>
  <pageMargins left="0.70866141732283505" right="0.70866141732283505" top="0.74803149606299202" bottom="0.74803149606299202" header="0.31496062992126" footer="0.31496062992126"/>
  <pageSetup paperSize="9" scale="5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tabColor rgb="FFFFFF00"/>
  </sheetPr>
  <dimension ref="A1:Q52"/>
  <sheetViews>
    <sheetView workbookViewId="0">
      <selection activeCell="J28" sqref="J28"/>
    </sheetView>
  </sheetViews>
  <sheetFormatPr defaultRowHeight="12.75"/>
  <cols>
    <col min="1" max="1" width="37.5703125" style="347" customWidth="1"/>
    <col min="2" max="2" width="7.5703125" style="347" customWidth="1"/>
    <col min="3" max="3" width="7.7109375" style="347" customWidth="1"/>
    <col min="4" max="4" width="6.5703125" style="347" customWidth="1"/>
    <col min="5" max="5" width="7.42578125" style="347" customWidth="1"/>
    <col min="6" max="6" width="7.7109375" style="347" customWidth="1"/>
    <col min="7" max="7" width="6.28515625" style="347" customWidth="1"/>
    <col min="8" max="9" width="7.42578125" style="347" customWidth="1"/>
    <col min="10" max="10" width="6" style="347" bestFit="1" customWidth="1"/>
    <col min="11" max="11" width="7.5703125" style="347" customWidth="1"/>
    <col min="12" max="12" width="7.28515625" style="347" customWidth="1"/>
    <col min="13" max="13" width="6.42578125" style="347" customWidth="1"/>
    <col min="14" max="14" width="8.42578125" style="347" customWidth="1"/>
    <col min="15" max="15" width="8" style="347" customWidth="1"/>
    <col min="16" max="16" width="8.140625" style="347" customWidth="1"/>
    <col min="17" max="256" width="9.140625" style="347"/>
    <col min="257" max="257" width="37.5703125" style="347" customWidth="1"/>
    <col min="258" max="258" width="7" style="347" customWidth="1"/>
    <col min="259" max="259" width="7.7109375" style="347" customWidth="1"/>
    <col min="260" max="260" width="4.5703125" style="347" customWidth="1"/>
    <col min="261" max="261" width="6.42578125" style="347" customWidth="1"/>
    <col min="262" max="262" width="7.7109375" style="347" customWidth="1"/>
    <col min="263" max="263" width="5" style="347" customWidth="1"/>
    <col min="264" max="264" width="6.140625" style="347" customWidth="1"/>
    <col min="265" max="265" width="7.42578125" style="347" customWidth="1"/>
    <col min="266" max="266" width="5.7109375" style="347" bestFit="1" customWidth="1"/>
    <col min="267" max="267" width="6.7109375" style="347" customWidth="1"/>
    <col min="268" max="268" width="7.28515625" style="347" customWidth="1"/>
    <col min="269" max="269" width="5" style="347" customWidth="1"/>
    <col min="270" max="270" width="6.28515625" style="347" customWidth="1"/>
    <col min="271" max="271" width="7.28515625" style="347" customWidth="1"/>
    <col min="272" max="272" width="6" style="347" customWidth="1"/>
    <col min="273" max="512" width="9.140625" style="347"/>
    <col min="513" max="513" width="37.5703125" style="347" customWidth="1"/>
    <col min="514" max="514" width="7" style="347" customWidth="1"/>
    <col min="515" max="515" width="7.7109375" style="347" customWidth="1"/>
    <col min="516" max="516" width="4.5703125" style="347" customWidth="1"/>
    <col min="517" max="517" width="6.42578125" style="347" customWidth="1"/>
    <col min="518" max="518" width="7.7109375" style="347" customWidth="1"/>
    <col min="519" max="519" width="5" style="347" customWidth="1"/>
    <col min="520" max="520" width="6.140625" style="347" customWidth="1"/>
    <col min="521" max="521" width="7.42578125" style="347" customWidth="1"/>
    <col min="522" max="522" width="5.7109375" style="347" bestFit="1" customWidth="1"/>
    <col min="523" max="523" width="6.7109375" style="347" customWidth="1"/>
    <col min="524" max="524" width="7.28515625" style="347" customWidth="1"/>
    <col min="525" max="525" width="5" style="347" customWidth="1"/>
    <col min="526" max="526" width="6.28515625" style="347" customWidth="1"/>
    <col min="527" max="527" width="7.28515625" style="347" customWidth="1"/>
    <col min="528" max="528" width="6" style="347" customWidth="1"/>
    <col min="529" max="768" width="9.140625" style="347"/>
    <col min="769" max="769" width="37.5703125" style="347" customWidth="1"/>
    <col min="770" max="770" width="7" style="347" customWidth="1"/>
    <col min="771" max="771" width="7.7109375" style="347" customWidth="1"/>
    <col min="772" max="772" width="4.5703125" style="347" customWidth="1"/>
    <col min="773" max="773" width="6.42578125" style="347" customWidth="1"/>
    <col min="774" max="774" width="7.7109375" style="347" customWidth="1"/>
    <col min="775" max="775" width="5" style="347" customWidth="1"/>
    <col min="776" max="776" width="6.140625" style="347" customWidth="1"/>
    <col min="777" max="777" width="7.42578125" style="347" customWidth="1"/>
    <col min="778" max="778" width="5.7109375" style="347" bestFit="1" customWidth="1"/>
    <col min="779" max="779" width="6.7109375" style="347" customWidth="1"/>
    <col min="780" max="780" width="7.28515625" style="347" customWidth="1"/>
    <col min="781" max="781" width="5" style="347" customWidth="1"/>
    <col min="782" max="782" width="6.28515625" style="347" customWidth="1"/>
    <col min="783" max="783" width="7.28515625" style="347" customWidth="1"/>
    <col min="784" max="784" width="6" style="347" customWidth="1"/>
    <col min="785" max="1024" width="9.140625" style="347"/>
    <col min="1025" max="1025" width="37.5703125" style="347" customWidth="1"/>
    <col min="1026" max="1026" width="7" style="347" customWidth="1"/>
    <col min="1027" max="1027" width="7.7109375" style="347" customWidth="1"/>
    <col min="1028" max="1028" width="4.5703125" style="347" customWidth="1"/>
    <col min="1029" max="1029" width="6.42578125" style="347" customWidth="1"/>
    <col min="1030" max="1030" width="7.7109375" style="347" customWidth="1"/>
    <col min="1031" max="1031" width="5" style="347" customWidth="1"/>
    <col min="1032" max="1032" width="6.140625" style="347" customWidth="1"/>
    <col min="1033" max="1033" width="7.42578125" style="347" customWidth="1"/>
    <col min="1034" max="1034" width="5.7109375" style="347" bestFit="1" customWidth="1"/>
    <col min="1035" max="1035" width="6.7109375" style="347" customWidth="1"/>
    <col min="1036" max="1036" width="7.28515625" style="347" customWidth="1"/>
    <col min="1037" max="1037" width="5" style="347" customWidth="1"/>
    <col min="1038" max="1038" width="6.28515625" style="347" customWidth="1"/>
    <col min="1039" max="1039" width="7.28515625" style="347" customWidth="1"/>
    <col min="1040" max="1040" width="6" style="347" customWidth="1"/>
    <col min="1041" max="1280" width="9.140625" style="347"/>
    <col min="1281" max="1281" width="37.5703125" style="347" customWidth="1"/>
    <col min="1282" max="1282" width="7" style="347" customWidth="1"/>
    <col min="1283" max="1283" width="7.7109375" style="347" customWidth="1"/>
    <col min="1284" max="1284" width="4.5703125" style="347" customWidth="1"/>
    <col min="1285" max="1285" width="6.42578125" style="347" customWidth="1"/>
    <col min="1286" max="1286" width="7.7109375" style="347" customWidth="1"/>
    <col min="1287" max="1287" width="5" style="347" customWidth="1"/>
    <col min="1288" max="1288" width="6.140625" style="347" customWidth="1"/>
    <col min="1289" max="1289" width="7.42578125" style="347" customWidth="1"/>
    <col min="1290" max="1290" width="5.7109375" style="347" bestFit="1" customWidth="1"/>
    <col min="1291" max="1291" width="6.7109375" style="347" customWidth="1"/>
    <col min="1292" max="1292" width="7.28515625" style="347" customWidth="1"/>
    <col min="1293" max="1293" width="5" style="347" customWidth="1"/>
    <col min="1294" max="1294" width="6.28515625" style="347" customWidth="1"/>
    <col min="1295" max="1295" width="7.28515625" style="347" customWidth="1"/>
    <col min="1296" max="1296" width="6" style="347" customWidth="1"/>
    <col min="1297" max="1536" width="9.140625" style="347"/>
    <col min="1537" max="1537" width="37.5703125" style="347" customWidth="1"/>
    <col min="1538" max="1538" width="7" style="347" customWidth="1"/>
    <col min="1539" max="1539" width="7.7109375" style="347" customWidth="1"/>
    <col min="1540" max="1540" width="4.5703125" style="347" customWidth="1"/>
    <col min="1541" max="1541" width="6.42578125" style="347" customWidth="1"/>
    <col min="1542" max="1542" width="7.7109375" style="347" customWidth="1"/>
    <col min="1543" max="1543" width="5" style="347" customWidth="1"/>
    <col min="1544" max="1544" width="6.140625" style="347" customWidth="1"/>
    <col min="1545" max="1545" width="7.42578125" style="347" customWidth="1"/>
    <col min="1546" max="1546" width="5.7109375" style="347" bestFit="1" customWidth="1"/>
    <col min="1547" max="1547" width="6.7109375" style="347" customWidth="1"/>
    <col min="1548" max="1548" width="7.28515625" style="347" customWidth="1"/>
    <col min="1549" max="1549" width="5" style="347" customWidth="1"/>
    <col min="1550" max="1550" width="6.28515625" style="347" customWidth="1"/>
    <col min="1551" max="1551" width="7.28515625" style="347" customWidth="1"/>
    <col min="1552" max="1552" width="6" style="347" customWidth="1"/>
    <col min="1553" max="1792" width="9.140625" style="347"/>
    <col min="1793" max="1793" width="37.5703125" style="347" customWidth="1"/>
    <col min="1794" max="1794" width="7" style="347" customWidth="1"/>
    <col min="1795" max="1795" width="7.7109375" style="347" customWidth="1"/>
    <col min="1796" max="1796" width="4.5703125" style="347" customWidth="1"/>
    <col min="1797" max="1797" width="6.42578125" style="347" customWidth="1"/>
    <col min="1798" max="1798" width="7.7109375" style="347" customWidth="1"/>
    <col min="1799" max="1799" width="5" style="347" customWidth="1"/>
    <col min="1800" max="1800" width="6.140625" style="347" customWidth="1"/>
    <col min="1801" max="1801" width="7.42578125" style="347" customWidth="1"/>
    <col min="1802" max="1802" width="5.7109375" style="347" bestFit="1" customWidth="1"/>
    <col min="1803" max="1803" width="6.7109375" style="347" customWidth="1"/>
    <col min="1804" max="1804" width="7.28515625" style="347" customWidth="1"/>
    <col min="1805" max="1805" width="5" style="347" customWidth="1"/>
    <col min="1806" max="1806" width="6.28515625" style="347" customWidth="1"/>
    <col min="1807" max="1807" width="7.28515625" style="347" customWidth="1"/>
    <col min="1808" max="1808" width="6" style="347" customWidth="1"/>
    <col min="1809" max="2048" width="9.140625" style="347"/>
    <col min="2049" max="2049" width="37.5703125" style="347" customWidth="1"/>
    <col min="2050" max="2050" width="7" style="347" customWidth="1"/>
    <col min="2051" max="2051" width="7.7109375" style="347" customWidth="1"/>
    <col min="2052" max="2052" width="4.5703125" style="347" customWidth="1"/>
    <col min="2053" max="2053" width="6.42578125" style="347" customWidth="1"/>
    <col min="2054" max="2054" width="7.7109375" style="347" customWidth="1"/>
    <col min="2055" max="2055" width="5" style="347" customWidth="1"/>
    <col min="2056" max="2056" width="6.140625" style="347" customWidth="1"/>
    <col min="2057" max="2057" width="7.42578125" style="347" customWidth="1"/>
    <col min="2058" max="2058" width="5.7109375" style="347" bestFit="1" customWidth="1"/>
    <col min="2059" max="2059" width="6.7109375" style="347" customWidth="1"/>
    <col min="2060" max="2060" width="7.28515625" style="347" customWidth="1"/>
    <col min="2061" max="2061" width="5" style="347" customWidth="1"/>
    <col min="2062" max="2062" width="6.28515625" style="347" customWidth="1"/>
    <col min="2063" max="2063" width="7.28515625" style="347" customWidth="1"/>
    <col min="2064" max="2064" width="6" style="347" customWidth="1"/>
    <col min="2065" max="2304" width="9.140625" style="347"/>
    <col min="2305" max="2305" width="37.5703125" style="347" customWidth="1"/>
    <col min="2306" max="2306" width="7" style="347" customWidth="1"/>
    <col min="2307" max="2307" width="7.7109375" style="347" customWidth="1"/>
    <col min="2308" max="2308" width="4.5703125" style="347" customWidth="1"/>
    <col min="2309" max="2309" width="6.42578125" style="347" customWidth="1"/>
    <col min="2310" max="2310" width="7.7109375" style="347" customWidth="1"/>
    <col min="2311" max="2311" width="5" style="347" customWidth="1"/>
    <col min="2312" max="2312" width="6.140625" style="347" customWidth="1"/>
    <col min="2313" max="2313" width="7.42578125" style="347" customWidth="1"/>
    <col min="2314" max="2314" width="5.7109375" style="347" bestFit="1" customWidth="1"/>
    <col min="2315" max="2315" width="6.7109375" style="347" customWidth="1"/>
    <col min="2316" max="2316" width="7.28515625" style="347" customWidth="1"/>
    <col min="2317" max="2317" width="5" style="347" customWidth="1"/>
    <col min="2318" max="2318" width="6.28515625" style="347" customWidth="1"/>
    <col min="2319" max="2319" width="7.28515625" style="347" customWidth="1"/>
    <col min="2320" max="2320" width="6" style="347" customWidth="1"/>
    <col min="2321" max="2560" width="9.140625" style="347"/>
    <col min="2561" max="2561" width="37.5703125" style="347" customWidth="1"/>
    <col min="2562" max="2562" width="7" style="347" customWidth="1"/>
    <col min="2563" max="2563" width="7.7109375" style="347" customWidth="1"/>
    <col min="2564" max="2564" width="4.5703125" style="347" customWidth="1"/>
    <col min="2565" max="2565" width="6.42578125" style="347" customWidth="1"/>
    <col min="2566" max="2566" width="7.7109375" style="347" customWidth="1"/>
    <col min="2567" max="2567" width="5" style="347" customWidth="1"/>
    <col min="2568" max="2568" width="6.140625" style="347" customWidth="1"/>
    <col min="2569" max="2569" width="7.42578125" style="347" customWidth="1"/>
    <col min="2570" max="2570" width="5.7109375" style="347" bestFit="1" customWidth="1"/>
    <col min="2571" max="2571" width="6.7109375" style="347" customWidth="1"/>
    <col min="2572" max="2572" width="7.28515625" style="347" customWidth="1"/>
    <col min="2573" max="2573" width="5" style="347" customWidth="1"/>
    <col min="2574" max="2574" width="6.28515625" style="347" customWidth="1"/>
    <col min="2575" max="2575" width="7.28515625" style="347" customWidth="1"/>
    <col min="2576" max="2576" width="6" style="347" customWidth="1"/>
    <col min="2577" max="2816" width="9.140625" style="347"/>
    <col min="2817" max="2817" width="37.5703125" style="347" customWidth="1"/>
    <col min="2818" max="2818" width="7" style="347" customWidth="1"/>
    <col min="2819" max="2819" width="7.7109375" style="347" customWidth="1"/>
    <col min="2820" max="2820" width="4.5703125" style="347" customWidth="1"/>
    <col min="2821" max="2821" width="6.42578125" style="347" customWidth="1"/>
    <col min="2822" max="2822" width="7.7109375" style="347" customWidth="1"/>
    <col min="2823" max="2823" width="5" style="347" customWidth="1"/>
    <col min="2824" max="2824" width="6.140625" style="347" customWidth="1"/>
    <col min="2825" max="2825" width="7.42578125" style="347" customWidth="1"/>
    <col min="2826" max="2826" width="5.7109375" style="347" bestFit="1" customWidth="1"/>
    <col min="2827" max="2827" width="6.7109375" style="347" customWidth="1"/>
    <col min="2828" max="2828" width="7.28515625" style="347" customWidth="1"/>
    <col min="2829" max="2829" width="5" style="347" customWidth="1"/>
    <col min="2830" max="2830" width="6.28515625" style="347" customWidth="1"/>
    <col min="2831" max="2831" width="7.28515625" style="347" customWidth="1"/>
    <col min="2832" max="2832" width="6" style="347" customWidth="1"/>
    <col min="2833" max="3072" width="9.140625" style="347"/>
    <col min="3073" max="3073" width="37.5703125" style="347" customWidth="1"/>
    <col min="3074" max="3074" width="7" style="347" customWidth="1"/>
    <col min="3075" max="3075" width="7.7109375" style="347" customWidth="1"/>
    <col min="3076" max="3076" width="4.5703125" style="347" customWidth="1"/>
    <col min="3077" max="3077" width="6.42578125" style="347" customWidth="1"/>
    <col min="3078" max="3078" width="7.7109375" style="347" customWidth="1"/>
    <col min="3079" max="3079" width="5" style="347" customWidth="1"/>
    <col min="3080" max="3080" width="6.140625" style="347" customWidth="1"/>
    <col min="3081" max="3081" width="7.42578125" style="347" customWidth="1"/>
    <col min="3082" max="3082" width="5.7109375" style="347" bestFit="1" customWidth="1"/>
    <col min="3083" max="3083" width="6.7109375" style="347" customWidth="1"/>
    <col min="3084" max="3084" width="7.28515625" style="347" customWidth="1"/>
    <col min="3085" max="3085" width="5" style="347" customWidth="1"/>
    <col min="3086" max="3086" width="6.28515625" style="347" customWidth="1"/>
    <col min="3087" max="3087" width="7.28515625" style="347" customWidth="1"/>
    <col min="3088" max="3088" width="6" style="347" customWidth="1"/>
    <col min="3089" max="3328" width="9.140625" style="347"/>
    <col min="3329" max="3329" width="37.5703125" style="347" customWidth="1"/>
    <col min="3330" max="3330" width="7" style="347" customWidth="1"/>
    <col min="3331" max="3331" width="7.7109375" style="347" customWidth="1"/>
    <col min="3332" max="3332" width="4.5703125" style="347" customWidth="1"/>
    <col min="3333" max="3333" width="6.42578125" style="347" customWidth="1"/>
    <col min="3334" max="3334" width="7.7109375" style="347" customWidth="1"/>
    <col min="3335" max="3335" width="5" style="347" customWidth="1"/>
    <col min="3336" max="3336" width="6.140625" style="347" customWidth="1"/>
    <col min="3337" max="3337" width="7.42578125" style="347" customWidth="1"/>
    <col min="3338" max="3338" width="5.7109375" style="347" bestFit="1" customWidth="1"/>
    <col min="3339" max="3339" width="6.7109375" style="347" customWidth="1"/>
    <col min="3340" max="3340" width="7.28515625" style="347" customWidth="1"/>
    <col min="3341" max="3341" width="5" style="347" customWidth="1"/>
    <col min="3342" max="3342" width="6.28515625" style="347" customWidth="1"/>
    <col min="3343" max="3343" width="7.28515625" style="347" customWidth="1"/>
    <col min="3344" max="3344" width="6" style="347" customWidth="1"/>
    <col min="3345" max="3584" width="9.140625" style="347"/>
    <col min="3585" max="3585" width="37.5703125" style="347" customWidth="1"/>
    <col min="3586" max="3586" width="7" style="347" customWidth="1"/>
    <col min="3587" max="3587" width="7.7109375" style="347" customWidth="1"/>
    <col min="3588" max="3588" width="4.5703125" style="347" customWidth="1"/>
    <col min="3589" max="3589" width="6.42578125" style="347" customWidth="1"/>
    <col min="3590" max="3590" width="7.7109375" style="347" customWidth="1"/>
    <col min="3591" max="3591" width="5" style="347" customWidth="1"/>
    <col min="3592" max="3592" width="6.140625" style="347" customWidth="1"/>
    <col min="3593" max="3593" width="7.42578125" style="347" customWidth="1"/>
    <col min="3594" max="3594" width="5.7109375" style="347" bestFit="1" customWidth="1"/>
    <col min="3595" max="3595" width="6.7109375" style="347" customWidth="1"/>
    <col min="3596" max="3596" width="7.28515625" style="347" customWidth="1"/>
    <col min="3597" max="3597" width="5" style="347" customWidth="1"/>
    <col min="3598" max="3598" width="6.28515625" style="347" customWidth="1"/>
    <col min="3599" max="3599" width="7.28515625" style="347" customWidth="1"/>
    <col min="3600" max="3600" width="6" style="347" customWidth="1"/>
    <col min="3601" max="3840" width="9.140625" style="347"/>
    <col min="3841" max="3841" width="37.5703125" style="347" customWidth="1"/>
    <col min="3842" max="3842" width="7" style="347" customWidth="1"/>
    <col min="3843" max="3843" width="7.7109375" style="347" customWidth="1"/>
    <col min="3844" max="3844" width="4.5703125" style="347" customWidth="1"/>
    <col min="3845" max="3845" width="6.42578125" style="347" customWidth="1"/>
    <col min="3846" max="3846" width="7.7109375" style="347" customWidth="1"/>
    <col min="3847" max="3847" width="5" style="347" customWidth="1"/>
    <col min="3848" max="3848" width="6.140625" style="347" customWidth="1"/>
    <col min="3849" max="3849" width="7.42578125" style="347" customWidth="1"/>
    <col min="3850" max="3850" width="5.7109375" style="347" bestFit="1" customWidth="1"/>
    <col min="3851" max="3851" width="6.7109375" style="347" customWidth="1"/>
    <col min="3852" max="3852" width="7.28515625" style="347" customWidth="1"/>
    <col min="3853" max="3853" width="5" style="347" customWidth="1"/>
    <col min="3854" max="3854" width="6.28515625" style="347" customWidth="1"/>
    <col min="3855" max="3855" width="7.28515625" style="347" customWidth="1"/>
    <col min="3856" max="3856" width="6" style="347" customWidth="1"/>
    <col min="3857" max="4096" width="9.140625" style="347"/>
    <col min="4097" max="4097" width="37.5703125" style="347" customWidth="1"/>
    <col min="4098" max="4098" width="7" style="347" customWidth="1"/>
    <col min="4099" max="4099" width="7.7109375" style="347" customWidth="1"/>
    <col min="4100" max="4100" width="4.5703125" style="347" customWidth="1"/>
    <col min="4101" max="4101" width="6.42578125" style="347" customWidth="1"/>
    <col min="4102" max="4102" width="7.7109375" style="347" customWidth="1"/>
    <col min="4103" max="4103" width="5" style="347" customWidth="1"/>
    <col min="4104" max="4104" width="6.140625" style="347" customWidth="1"/>
    <col min="4105" max="4105" width="7.42578125" style="347" customWidth="1"/>
    <col min="4106" max="4106" width="5.7109375" style="347" bestFit="1" customWidth="1"/>
    <col min="4107" max="4107" width="6.7109375" style="347" customWidth="1"/>
    <col min="4108" max="4108" width="7.28515625" style="347" customWidth="1"/>
    <col min="4109" max="4109" width="5" style="347" customWidth="1"/>
    <col min="4110" max="4110" width="6.28515625" style="347" customWidth="1"/>
    <col min="4111" max="4111" width="7.28515625" style="347" customWidth="1"/>
    <col min="4112" max="4112" width="6" style="347" customWidth="1"/>
    <col min="4113" max="4352" width="9.140625" style="347"/>
    <col min="4353" max="4353" width="37.5703125" style="347" customWidth="1"/>
    <col min="4354" max="4354" width="7" style="347" customWidth="1"/>
    <col min="4355" max="4355" width="7.7109375" style="347" customWidth="1"/>
    <col min="4356" max="4356" width="4.5703125" style="347" customWidth="1"/>
    <col min="4357" max="4357" width="6.42578125" style="347" customWidth="1"/>
    <col min="4358" max="4358" width="7.7109375" style="347" customWidth="1"/>
    <col min="4359" max="4359" width="5" style="347" customWidth="1"/>
    <col min="4360" max="4360" width="6.140625" style="347" customWidth="1"/>
    <col min="4361" max="4361" width="7.42578125" style="347" customWidth="1"/>
    <col min="4362" max="4362" width="5.7109375" style="347" bestFit="1" customWidth="1"/>
    <col min="4363" max="4363" width="6.7109375" style="347" customWidth="1"/>
    <col min="4364" max="4364" width="7.28515625" style="347" customWidth="1"/>
    <col min="4365" max="4365" width="5" style="347" customWidth="1"/>
    <col min="4366" max="4366" width="6.28515625" style="347" customWidth="1"/>
    <col min="4367" max="4367" width="7.28515625" style="347" customWidth="1"/>
    <col min="4368" max="4368" width="6" style="347" customWidth="1"/>
    <col min="4369" max="4608" width="9.140625" style="347"/>
    <col min="4609" max="4609" width="37.5703125" style="347" customWidth="1"/>
    <col min="4610" max="4610" width="7" style="347" customWidth="1"/>
    <col min="4611" max="4611" width="7.7109375" style="347" customWidth="1"/>
    <col min="4612" max="4612" width="4.5703125" style="347" customWidth="1"/>
    <col min="4613" max="4613" width="6.42578125" style="347" customWidth="1"/>
    <col min="4614" max="4614" width="7.7109375" style="347" customWidth="1"/>
    <col min="4615" max="4615" width="5" style="347" customWidth="1"/>
    <col min="4616" max="4616" width="6.140625" style="347" customWidth="1"/>
    <col min="4617" max="4617" width="7.42578125" style="347" customWidth="1"/>
    <col min="4618" max="4618" width="5.7109375" style="347" bestFit="1" customWidth="1"/>
    <col min="4619" max="4619" width="6.7109375" style="347" customWidth="1"/>
    <col min="4620" max="4620" width="7.28515625" style="347" customWidth="1"/>
    <col min="4621" max="4621" width="5" style="347" customWidth="1"/>
    <col min="4622" max="4622" width="6.28515625" style="347" customWidth="1"/>
    <col min="4623" max="4623" width="7.28515625" style="347" customWidth="1"/>
    <col min="4624" max="4624" width="6" style="347" customWidth="1"/>
    <col min="4625" max="4864" width="9.140625" style="347"/>
    <col min="4865" max="4865" width="37.5703125" style="347" customWidth="1"/>
    <col min="4866" max="4866" width="7" style="347" customWidth="1"/>
    <col min="4867" max="4867" width="7.7109375" style="347" customWidth="1"/>
    <col min="4868" max="4868" width="4.5703125" style="347" customWidth="1"/>
    <col min="4869" max="4869" width="6.42578125" style="347" customWidth="1"/>
    <col min="4870" max="4870" width="7.7109375" style="347" customWidth="1"/>
    <col min="4871" max="4871" width="5" style="347" customWidth="1"/>
    <col min="4872" max="4872" width="6.140625" style="347" customWidth="1"/>
    <col min="4873" max="4873" width="7.42578125" style="347" customWidth="1"/>
    <col min="4874" max="4874" width="5.7109375" style="347" bestFit="1" customWidth="1"/>
    <col min="4875" max="4875" width="6.7109375" style="347" customWidth="1"/>
    <col min="4876" max="4876" width="7.28515625" style="347" customWidth="1"/>
    <col min="4877" max="4877" width="5" style="347" customWidth="1"/>
    <col min="4878" max="4878" width="6.28515625" style="347" customWidth="1"/>
    <col min="4879" max="4879" width="7.28515625" style="347" customWidth="1"/>
    <col min="4880" max="4880" width="6" style="347" customWidth="1"/>
    <col min="4881" max="5120" width="9.140625" style="347"/>
    <col min="5121" max="5121" width="37.5703125" style="347" customWidth="1"/>
    <col min="5122" max="5122" width="7" style="347" customWidth="1"/>
    <col min="5123" max="5123" width="7.7109375" style="347" customWidth="1"/>
    <col min="5124" max="5124" width="4.5703125" style="347" customWidth="1"/>
    <col min="5125" max="5125" width="6.42578125" style="347" customWidth="1"/>
    <col min="5126" max="5126" width="7.7109375" style="347" customWidth="1"/>
    <col min="5127" max="5127" width="5" style="347" customWidth="1"/>
    <col min="5128" max="5128" width="6.140625" style="347" customWidth="1"/>
    <col min="5129" max="5129" width="7.42578125" style="347" customWidth="1"/>
    <col min="5130" max="5130" width="5.7109375" style="347" bestFit="1" customWidth="1"/>
    <col min="5131" max="5131" width="6.7109375" style="347" customWidth="1"/>
    <col min="5132" max="5132" width="7.28515625" style="347" customWidth="1"/>
    <col min="5133" max="5133" width="5" style="347" customWidth="1"/>
    <col min="5134" max="5134" width="6.28515625" style="347" customWidth="1"/>
    <col min="5135" max="5135" width="7.28515625" style="347" customWidth="1"/>
    <col min="5136" max="5136" width="6" style="347" customWidth="1"/>
    <col min="5137" max="5376" width="9.140625" style="347"/>
    <col min="5377" max="5377" width="37.5703125" style="347" customWidth="1"/>
    <col min="5378" max="5378" width="7" style="347" customWidth="1"/>
    <col min="5379" max="5379" width="7.7109375" style="347" customWidth="1"/>
    <col min="5380" max="5380" width="4.5703125" style="347" customWidth="1"/>
    <col min="5381" max="5381" width="6.42578125" style="347" customWidth="1"/>
    <col min="5382" max="5382" width="7.7109375" style="347" customWidth="1"/>
    <col min="5383" max="5383" width="5" style="347" customWidth="1"/>
    <col min="5384" max="5384" width="6.140625" style="347" customWidth="1"/>
    <col min="5385" max="5385" width="7.42578125" style="347" customWidth="1"/>
    <col min="5386" max="5386" width="5.7109375" style="347" bestFit="1" customWidth="1"/>
    <col min="5387" max="5387" width="6.7109375" style="347" customWidth="1"/>
    <col min="5388" max="5388" width="7.28515625" style="347" customWidth="1"/>
    <col min="5389" max="5389" width="5" style="347" customWidth="1"/>
    <col min="5390" max="5390" width="6.28515625" style="347" customWidth="1"/>
    <col min="5391" max="5391" width="7.28515625" style="347" customWidth="1"/>
    <col min="5392" max="5392" width="6" style="347" customWidth="1"/>
    <col min="5393" max="5632" width="9.140625" style="347"/>
    <col min="5633" max="5633" width="37.5703125" style="347" customWidth="1"/>
    <col min="5634" max="5634" width="7" style="347" customWidth="1"/>
    <col min="5635" max="5635" width="7.7109375" style="347" customWidth="1"/>
    <col min="5636" max="5636" width="4.5703125" style="347" customWidth="1"/>
    <col min="5637" max="5637" width="6.42578125" style="347" customWidth="1"/>
    <col min="5638" max="5638" width="7.7109375" style="347" customWidth="1"/>
    <col min="5639" max="5639" width="5" style="347" customWidth="1"/>
    <col min="5640" max="5640" width="6.140625" style="347" customWidth="1"/>
    <col min="5641" max="5641" width="7.42578125" style="347" customWidth="1"/>
    <col min="5642" max="5642" width="5.7109375" style="347" bestFit="1" customWidth="1"/>
    <col min="5643" max="5643" width="6.7109375" style="347" customWidth="1"/>
    <col min="5644" max="5644" width="7.28515625" style="347" customWidth="1"/>
    <col min="5645" max="5645" width="5" style="347" customWidth="1"/>
    <col min="5646" max="5646" width="6.28515625" style="347" customWidth="1"/>
    <col min="5647" max="5647" width="7.28515625" style="347" customWidth="1"/>
    <col min="5648" max="5648" width="6" style="347" customWidth="1"/>
    <col min="5649" max="5888" width="9.140625" style="347"/>
    <col min="5889" max="5889" width="37.5703125" style="347" customWidth="1"/>
    <col min="5890" max="5890" width="7" style="347" customWidth="1"/>
    <col min="5891" max="5891" width="7.7109375" style="347" customWidth="1"/>
    <col min="5892" max="5892" width="4.5703125" style="347" customWidth="1"/>
    <col min="5893" max="5893" width="6.42578125" style="347" customWidth="1"/>
    <col min="5894" max="5894" width="7.7109375" style="347" customWidth="1"/>
    <col min="5895" max="5895" width="5" style="347" customWidth="1"/>
    <col min="5896" max="5896" width="6.140625" style="347" customWidth="1"/>
    <col min="5897" max="5897" width="7.42578125" style="347" customWidth="1"/>
    <col min="5898" max="5898" width="5.7109375" style="347" bestFit="1" customWidth="1"/>
    <col min="5899" max="5899" width="6.7109375" style="347" customWidth="1"/>
    <col min="5900" max="5900" width="7.28515625" style="347" customWidth="1"/>
    <col min="5901" max="5901" width="5" style="347" customWidth="1"/>
    <col min="5902" max="5902" width="6.28515625" style="347" customWidth="1"/>
    <col min="5903" max="5903" width="7.28515625" style="347" customWidth="1"/>
    <col min="5904" max="5904" width="6" style="347" customWidth="1"/>
    <col min="5905" max="6144" width="9.140625" style="347"/>
    <col min="6145" max="6145" width="37.5703125" style="347" customWidth="1"/>
    <col min="6146" max="6146" width="7" style="347" customWidth="1"/>
    <col min="6147" max="6147" width="7.7109375" style="347" customWidth="1"/>
    <col min="6148" max="6148" width="4.5703125" style="347" customWidth="1"/>
    <col min="6149" max="6149" width="6.42578125" style="347" customWidth="1"/>
    <col min="6150" max="6150" width="7.7109375" style="347" customWidth="1"/>
    <col min="6151" max="6151" width="5" style="347" customWidth="1"/>
    <col min="6152" max="6152" width="6.140625" style="347" customWidth="1"/>
    <col min="6153" max="6153" width="7.42578125" style="347" customWidth="1"/>
    <col min="6154" max="6154" width="5.7109375" style="347" bestFit="1" customWidth="1"/>
    <col min="6155" max="6155" width="6.7109375" style="347" customWidth="1"/>
    <col min="6156" max="6156" width="7.28515625" style="347" customWidth="1"/>
    <col min="6157" max="6157" width="5" style="347" customWidth="1"/>
    <col min="6158" max="6158" width="6.28515625" style="347" customWidth="1"/>
    <col min="6159" max="6159" width="7.28515625" style="347" customWidth="1"/>
    <col min="6160" max="6160" width="6" style="347" customWidth="1"/>
    <col min="6161" max="6400" width="9.140625" style="347"/>
    <col min="6401" max="6401" width="37.5703125" style="347" customWidth="1"/>
    <col min="6402" max="6402" width="7" style="347" customWidth="1"/>
    <col min="6403" max="6403" width="7.7109375" style="347" customWidth="1"/>
    <col min="6404" max="6404" width="4.5703125" style="347" customWidth="1"/>
    <col min="6405" max="6405" width="6.42578125" style="347" customWidth="1"/>
    <col min="6406" max="6406" width="7.7109375" style="347" customWidth="1"/>
    <col min="6407" max="6407" width="5" style="347" customWidth="1"/>
    <col min="6408" max="6408" width="6.140625" style="347" customWidth="1"/>
    <col min="6409" max="6409" width="7.42578125" style="347" customWidth="1"/>
    <col min="6410" max="6410" width="5.7109375" style="347" bestFit="1" customWidth="1"/>
    <col min="6411" max="6411" width="6.7109375" style="347" customWidth="1"/>
    <col min="6412" max="6412" width="7.28515625" style="347" customWidth="1"/>
    <col min="6413" max="6413" width="5" style="347" customWidth="1"/>
    <col min="6414" max="6414" width="6.28515625" style="347" customWidth="1"/>
    <col min="6415" max="6415" width="7.28515625" style="347" customWidth="1"/>
    <col min="6416" max="6416" width="6" style="347" customWidth="1"/>
    <col min="6417" max="6656" width="9.140625" style="347"/>
    <col min="6657" max="6657" width="37.5703125" style="347" customWidth="1"/>
    <col min="6658" max="6658" width="7" style="347" customWidth="1"/>
    <col min="6659" max="6659" width="7.7109375" style="347" customWidth="1"/>
    <col min="6660" max="6660" width="4.5703125" style="347" customWidth="1"/>
    <col min="6661" max="6661" width="6.42578125" style="347" customWidth="1"/>
    <col min="6662" max="6662" width="7.7109375" style="347" customWidth="1"/>
    <col min="6663" max="6663" width="5" style="347" customWidth="1"/>
    <col min="6664" max="6664" width="6.140625" style="347" customWidth="1"/>
    <col min="6665" max="6665" width="7.42578125" style="347" customWidth="1"/>
    <col min="6666" max="6666" width="5.7109375" style="347" bestFit="1" customWidth="1"/>
    <col min="6667" max="6667" width="6.7109375" style="347" customWidth="1"/>
    <col min="6668" max="6668" width="7.28515625" style="347" customWidth="1"/>
    <col min="6669" max="6669" width="5" style="347" customWidth="1"/>
    <col min="6670" max="6670" width="6.28515625" style="347" customWidth="1"/>
    <col min="6671" max="6671" width="7.28515625" style="347" customWidth="1"/>
    <col min="6672" max="6672" width="6" style="347" customWidth="1"/>
    <col min="6673" max="6912" width="9.140625" style="347"/>
    <col min="6913" max="6913" width="37.5703125" style="347" customWidth="1"/>
    <col min="6914" max="6914" width="7" style="347" customWidth="1"/>
    <col min="6915" max="6915" width="7.7109375" style="347" customWidth="1"/>
    <col min="6916" max="6916" width="4.5703125" style="347" customWidth="1"/>
    <col min="6917" max="6917" width="6.42578125" style="347" customWidth="1"/>
    <col min="6918" max="6918" width="7.7109375" style="347" customWidth="1"/>
    <col min="6919" max="6919" width="5" style="347" customWidth="1"/>
    <col min="6920" max="6920" width="6.140625" style="347" customWidth="1"/>
    <col min="6921" max="6921" width="7.42578125" style="347" customWidth="1"/>
    <col min="6922" max="6922" width="5.7109375" style="347" bestFit="1" customWidth="1"/>
    <col min="6923" max="6923" width="6.7109375" style="347" customWidth="1"/>
    <col min="6924" max="6924" width="7.28515625" style="347" customWidth="1"/>
    <col min="6925" max="6925" width="5" style="347" customWidth="1"/>
    <col min="6926" max="6926" width="6.28515625" style="347" customWidth="1"/>
    <col min="6927" max="6927" width="7.28515625" style="347" customWidth="1"/>
    <col min="6928" max="6928" width="6" style="347" customWidth="1"/>
    <col min="6929" max="7168" width="9.140625" style="347"/>
    <col min="7169" max="7169" width="37.5703125" style="347" customWidth="1"/>
    <col min="7170" max="7170" width="7" style="347" customWidth="1"/>
    <col min="7171" max="7171" width="7.7109375" style="347" customWidth="1"/>
    <col min="7172" max="7172" width="4.5703125" style="347" customWidth="1"/>
    <col min="7173" max="7173" width="6.42578125" style="347" customWidth="1"/>
    <col min="7174" max="7174" width="7.7109375" style="347" customWidth="1"/>
    <col min="7175" max="7175" width="5" style="347" customWidth="1"/>
    <col min="7176" max="7176" width="6.140625" style="347" customWidth="1"/>
    <col min="7177" max="7177" width="7.42578125" style="347" customWidth="1"/>
    <col min="7178" max="7178" width="5.7109375" style="347" bestFit="1" customWidth="1"/>
    <col min="7179" max="7179" width="6.7109375" style="347" customWidth="1"/>
    <col min="7180" max="7180" width="7.28515625" style="347" customWidth="1"/>
    <col min="7181" max="7181" width="5" style="347" customWidth="1"/>
    <col min="7182" max="7182" width="6.28515625" style="347" customWidth="1"/>
    <col min="7183" max="7183" width="7.28515625" style="347" customWidth="1"/>
    <col min="7184" max="7184" width="6" style="347" customWidth="1"/>
    <col min="7185" max="7424" width="9.140625" style="347"/>
    <col min="7425" max="7425" width="37.5703125" style="347" customWidth="1"/>
    <col min="7426" max="7426" width="7" style="347" customWidth="1"/>
    <col min="7427" max="7427" width="7.7109375" style="347" customWidth="1"/>
    <col min="7428" max="7428" width="4.5703125" style="347" customWidth="1"/>
    <col min="7429" max="7429" width="6.42578125" style="347" customWidth="1"/>
    <col min="7430" max="7430" width="7.7109375" style="347" customWidth="1"/>
    <col min="7431" max="7431" width="5" style="347" customWidth="1"/>
    <col min="7432" max="7432" width="6.140625" style="347" customWidth="1"/>
    <col min="7433" max="7433" width="7.42578125" style="347" customWidth="1"/>
    <col min="7434" max="7434" width="5.7109375" style="347" bestFit="1" customWidth="1"/>
    <col min="7435" max="7435" width="6.7109375" style="347" customWidth="1"/>
    <col min="7436" max="7436" width="7.28515625" style="347" customWidth="1"/>
    <col min="7437" max="7437" width="5" style="347" customWidth="1"/>
    <col min="7438" max="7438" width="6.28515625" style="347" customWidth="1"/>
    <col min="7439" max="7439" width="7.28515625" style="347" customWidth="1"/>
    <col min="7440" max="7440" width="6" style="347" customWidth="1"/>
    <col min="7441" max="7680" width="9.140625" style="347"/>
    <col min="7681" max="7681" width="37.5703125" style="347" customWidth="1"/>
    <col min="7682" max="7682" width="7" style="347" customWidth="1"/>
    <col min="7683" max="7683" width="7.7109375" style="347" customWidth="1"/>
    <col min="7684" max="7684" width="4.5703125" style="347" customWidth="1"/>
    <col min="7685" max="7685" width="6.42578125" style="347" customWidth="1"/>
    <col min="7686" max="7686" width="7.7109375" style="347" customWidth="1"/>
    <col min="7687" max="7687" width="5" style="347" customWidth="1"/>
    <col min="7688" max="7688" width="6.140625" style="347" customWidth="1"/>
    <col min="7689" max="7689" width="7.42578125" style="347" customWidth="1"/>
    <col min="7690" max="7690" width="5.7109375" style="347" bestFit="1" customWidth="1"/>
    <col min="7691" max="7691" width="6.7109375" style="347" customWidth="1"/>
    <col min="7692" max="7692" width="7.28515625" style="347" customWidth="1"/>
    <col min="7693" max="7693" width="5" style="347" customWidth="1"/>
    <col min="7694" max="7694" width="6.28515625" style="347" customWidth="1"/>
    <col min="7695" max="7695" width="7.28515625" style="347" customWidth="1"/>
    <col min="7696" max="7696" width="6" style="347" customWidth="1"/>
    <col min="7697" max="7936" width="9.140625" style="347"/>
    <col min="7937" max="7937" width="37.5703125" style="347" customWidth="1"/>
    <col min="7938" max="7938" width="7" style="347" customWidth="1"/>
    <col min="7939" max="7939" width="7.7109375" style="347" customWidth="1"/>
    <col min="7940" max="7940" width="4.5703125" style="347" customWidth="1"/>
    <col min="7941" max="7941" width="6.42578125" style="347" customWidth="1"/>
    <col min="7942" max="7942" width="7.7109375" style="347" customWidth="1"/>
    <col min="7943" max="7943" width="5" style="347" customWidth="1"/>
    <col min="7944" max="7944" width="6.140625" style="347" customWidth="1"/>
    <col min="7945" max="7945" width="7.42578125" style="347" customWidth="1"/>
    <col min="7946" max="7946" width="5.7109375" style="347" bestFit="1" customWidth="1"/>
    <col min="7947" max="7947" width="6.7109375" style="347" customWidth="1"/>
    <col min="7948" max="7948" width="7.28515625" style="347" customWidth="1"/>
    <col min="7949" max="7949" width="5" style="347" customWidth="1"/>
    <col min="7950" max="7950" width="6.28515625" style="347" customWidth="1"/>
    <col min="7951" max="7951" width="7.28515625" style="347" customWidth="1"/>
    <col min="7952" max="7952" width="6" style="347" customWidth="1"/>
    <col min="7953" max="8192" width="9.140625" style="347"/>
    <col min="8193" max="8193" width="37.5703125" style="347" customWidth="1"/>
    <col min="8194" max="8194" width="7" style="347" customWidth="1"/>
    <col min="8195" max="8195" width="7.7109375" style="347" customWidth="1"/>
    <col min="8196" max="8196" width="4.5703125" style="347" customWidth="1"/>
    <col min="8197" max="8197" width="6.42578125" style="347" customWidth="1"/>
    <col min="8198" max="8198" width="7.7109375" style="347" customWidth="1"/>
    <col min="8199" max="8199" width="5" style="347" customWidth="1"/>
    <col min="8200" max="8200" width="6.140625" style="347" customWidth="1"/>
    <col min="8201" max="8201" width="7.42578125" style="347" customWidth="1"/>
    <col min="8202" max="8202" width="5.7109375" style="347" bestFit="1" customWidth="1"/>
    <col min="8203" max="8203" width="6.7109375" style="347" customWidth="1"/>
    <col min="8204" max="8204" width="7.28515625" style="347" customWidth="1"/>
    <col min="8205" max="8205" width="5" style="347" customWidth="1"/>
    <col min="8206" max="8206" width="6.28515625" style="347" customWidth="1"/>
    <col min="8207" max="8207" width="7.28515625" style="347" customWidth="1"/>
    <col min="8208" max="8208" width="6" style="347" customWidth="1"/>
    <col min="8209" max="8448" width="9.140625" style="347"/>
    <col min="8449" max="8449" width="37.5703125" style="347" customWidth="1"/>
    <col min="8450" max="8450" width="7" style="347" customWidth="1"/>
    <col min="8451" max="8451" width="7.7109375" style="347" customWidth="1"/>
    <col min="8452" max="8452" width="4.5703125" style="347" customWidth="1"/>
    <col min="8453" max="8453" width="6.42578125" style="347" customWidth="1"/>
    <col min="8454" max="8454" width="7.7109375" style="347" customWidth="1"/>
    <col min="8455" max="8455" width="5" style="347" customWidth="1"/>
    <col min="8456" max="8456" width="6.140625" style="347" customWidth="1"/>
    <col min="8457" max="8457" width="7.42578125" style="347" customWidth="1"/>
    <col min="8458" max="8458" width="5.7109375" style="347" bestFit="1" customWidth="1"/>
    <col min="8459" max="8459" width="6.7109375" style="347" customWidth="1"/>
    <col min="8460" max="8460" width="7.28515625" style="347" customWidth="1"/>
    <col min="8461" max="8461" width="5" style="347" customWidth="1"/>
    <col min="8462" max="8462" width="6.28515625" style="347" customWidth="1"/>
    <col min="8463" max="8463" width="7.28515625" style="347" customWidth="1"/>
    <col min="8464" max="8464" width="6" style="347" customWidth="1"/>
    <col min="8465" max="8704" width="9.140625" style="347"/>
    <col min="8705" max="8705" width="37.5703125" style="347" customWidth="1"/>
    <col min="8706" max="8706" width="7" style="347" customWidth="1"/>
    <col min="8707" max="8707" width="7.7109375" style="347" customWidth="1"/>
    <col min="8708" max="8708" width="4.5703125" style="347" customWidth="1"/>
    <col min="8709" max="8709" width="6.42578125" style="347" customWidth="1"/>
    <col min="8710" max="8710" width="7.7109375" style="347" customWidth="1"/>
    <col min="8711" max="8711" width="5" style="347" customWidth="1"/>
    <col min="8712" max="8712" width="6.140625" style="347" customWidth="1"/>
    <col min="8713" max="8713" width="7.42578125" style="347" customWidth="1"/>
    <col min="8714" max="8714" width="5.7109375" style="347" bestFit="1" customWidth="1"/>
    <col min="8715" max="8715" width="6.7109375" style="347" customWidth="1"/>
    <col min="8716" max="8716" width="7.28515625" style="347" customWidth="1"/>
    <col min="8717" max="8717" width="5" style="347" customWidth="1"/>
    <col min="8718" max="8718" width="6.28515625" style="347" customWidth="1"/>
    <col min="8719" max="8719" width="7.28515625" style="347" customWidth="1"/>
    <col min="8720" max="8720" width="6" style="347" customWidth="1"/>
    <col min="8721" max="8960" width="9.140625" style="347"/>
    <col min="8961" max="8961" width="37.5703125" style="347" customWidth="1"/>
    <col min="8962" max="8962" width="7" style="347" customWidth="1"/>
    <col min="8963" max="8963" width="7.7109375" style="347" customWidth="1"/>
    <col min="8964" max="8964" width="4.5703125" style="347" customWidth="1"/>
    <col min="8965" max="8965" width="6.42578125" style="347" customWidth="1"/>
    <col min="8966" max="8966" width="7.7109375" style="347" customWidth="1"/>
    <col min="8967" max="8967" width="5" style="347" customWidth="1"/>
    <col min="8968" max="8968" width="6.140625" style="347" customWidth="1"/>
    <col min="8969" max="8969" width="7.42578125" style="347" customWidth="1"/>
    <col min="8970" max="8970" width="5.7109375" style="347" bestFit="1" customWidth="1"/>
    <col min="8971" max="8971" width="6.7109375" style="347" customWidth="1"/>
    <col min="8972" max="8972" width="7.28515625" style="347" customWidth="1"/>
    <col min="8973" max="8973" width="5" style="347" customWidth="1"/>
    <col min="8974" max="8974" width="6.28515625" style="347" customWidth="1"/>
    <col min="8975" max="8975" width="7.28515625" style="347" customWidth="1"/>
    <col min="8976" max="8976" width="6" style="347" customWidth="1"/>
    <col min="8977" max="9216" width="9.140625" style="347"/>
    <col min="9217" max="9217" width="37.5703125" style="347" customWidth="1"/>
    <col min="9218" max="9218" width="7" style="347" customWidth="1"/>
    <col min="9219" max="9219" width="7.7109375" style="347" customWidth="1"/>
    <col min="9220" max="9220" width="4.5703125" style="347" customWidth="1"/>
    <col min="9221" max="9221" width="6.42578125" style="347" customWidth="1"/>
    <col min="9222" max="9222" width="7.7109375" style="347" customWidth="1"/>
    <col min="9223" max="9223" width="5" style="347" customWidth="1"/>
    <col min="9224" max="9224" width="6.140625" style="347" customWidth="1"/>
    <col min="9225" max="9225" width="7.42578125" style="347" customWidth="1"/>
    <col min="9226" max="9226" width="5.7109375" style="347" bestFit="1" customWidth="1"/>
    <col min="9227" max="9227" width="6.7109375" style="347" customWidth="1"/>
    <col min="9228" max="9228" width="7.28515625" style="347" customWidth="1"/>
    <col min="9229" max="9229" width="5" style="347" customWidth="1"/>
    <col min="9230" max="9230" width="6.28515625" style="347" customWidth="1"/>
    <col min="9231" max="9231" width="7.28515625" style="347" customWidth="1"/>
    <col min="9232" max="9232" width="6" style="347" customWidth="1"/>
    <col min="9233" max="9472" width="9.140625" style="347"/>
    <col min="9473" max="9473" width="37.5703125" style="347" customWidth="1"/>
    <col min="9474" max="9474" width="7" style="347" customWidth="1"/>
    <col min="9475" max="9475" width="7.7109375" style="347" customWidth="1"/>
    <col min="9476" max="9476" width="4.5703125" style="347" customWidth="1"/>
    <col min="9477" max="9477" width="6.42578125" style="347" customWidth="1"/>
    <col min="9478" max="9478" width="7.7109375" style="347" customWidth="1"/>
    <col min="9479" max="9479" width="5" style="347" customWidth="1"/>
    <col min="9480" max="9480" width="6.140625" style="347" customWidth="1"/>
    <col min="9481" max="9481" width="7.42578125" style="347" customWidth="1"/>
    <col min="9482" max="9482" width="5.7109375" style="347" bestFit="1" customWidth="1"/>
    <col min="9483" max="9483" width="6.7109375" style="347" customWidth="1"/>
    <col min="9484" max="9484" width="7.28515625" style="347" customWidth="1"/>
    <col min="9485" max="9485" width="5" style="347" customWidth="1"/>
    <col min="9486" max="9486" width="6.28515625" style="347" customWidth="1"/>
    <col min="9487" max="9487" width="7.28515625" style="347" customWidth="1"/>
    <col min="9488" max="9488" width="6" style="347" customWidth="1"/>
    <col min="9489" max="9728" width="9.140625" style="347"/>
    <col min="9729" max="9729" width="37.5703125" style="347" customWidth="1"/>
    <col min="9730" max="9730" width="7" style="347" customWidth="1"/>
    <col min="9731" max="9731" width="7.7109375" style="347" customWidth="1"/>
    <col min="9732" max="9732" width="4.5703125" style="347" customWidth="1"/>
    <col min="9733" max="9733" width="6.42578125" style="347" customWidth="1"/>
    <col min="9734" max="9734" width="7.7109375" style="347" customWidth="1"/>
    <col min="9735" max="9735" width="5" style="347" customWidth="1"/>
    <col min="9736" max="9736" width="6.140625" style="347" customWidth="1"/>
    <col min="9737" max="9737" width="7.42578125" style="347" customWidth="1"/>
    <col min="9738" max="9738" width="5.7109375" style="347" bestFit="1" customWidth="1"/>
    <col min="9739" max="9739" width="6.7109375" style="347" customWidth="1"/>
    <col min="9740" max="9740" width="7.28515625" style="347" customWidth="1"/>
    <col min="9741" max="9741" width="5" style="347" customWidth="1"/>
    <col min="9742" max="9742" width="6.28515625" style="347" customWidth="1"/>
    <col min="9743" max="9743" width="7.28515625" style="347" customWidth="1"/>
    <col min="9744" max="9744" width="6" style="347" customWidth="1"/>
    <col min="9745" max="9984" width="9.140625" style="347"/>
    <col min="9985" max="9985" width="37.5703125" style="347" customWidth="1"/>
    <col min="9986" max="9986" width="7" style="347" customWidth="1"/>
    <col min="9987" max="9987" width="7.7109375" style="347" customWidth="1"/>
    <col min="9988" max="9988" width="4.5703125" style="347" customWidth="1"/>
    <col min="9989" max="9989" width="6.42578125" style="347" customWidth="1"/>
    <col min="9990" max="9990" width="7.7109375" style="347" customWidth="1"/>
    <col min="9991" max="9991" width="5" style="347" customWidth="1"/>
    <col min="9992" max="9992" width="6.140625" style="347" customWidth="1"/>
    <col min="9993" max="9993" width="7.42578125" style="347" customWidth="1"/>
    <col min="9994" max="9994" width="5.7109375" style="347" bestFit="1" customWidth="1"/>
    <col min="9995" max="9995" width="6.7109375" style="347" customWidth="1"/>
    <col min="9996" max="9996" width="7.28515625" style="347" customWidth="1"/>
    <col min="9997" max="9997" width="5" style="347" customWidth="1"/>
    <col min="9998" max="9998" width="6.28515625" style="347" customWidth="1"/>
    <col min="9999" max="9999" width="7.28515625" style="347" customWidth="1"/>
    <col min="10000" max="10000" width="6" style="347" customWidth="1"/>
    <col min="10001" max="10240" width="9.140625" style="347"/>
    <col min="10241" max="10241" width="37.5703125" style="347" customWidth="1"/>
    <col min="10242" max="10242" width="7" style="347" customWidth="1"/>
    <col min="10243" max="10243" width="7.7109375" style="347" customWidth="1"/>
    <col min="10244" max="10244" width="4.5703125" style="347" customWidth="1"/>
    <col min="10245" max="10245" width="6.42578125" style="347" customWidth="1"/>
    <col min="10246" max="10246" width="7.7109375" style="347" customWidth="1"/>
    <col min="10247" max="10247" width="5" style="347" customWidth="1"/>
    <col min="10248" max="10248" width="6.140625" style="347" customWidth="1"/>
    <col min="10249" max="10249" width="7.42578125" style="347" customWidth="1"/>
    <col min="10250" max="10250" width="5.7109375" style="347" bestFit="1" customWidth="1"/>
    <col min="10251" max="10251" width="6.7109375" style="347" customWidth="1"/>
    <col min="10252" max="10252" width="7.28515625" style="347" customWidth="1"/>
    <col min="10253" max="10253" width="5" style="347" customWidth="1"/>
    <col min="10254" max="10254" width="6.28515625" style="347" customWidth="1"/>
    <col min="10255" max="10255" width="7.28515625" style="347" customWidth="1"/>
    <col min="10256" max="10256" width="6" style="347" customWidth="1"/>
    <col min="10257" max="10496" width="9.140625" style="347"/>
    <col min="10497" max="10497" width="37.5703125" style="347" customWidth="1"/>
    <col min="10498" max="10498" width="7" style="347" customWidth="1"/>
    <col min="10499" max="10499" width="7.7109375" style="347" customWidth="1"/>
    <col min="10500" max="10500" width="4.5703125" style="347" customWidth="1"/>
    <col min="10501" max="10501" width="6.42578125" style="347" customWidth="1"/>
    <col min="10502" max="10502" width="7.7109375" style="347" customWidth="1"/>
    <col min="10503" max="10503" width="5" style="347" customWidth="1"/>
    <col min="10504" max="10504" width="6.140625" style="347" customWidth="1"/>
    <col min="10505" max="10505" width="7.42578125" style="347" customWidth="1"/>
    <col min="10506" max="10506" width="5.7109375" style="347" bestFit="1" customWidth="1"/>
    <col min="10507" max="10507" width="6.7109375" style="347" customWidth="1"/>
    <col min="10508" max="10508" width="7.28515625" style="347" customWidth="1"/>
    <col min="10509" max="10509" width="5" style="347" customWidth="1"/>
    <col min="10510" max="10510" width="6.28515625" style="347" customWidth="1"/>
    <col min="10511" max="10511" width="7.28515625" style="347" customWidth="1"/>
    <col min="10512" max="10512" width="6" style="347" customWidth="1"/>
    <col min="10513" max="10752" width="9.140625" style="347"/>
    <col min="10753" max="10753" width="37.5703125" style="347" customWidth="1"/>
    <col min="10754" max="10754" width="7" style="347" customWidth="1"/>
    <col min="10755" max="10755" width="7.7109375" style="347" customWidth="1"/>
    <col min="10756" max="10756" width="4.5703125" style="347" customWidth="1"/>
    <col min="10757" max="10757" width="6.42578125" style="347" customWidth="1"/>
    <col min="10758" max="10758" width="7.7109375" style="347" customWidth="1"/>
    <col min="10759" max="10759" width="5" style="347" customWidth="1"/>
    <col min="10760" max="10760" width="6.140625" style="347" customWidth="1"/>
    <col min="10761" max="10761" width="7.42578125" style="347" customWidth="1"/>
    <col min="10762" max="10762" width="5.7109375" style="347" bestFit="1" customWidth="1"/>
    <col min="10763" max="10763" width="6.7109375" style="347" customWidth="1"/>
    <col min="10764" max="10764" width="7.28515625" style="347" customWidth="1"/>
    <col min="10765" max="10765" width="5" style="347" customWidth="1"/>
    <col min="10766" max="10766" width="6.28515625" style="347" customWidth="1"/>
    <col min="10767" max="10767" width="7.28515625" style="347" customWidth="1"/>
    <col min="10768" max="10768" width="6" style="347" customWidth="1"/>
    <col min="10769" max="11008" width="9.140625" style="347"/>
    <col min="11009" max="11009" width="37.5703125" style="347" customWidth="1"/>
    <col min="11010" max="11010" width="7" style="347" customWidth="1"/>
    <col min="11011" max="11011" width="7.7109375" style="347" customWidth="1"/>
    <col min="11012" max="11012" width="4.5703125" style="347" customWidth="1"/>
    <col min="11013" max="11013" width="6.42578125" style="347" customWidth="1"/>
    <col min="11014" max="11014" width="7.7109375" style="347" customWidth="1"/>
    <col min="11015" max="11015" width="5" style="347" customWidth="1"/>
    <col min="11016" max="11016" width="6.140625" style="347" customWidth="1"/>
    <col min="11017" max="11017" width="7.42578125" style="347" customWidth="1"/>
    <col min="11018" max="11018" width="5.7109375" style="347" bestFit="1" customWidth="1"/>
    <col min="11019" max="11019" width="6.7109375" style="347" customWidth="1"/>
    <col min="11020" max="11020" width="7.28515625" style="347" customWidth="1"/>
    <col min="11021" max="11021" width="5" style="347" customWidth="1"/>
    <col min="11022" max="11022" width="6.28515625" style="347" customWidth="1"/>
    <col min="11023" max="11023" width="7.28515625" style="347" customWidth="1"/>
    <col min="11024" max="11024" width="6" style="347" customWidth="1"/>
    <col min="11025" max="11264" width="9.140625" style="347"/>
    <col min="11265" max="11265" width="37.5703125" style="347" customWidth="1"/>
    <col min="11266" max="11266" width="7" style="347" customWidth="1"/>
    <col min="11267" max="11267" width="7.7109375" style="347" customWidth="1"/>
    <col min="11268" max="11268" width="4.5703125" style="347" customWidth="1"/>
    <col min="11269" max="11269" width="6.42578125" style="347" customWidth="1"/>
    <col min="11270" max="11270" width="7.7109375" style="347" customWidth="1"/>
    <col min="11271" max="11271" width="5" style="347" customWidth="1"/>
    <col min="11272" max="11272" width="6.140625" style="347" customWidth="1"/>
    <col min="11273" max="11273" width="7.42578125" style="347" customWidth="1"/>
    <col min="11274" max="11274" width="5.7109375" style="347" bestFit="1" customWidth="1"/>
    <col min="11275" max="11275" width="6.7109375" style="347" customWidth="1"/>
    <col min="11276" max="11276" width="7.28515625" style="347" customWidth="1"/>
    <col min="11277" max="11277" width="5" style="347" customWidth="1"/>
    <col min="11278" max="11278" width="6.28515625" style="347" customWidth="1"/>
    <col min="11279" max="11279" width="7.28515625" style="347" customWidth="1"/>
    <col min="11280" max="11280" width="6" style="347" customWidth="1"/>
    <col min="11281" max="11520" width="9.140625" style="347"/>
    <col min="11521" max="11521" width="37.5703125" style="347" customWidth="1"/>
    <col min="11522" max="11522" width="7" style="347" customWidth="1"/>
    <col min="11523" max="11523" width="7.7109375" style="347" customWidth="1"/>
    <col min="11524" max="11524" width="4.5703125" style="347" customWidth="1"/>
    <col min="11525" max="11525" width="6.42578125" style="347" customWidth="1"/>
    <col min="11526" max="11526" width="7.7109375" style="347" customWidth="1"/>
    <col min="11527" max="11527" width="5" style="347" customWidth="1"/>
    <col min="11528" max="11528" width="6.140625" style="347" customWidth="1"/>
    <col min="11529" max="11529" width="7.42578125" style="347" customWidth="1"/>
    <col min="11530" max="11530" width="5.7109375" style="347" bestFit="1" customWidth="1"/>
    <col min="11531" max="11531" width="6.7109375" style="347" customWidth="1"/>
    <col min="11532" max="11532" width="7.28515625" style="347" customWidth="1"/>
    <col min="11533" max="11533" width="5" style="347" customWidth="1"/>
    <col min="11534" max="11534" width="6.28515625" style="347" customWidth="1"/>
    <col min="11535" max="11535" width="7.28515625" style="347" customWidth="1"/>
    <col min="11536" max="11536" width="6" style="347" customWidth="1"/>
    <col min="11537" max="11776" width="9.140625" style="347"/>
    <col min="11777" max="11777" width="37.5703125" style="347" customWidth="1"/>
    <col min="11778" max="11778" width="7" style="347" customWidth="1"/>
    <col min="11779" max="11779" width="7.7109375" style="347" customWidth="1"/>
    <col min="11780" max="11780" width="4.5703125" style="347" customWidth="1"/>
    <col min="11781" max="11781" width="6.42578125" style="347" customWidth="1"/>
    <col min="11782" max="11782" width="7.7109375" style="347" customWidth="1"/>
    <col min="11783" max="11783" width="5" style="347" customWidth="1"/>
    <col min="11784" max="11784" width="6.140625" style="347" customWidth="1"/>
    <col min="11785" max="11785" width="7.42578125" style="347" customWidth="1"/>
    <col min="11786" max="11786" width="5.7109375" style="347" bestFit="1" customWidth="1"/>
    <col min="11787" max="11787" width="6.7109375" style="347" customWidth="1"/>
    <col min="11788" max="11788" width="7.28515625" style="347" customWidth="1"/>
    <col min="11789" max="11789" width="5" style="347" customWidth="1"/>
    <col min="11790" max="11790" width="6.28515625" style="347" customWidth="1"/>
    <col min="11791" max="11791" width="7.28515625" style="347" customWidth="1"/>
    <col min="11792" max="11792" width="6" style="347" customWidth="1"/>
    <col min="11793" max="12032" width="9.140625" style="347"/>
    <col min="12033" max="12033" width="37.5703125" style="347" customWidth="1"/>
    <col min="12034" max="12034" width="7" style="347" customWidth="1"/>
    <col min="12035" max="12035" width="7.7109375" style="347" customWidth="1"/>
    <col min="12036" max="12036" width="4.5703125" style="347" customWidth="1"/>
    <col min="12037" max="12037" width="6.42578125" style="347" customWidth="1"/>
    <col min="12038" max="12038" width="7.7109375" style="347" customWidth="1"/>
    <col min="12039" max="12039" width="5" style="347" customWidth="1"/>
    <col min="12040" max="12040" width="6.140625" style="347" customWidth="1"/>
    <col min="12041" max="12041" width="7.42578125" style="347" customWidth="1"/>
    <col min="12042" max="12042" width="5.7109375" style="347" bestFit="1" customWidth="1"/>
    <col min="12043" max="12043" width="6.7109375" style="347" customWidth="1"/>
    <col min="12044" max="12044" width="7.28515625" style="347" customWidth="1"/>
    <col min="12045" max="12045" width="5" style="347" customWidth="1"/>
    <col min="12046" max="12046" width="6.28515625" style="347" customWidth="1"/>
    <col min="12047" max="12047" width="7.28515625" style="347" customWidth="1"/>
    <col min="12048" max="12048" width="6" style="347" customWidth="1"/>
    <col min="12049" max="12288" width="9.140625" style="347"/>
    <col min="12289" max="12289" width="37.5703125" style="347" customWidth="1"/>
    <col min="12290" max="12290" width="7" style="347" customWidth="1"/>
    <col min="12291" max="12291" width="7.7109375" style="347" customWidth="1"/>
    <col min="12292" max="12292" width="4.5703125" style="347" customWidth="1"/>
    <col min="12293" max="12293" width="6.42578125" style="347" customWidth="1"/>
    <col min="12294" max="12294" width="7.7109375" style="347" customWidth="1"/>
    <col min="12295" max="12295" width="5" style="347" customWidth="1"/>
    <col min="12296" max="12296" width="6.140625" style="347" customWidth="1"/>
    <col min="12297" max="12297" width="7.42578125" style="347" customWidth="1"/>
    <col min="12298" max="12298" width="5.7109375" style="347" bestFit="1" customWidth="1"/>
    <col min="12299" max="12299" width="6.7109375" style="347" customWidth="1"/>
    <col min="12300" max="12300" width="7.28515625" style="347" customWidth="1"/>
    <col min="12301" max="12301" width="5" style="347" customWidth="1"/>
    <col min="12302" max="12302" width="6.28515625" style="347" customWidth="1"/>
    <col min="12303" max="12303" width="7.28515625" style="347" customWidth="1"/>
    <col min="12304" max="12304" width="6" style="347" customWidth="1"/>
    <col min="12305" max="12544" width="9.140625" style="347"/>
    <col min="12545" max="12545" width="37.5703125" style="347" customWidth="1"/>
    <col min="12546" max="12546" width="7" style="347" customWidth="1"/>
    <col min="12547" max="12547" width="7.7109375" style="347" customWidth="1"/>
    <col min="12548" max="12548" width="4.5703125" style="347" customWidth="1"/>
    <col min="12549" max="12549" width="6.42578125" style="347" customWidth="1"/>
    <col min="12550" max="12550" width="7.7109375" style="347" customWidth="1"/>
    <col min="12551" max="12551" width="5" style="347" customWidth="1"/>
    <col min="12552" max="12552" width="6.140625" style="347" customWidth="1"/>
    <col min="12553" max="12553" width="7.42578125" style="347" customWidth="1"/>
    <col min="12554" max="12554" width="5.7109375" style="347" bestFit="1" customWidth="1"/>
    <col min="12555" max="12555" width="6.7109375" style="347" customWidth="1"/>
    <col min="12556" max="12556" width="7.28515625" style="347" customWidth="1"/>
    <col min="12557" max="12557" width="5" style="347" customWidth="1"/>
    <col min="12558" max="12558" width="6.28515625" style="347" customWidth="1"/>
    <col min="12559" max="12559" width="7.28515625" style="347" customWidth="1"/>
    <col min="12560" max="12560" width="6" style="347" customWidth="1"/>
    <col min="12561" max="12800" width="9.140625" style="347"/>
    <col min="12801" max="12801" width="37.5703125" style="347" customWidth="1"/>
    <col min="12802" max="12802" width="7" style="347" customWidth="1"/>
    <col min="12803" max="12803" width="7.7109375" style="347" customWidth="1"/>
    <col min="12804" max="12804" width="4.5703125" style="347" customWidth="1"/>
    <col min="12805" max="12805" width="6.42578125" style="347" customWidth="1"/>
    <col min="12806" max="12806" width="7.7109375" style="347" customWidth="1"/>
    <col min="12807" max="12807" width="5" style="347" customWidth="1"/>
    <col min="12808" max="12808" width="6.140625" style="347" customWidth="1"/>
    <col min="12809" max="12809" width="7.42578125" style="347" customWidth="1"/>
    <col min="12810" max="12810" width="5.7109375" style="347" bestFit="1" customWidth="1"/>
    <col min="12811" max="12811" width="6.7109375" style="347" customWidth="1"/>
    <col min="12812" max="12812" width="7.28515625" style="347" customWidth="1"/>
    <col min="12813" max="12813" width="5" style="347" customWidth="1"/>
    <col min="12814" max="12814" width="6.28515625" style="347" customWidth="1"/>
    <col min="12815" max="12815" width="7.28515625" style="347" customWidth="1"/>
    <col min="12816" max="12816" width="6" style="347" customWidth="1"/>
    <col min="12817" max="13056" width="9.140625" style="347"/>
    <col min="13057" max="13057" width="37.5703125" style="347" customWidth="1"/>
    <col min="13058" max="13058" width="7" style="347" customWidth="1"/>
    <col min="13059" max="13059" width="7.7109375" style="347" customWidth="1"/>
    <col min="13060" max="13060" width="4.5703125" style="347" customWidth="1"/>
    <col min="13061" max="13061" width="6.42578125" style="347" customWidth="1"/>
    <col min="13062" max="13062" width="7.7109375" style="347" customWidth="1"/>
    <col min="13063" max="13063" width="5" style="347" customWidth="1"/>
    <col min="13064" max="13064" width="6.140625" style="347" customWidth="1"/>
    <col min="13065" max="13065" width="7.42578125" style="347" customWidth="1"/>
    <col min="13066" max="13066" width="5.7109375" style="347" bestFit="1" customWidth="1"/>
    <col min="13067" max="13067" width="6.7109375" style="347" customWidth="1"/>
    <col min="13068" max="13068" width="7.28515625" style="347" customWidth="1"/>
    <col min="13069" max="13069" width="5" style="347" customWidth="1"/>
    <col min="13070" max="13070" width="6.28515625" style="347" customWidth="1"/>
    <col min="13071" max="13071" width="7.28515625" style="347" customWidth="1"/>
    <col min="13072" max="13072" width="6" style="347" customWidth="1"/>
    <col min="13073" max="13312" width="9.140625" style="347"/>
    <col min="13313" max="13313" width="37.5703125" style="347" customWidth="1"/>
    <col min="13314" max="13314" width="7" style="347" customWidth="1"/>
    <col min="13315" max="13315" width="7.7109375" style="347" customWidth="1"/>
    <col min="13316" max="13316" width="4.5703125" style="347" customWidth="1"/>
    <col min="13317" max="13317" width="6.42578125" style="347" customWidth="1"/>
    <col min="13318" max="13318" width="7.7109375" style="347" customWidth="1"/>
    <col min="13319" max="13319" width="5" style="347" customWidth="1"/>
    <col min="13320" max="13320" width="6.140625" style="347" customWidth="1"/>
    <col min="13321" max="13321" width="7.42578125" style="347" customWidth="1"/>
    <col min="13322" max="13322" width="5.7109375" style="347" bestFit="1" customWidth="1"/>
    <col min="13323" max="13323" width="6.7109375" style="347" customWidth="1"/>
    <col min="13324" max="13324" width="7.28515625" style="347" customWidth="1"/>
    <col min="13325" max="13325" width="5" style="347" customWidth="1"/>
    <col min="13326" max="13326" width="6.28515625" style="347" customWidth="1"/>
    <col min="13327" max="13327" width="7.28515625" style="347" customWidth="1"/>
    <col min="13328" max="13328" width="6" style="347" customWidth="1"/>
    <col min="13329" max="13568" width="9.140625" style="347"/>
    <col min="13569" max="13569" width="37.5703125" style="347" customWidth="1"/>
    <col min="13570" max="13570" width="7" style="347" customWidth="1"/>
    <col min="13571" max="13571" width="7.7109375" style="347" customWidth="1"/>
    <col min="13572" max="13572" width="4.5703125" style="347" customWidth="1"/>
    <col min="13573" max="13573" width="6.42578125" style="347" customWidth="1"/>
    <col min="13574" max="13574" width="7.7109375" style="347" customWidth="1"/>
    <col min="13575" max="13575" width="5" style="347" customWidth="1"/>
    <col min="13576" max="13576" width="6.140625" style="347" customWidth="1"/>
    <col min="13577" max="13577" width="7.42578125" style="347" customWidth="1"/>
    <col min="13578" max="13578" width="5.7109375" style="347" bestFit="1" customWidth="1"/>
    <col min="13579" max="13579" width="6.7109375" style="347" customWidth="1"/>
    <col min="13580" max="13580" width="7.28515625" style="347" customWidth="1"/>
    <col min="13581" max="13581" width="5" style="347" customWidth="1"/>
    <col min="13582" max="13582" width="6.28515625" style="347" customWidth="1"/>
    <col min="13583" max="13583" width="7.28515625" style="347" customWidth="1"/>
    <col min="13584" max="13584" width="6" style="347" customWidth="1"/>
    <col min="13585" max="13824" width="9.140625" style="347"/>
    <col min="13825" max="13825" width="37.5703125" style="347" customWidth="1"/>
    <col min="13826" max="13826" width="7" style="347" customWidth="1"/>
    <col min="13827" max="13827" width="7.7109375" style="347" customWidth="1"/>
    <col min="13828" max="13828" width="4.5703125" style="347" customWidth="1"/>
    <col min="13829" max="13829" width="6.42578125" style="347" customWidth="1"/>
    <col min="13830" max="13830" width="7.7109375" style="347" customWidth="1"/>
    <col min="13831" max="13831" width="5" style="347" customWidth="1"/>
    <col min="13832" max="13832" width="6.140625" style="347" customWidth="1"/>
    <col min="13833" max="13833" width="7.42578125" style="347" customWidth="1"/>
    <col min="13834" max="13834" width="5.7109375" style="347" bestFit="1" customWidth="1"/>
    <col min="13835" max="13835" width="6.7109375" style="347" customWidth="1"/>
    <col min="13836" max="13836" width="7.28515625" style="347" customWidth="1"/>
    <col min="13837" max="13837" width="5" style="347" customWidth="1"/>
    <col min="13838" max="13838" width="6.28515625" style="347" customWidth="1"/>
    <col min="13839" max="13839" width="7.28515625" style="347" customWidth="1"/>
    <col min="13840" max="13840" width="6" style="347" customWidth="1"/>
    <col min="13841" max="14080" width="9.140625" style="347"/>
    <col min="14081" max="14081" width="37.5703125" style="347" customWidth="1"/>
    <col min="14082" max="14082" width="7" style="347" customWidth="1"/>
    <col min="14083" max="14083" width="7.7109375" style="347" customWidth="1"/>
    <col min="14084" max="14084" width="4.5703125" style="347" customWidth="1"/>
    <col min="14085" max="14085" width="6.42578125" style="347" customWidth="1"/>
    <col min="14086" max="14086" width="7.7109375" style="347" customWidth="1"/>
    <col min="14087" max="14087" width="5" style="347" customWidth="1"/>
    <col min="14088" max="14088" width="6.140625" style="347" customWidth="1"/>
    <col min="14089" max="14089" width="7.42578125" style="347" customWidth="1"/>
    <col min="14090" max="14090" width="5.7109375" style="347" bestFit="1" customWidth="1"/>
    <col min="14091" max="14091" width="6.7109375" style="347" customWidth="1"/>
    <col min="14092" max="14092" width="7.28515625" style="347" customWidth="1"/>
    <col min="14093" max="14093" width="5" style="347" customWidth="1"/>
    <col min="14094" max="14094" width="6.28515625" style="347" customWidth="1"/>
    <col min="14095" max="14095" width="7.28515625" style="347" customWidth="1"/>
    <col min="14096" max="14096" width="6" style="347" customWidth="1"/>
    <col min="14097" max="14336" width="9.140625" style="347"/>
    <col min="14337" max="14337" width="37.5703125" style="347" customWidth="1"/>
    <col min="14338" max="14338" width="7" style="347" customWidth="1"/>
    <col min="14339" max="14339" width="7.7109375" style="347" customWidth="1"/>
    <col min="14340" max="14340" width="4.5703125" style="347" customWidth="1"/>
    <col min="14341" max="14341" width="6.42578125" style="347" customWidth="1"/>
    <col min="14342" max="14342" width="7.7109375" style="347" customWidth="1"/>
    <col min="14343" max="14343" width="5" style="347" customWidth="1"/>
    <col min="14344" max="14344" width="6.140625" style="347" customWidth="1"/>
    <col min="14345" max="14345" width="7.42578125" style="347" customWidth="1"/>
    <col min="14346" max="14346" width="5.7109375" style="347" bestFit="1" customWidth="1"/>
    <col min="14347" max="14347" width="6.7109375" style="347" customWidth="1"/>
    <col min="14348" max="14348" width="7.28515625" style="347" customWidth="1"/>
    <col min="14349" max="14349" width="5" style="347" customWidth="1"/>
    <col min="14350" max="14350" width="6.28515625" style="347" customWidth="1"/>
    <col min="14351" max="14351" width="7.28515625" style="347" customWidth="1"/>
    <col min="14352" max="14352" width="6" style="347" customWidth="1"/>
    <col min="14353" max="14592" width="9.140625" style="347"/>
    <col min="14593" max="14593" width="37.5703125" style="347" customWidth="1"/>
    <col min="14594" max="14594" width="7" style="347" customWidth="1"/>
    <col min="14595" max="14595" width="7.7109375" style="347" customWidth="1"/>
    <col min="14596" max="14596" width="4.5703125" style="347" customWidth="1"/>
    <col min="14597" max="14597" width="6.42578125" style="347" customWidth="1"/>
    <col min="14598" max="14598" width="7.7109375" style="347" customWidth="1"/>
    <col min="14599" max="14599" width="5" style="347" customWidth="1"/>
    <col min="14600" max="14600" width="6.140625" style="347" customWidth="1"/>
    <col min="14601" max="14601" width="7.42578125" style="347" customWidth="1"/>
    <col min="14602" max="14602" width="5.7109375" style="347" bestFit="1" customWidth="1"/>
    <col min="14603" max="14603" width="6.7109375" style="347" customWidth="1"/>
    <col min="14604" max="14604" width="7.28515625" style="347" customWidth="1"/>
    <col min="14605" max="14605" width="5" style="347" customWidth="1"/>
    <col min="14606" max="14606" width="6.28515625" style="347" customWidth="1"/>
    <col min="14607" max="14607" width="7.28515625" style="347" customWidth="1"/>
    <col min="14608" max="14608" width="6" style="347" customWidth="1"/>
    <col min="14609" max="14848" width="9.140625" style="347"/>
    <col min="14849" max="14849" width="37.5703125" style="347" customWidth="1"/>
    <col min="14850" max="14850" width="7" style="347" customWidth="1"/>
    <col min="14851" max="14851" width="7.7109375" style="347" customWidth="1"/>
    <col min="14852" max="14852" width="4.5703125" style="347" customWidth="1"/>
    <col min="14853" max="14853" width="6.42578125" style="347" customWidth="1"/>
    <col min="14854" max="14854" width="7.7109375" style="347" customWidth="1"/>
    <col min="14855" max="14855" width="5" style="347" customWidth="1"/>
    <col min="14856" max="14856" width="6.140625" style="347" customWidth="1"/>
    <col min="14857" max="14857" width="7.42578125" style="347" customWidth="1"/>
    <col min="14858" max="14858" width="5.7109375" style="347" bestFit="1" customWidth="1"/>
    <col min="14859" max="14859" width="6.7109375" style="347" customWidth="1"/>
    <col min="14860" max="14860" width="7.28515625" style="347" customWidth="1"/>
    <col min="14861" max="14861" width="5" style="347" customWidth="1"/>
    <col min="14862" max="14862" width="6.28515625" style="347" customWidth="1"/>
    <col min="14863" max="14863" width="7.28515625" style="347" customWidth="1"/>
    <col min="14864" max="14864" width="6" style="347" customWidth="1"/>
    <col min="14865" max="15104" width="9.140625" style="347"/>
    <col min="15105" max="15105" width="37.5703125" style="347" customWidth="1"/>
    <col min="15106" max="15106" width="7" style="347" customWidth="1"/>
    <col min="15107" max="15107" width="7.7109375" style="347" customWidth="1"/>
    <col min="15108" max="15108" width="4.5703125" style="347" customWidth="1"/>
    <col min="15109" max="15109" width="6.42578125" style="347" customWidth="1"/>
    <col min="15110" max="15110" width="7.7109375" style="347" customWidth="1"/>
    <col min="15111" max="15111" width="5" style="347" customWidth="1"/>
    <col min="15112" max="15112" width="6.140625" style="347" customWidth="1"/>
    <col min="15113" max="15113" width="7.42578125" style="347" customWidth="1"/>
    <col min="15114" max="15114" width="5.7109375" style="347" bestFit="1" customWidth="1"/>
    <col min="15115" max="15115" width="6.7109375" style="347" customWidth="1"/>
    <col min="15116" max="15116" width="7.28515625" style="347" customWidth="1"/>
    <col min="15117" max="15117" width="5" style="347" customWidth="1"/>
    <col min="15118" max="15118" width="6.28515625" style="347" customWidth="1"/>
    <col min="15119" max="15119" width="7.28515625" style="347" customWidth="1"/>
    <col min="15120" max="15120" width="6" style="347" customWidth="1"/>
    <col min="15121" max="15360" width="9.140625" style="347"/>
    <col min="15361" max="15361" width="37.5703125" style="347" customWidth="1"/>
    <col min="15362" max="15362" width="7" style="347" customWidth="1"/>
    <col min="15363" max="15363" width="7.7109375" style="347" customWidth="1"/>
    <col min="15364" max="15364" width="4.5703125" style="347" customWidth="1"/>
    <col min="15365" max="15365" width="6.42578125" style="347" customWidth="1"/>
    <col min="15366" max="15366" width="7.7109375" style="347" customWidth="1"/>
    <col min="15367" max="15367" width="5" style="347" customWidth="1"/>
    <col min="15368" max="15368" width="6.140625" style="347" customWidth="1"/>
    <col min="15369" max="15369" width="7.42578125" style="347" customWidth="1"/>
    <col min="15370" max="15370" width="5.7109375" style="347" bestFit="1" customWidth="1"/>
    <col min="15371" max="15371" width="6.7109375" style="347" customWidth="1"/>
    <col min="15372" max="15372" width="7.28515625" style="347" customWidth="1"/>
    <col min="15373" max="15373" width="5" style="347" customWidth="1"/>
    <col min="15374" max="15374" width="6.28515625" style="347" customWidth="1"/>
    <col min="15375" max="15375" width="7.28515625" style="347" customWidth="1"/>
    <col min="15376" max="15376" width="6" style="347" customWidth="1"/>
    <col min="15377" max="15616" width="9.140625" style="347"/>
    <col min="15617" max="15617" width="37.5703125" style="347" customWidth="1"/>
    <col min="15618" max="15618" width="7" style="347" customWidth="1"/>
    <col min="15619" max="15619" width="7.7109375" style="347" customWidth="1"/>
    <col min="15620" max="15620" width="4.5703125" style="347" customWidth="1"/>
    <col min="15621" max="15621" width="6.42578125" style="347" customWidth="1"/>
    <col min="15622" max="15622" width="7.7109375" style="347" customWidth="1"/>
    <col min="15623" max="15623" width="5" style="347" customWidth="1"/>
    <col min="15624" max="15624" width="6.140625" style="347" customWidth="1"/>
    <col min="15625" max="15625" width="7.42578125" style="347" customWidth="1"/>
    <col min="15626" max="15626" width="5.7109375" style="347" bestFit="1" customWidth="1"/>
    <col min="15627" max="15627" width="6.7109375" style="347" customWidth="1"/>
    <col min="15628" max="15628" width="7.28515625" style="347" customWidth="1"/>
    <col min="15629" max="15629" width="5" style="347" customWidth="1"/>
    <col min="15630" max="15630" width="6.28515625" style="347" customWidth="1"/>
    <col min="15631" max="15631" width="7.28515625" style="347" customWidth="1"/>
    <col min="15632" max="15632" width="6" style="347" customWidth="1"/>
    <col min="15633" max="15872" width="9.140625" style="347"/>
    <col min="15873" max="15873" width="37.5703125" style="347" customWidth="1"/>
    <col min="15874" max="15874" width="7" style="347" customWidth="1"/>
    <col min="15875" max="15875" width="7.7109375" style="347" customWidth="1"/>
    <col min="15876" max="15876" width="4.5703125" style="347" customWidth="1"/>
    <col min="15877" max="15877" width="6.42578125" style="347" customWidth="1"/>
    <col min="15878" max="15878" width="7.7109375" style="347" customWidth="1"/>
    <col min="15879" max="15879" width="5" style="347" customWidth="1"/>
    <col min="15880" max="15880" width="6.140625" style="347" customWidth="1"/>
    <col min="15881" max="15881" width="7.42578125" style="347" customWidth="1"/>
    <col min="15882" max="15882" width="5.7109375" style="347" bestFit="1" customWidth="1"/>
    <col min="15883" max="15883" width="6.7109375" style="347" customWidth="1"/>
    <col min="15884" max="15884" width="7.28515625" style="347" customWidth="1"/>
    <col min="15885" max="15885" width="5" style="347" customWidth="1"/>
    <col min="15886" max="15886" width="6.28515625" style="347" customWidth="1"/>
    <col min="15887" max="15887" width="7.28515625" style="347" customWidth="1"/>
    <col min="15888" max="15888" width="6" style="347" customWidth="1"/>
    <col min="15889" max="16128" width="9.140625" style="347"/>
    <col min="16129" max="16129" width="37.5703125" style="347" customWidth="1"/>
    <col min="16130" max="16130" width="7" style="347" customWidth="1"/>
    <col min="16131" max="16131" width="7.7109375" style="347" customWidth="1"/>
    <col min="16132" max="16132" width="4.5703125" style="347" customWidth="1"/>
    <col min="16133" max="16133" width="6.42578125" style="347" customWidth="1"/>
    <col min="16134" max="16134" width="7.7109375" style="347" customWidth="1"/>
    <col min="16135" max="16135" width="5" style="347" customWidth="1"/>
    <col min="16136" max="16136" width="6.140625" style="347" customWidth="1"/>
    <col min="16137" max="16137" width="7.42578125" style="347" customWidth="1"/>
    <col min="16138" max="16138" width="5.7109375" style="347" bestFit="1" customWidth="1"/>
    <col min="16139" max="16139" width="6.7109375" style="347" customWidth="1"/>
    <col min="16140" max="16140" width="7.28515625" style="347" customWidth="1"/>
    <col min="16141" max="16141" width="5" style="347" customWidth="1"/>
    <col min="16142" max="16142" width="6.28515625" style="347" customWidth="1"/>
    <col min="16143" max="16143" width="7.28515625" style="347" customWidth="1"/>
    <col min="16144" max="16144" width="6" style="347" customWidth="1"/>
    <col min="16145" max="16384" width="9.140625" style="347"/>
  </cols>
  <sheetData>
    <row r="1" spans="1:16" ht="19.149999999999999" customHeight="1" thickBot="1">
      <c r="A1" s="7407" t="s">
        <v>339</v>
      </c>
      <c r="B1" s="7407"/>
      <c r="C1" s="7407"/>
      <c r="D1" s="7407"/>
      <c r="E1" s="7407"/>
      <c r="F1" s="7407"/>
      <c r="G1" s="7407"/>
      <c r="H1" s="7407"/>
      <c r="I1" s="7407"/>
      <c r="J1" s="7407"/>
      <c r="K1" s="7407"/>
      <c r="L1" s="7407"/>
      <c r="M1" s="7407"/>
      <c r="N1" s="7407"/>
      <c r="O1" s="7407"/>
      <c r="P1" s="7407"/>
    </row>
    <row r="2" spans="1:16" ht="13.5" thickBot="1">
      <c r="A2" s="7408" t="s">
        <v>396</v>
      </c>
      <c r="B2" s="7409"/>
      <c r="C2" s="7409"/>
      <c r="D2" s="7409"/>
      <c r="E2" s="7409"/>
      <c r="F2" s="7409"/>
      <c r="G2" s="7409"/>
      <c r="H2" s="7409"/>
      <c r="I2" s="7409"/>
      <c r="J2" s="7409"/>
      <c r="K2" s="7409"/>
      <c r="L2" s="7409"/>
      <c r="M2" s="7409"/>
      <c r="N2" s="7410"/>
      <c r="O2" s="7410"/>
      <c r="P2" s="7411"/>
    </row>
    <row r="3" spans="1:16" ht="16.149999999999999" customHeight="1" thickBot="1">
      <c r="A3" s="7397" t="s">
        <v>1</v>
      </c>
      <c r="B3" s="7412" t="s">
        <v>44</v>
      </c>
      <c r="C3" s="7413"/>
      <c r="D3" s="7413"/>
      <c r="E3" s="7412" t="s">
        <v>45</v>
      </c>
      <c r="F3" s="7413"/>
      <c r="G3" s="7413"/>
      <c r="H3" s="7412" t="s">
        <v>46</v>
      </c>
      <c r="I3" s="7413"/>
      <c r="J3" s="7414"/>
      <c r="K3" s="7413" t="s">
        <v>47</v>
      </c>
      <c r="L3" s="7413"/>
      <c r="M3" s="7413"/>
      <c r="N3" s="7400" t="s">
        <v>48</v>
      </c>
      <c r="O3" s="7401"/>
      <c r="P3" s="7402"/>
    </row>
    <row r="4" spans="1:16" ht="9" customHeight="1">
      <c r="A4" s="7398"/>
      <c r="B4" s="2428"/>
      <c r="C4" s="2429"/>
      <c r="D4" s="2430"/>
      <c r="E4" s="4472"/>
      <c r="F4" s="2431"/>
      <c r="G4" s="2431"/>
      <c r="H4" s="2432"/>
      <c r="I4" s="2431"/>
      <c r="J4" s="2433"/>
      <c r="K4" s="2431"/>
      <c r="L4" s="2431"/>
      <c r="M4" s="2431"/>
      <c r="N4" s="7403"/>
      <c r="O4" s="7404"/>
      <c r="P4" s="7405"/>
    </row>
    <row r="5" spans="1:16" ht="12.75" customHeight="1" thickBot="1">
      <c r="A5" s="7398"/>
      <c r="B5" s="2434"/>
      <c r="C5" s="2435">
        <v>1</v>
      </c>
      <c r="D5" s="2436"/>
      <c r="E5" s="7393">
        <v>2</v>
      </c>
      <c r="F5" s="7393"/>
      <c r="G5" s="7393"/>
      <c r="H5" s="7394">
        <v>3</v>
      </c>
      <c r="I5" s="7393"/>
      <c r="J5" s="7395"/>
      <c r="K5" s="7393">
        <v>4</v>
      </c>
      <c r="L5" s="7393"/>
      <c r="M5" s="7396"/>
      <c r="N5" s="7406"/>
      <c r="O5" s="7404"/>
      <c r="P5" s="7405"/>
    </row>
    <row r="6" spans="1:16" ht="26.25" customHeight="1" thickBot="1">
      <c r="A6" s="7399"/>
      <c r="B6" s="2437" t="s">
        <v>7</v>
      </c>
      <c r="C6" s="2438" t="s">
        <v>49</v>
      </c>
      <c r="D6" s="2439" t="s">
        <v>9</v>
      </c>
      <c r="E6" s="2437" t="s">
        <v>7</v>
      </c>
      <c r="F6" s="2438" t="s">
        <v>49</v>
      </c>
      <c r="G6" s="2439" t="s">
        <v>9</v>
      </c>
      <c r="H6" s="2437" t="s">
        <v>7</v>
      </c>
      <c r="I6" s="2438" t="s">
        <v>49</v>
      </c>
      <c r="J6" s="2439" t="s">
        <v>9</v>
      </c>
      <c r="K6" s="2437" t="s">
        <v>7</v>
      </c>
      <c r="L6" s="2438" t="s">
        <v>49</v>
      </c>
      <c r="M6" s="2439" t="s">
        <v>9</v>
      </c>
      <c r="N6" s="2437" t="s">
        <v>7</v>
      </c>
      <c r="O6" s="2438" t="s">
        <v>49</v>
      </c>
      <c r="P6" s="2440" t="s">
        <v>9</v>
      </c>
    </row>
    <row r="7" spans="1:16" ht="15" customHeight="1">
      <c r="A7" s="2150" t="s">
        <v>50</v>
      </c>
      <c r="B7" s="2441"/>
      <c r="C7" s="2442"/>
      <c r="D7" s="2443"/>
      <c r="E7" s="2444"/>
      <c r="F7" s="2445"/>
      <c r="G7" s="2446"/>
      <c r="H7" s="2444"/>
      <c r="I7" s="2445"/>
      <c r="J7" s="2447"/>
      <c r="K7" s="2448"/>
      <c r="L7" s="2448"/>
      <c r="M7" s="2449"/>
      <c r="N7" s="2450"/>
      <c r="O7" s="2451"/>
      <c r="P7" s="2452"/>
    </row>
    <row r="8" spans="1:16" s="2213" customFormat="1" ht="11.25" customHeight="1">
      <c r="A8" s="2453" t="s">
        <v>51</v>
      </c>
      <c r="B8" s="6932">
        <f t="shared" ref="B8:G18" si="0">B21+B33</f>
        <v>12</v>
      </c>
      <c r="C8" s="6933">
        <f t="shared" si="0"/>
        <v>1</v>
      </c>
      <c r="D8" s="6934">
        <f t="shared" si="0"/>
        <v>13</v>
      </c>
      <c r="E8" s="6935">
        <f t="shared" si="0"/>
        <v>20</v>
      </c>
      <c r="F8" s="6936">
        <f t="shared" si="0"/>
        <v>1</v>
      </c>
      <c r="G8" s="6934">
        <f t="shared" si="0"/>
        <v>21</v>
      </c>
      <c r="H8" s="5459">
        <f t="shared" ref="H8:M18" si="1">H21+H33</f>
        <v>23</v>
      </c>
      <c r="I8" s="5131">
        <f t="shared" si="1"/>
        <v>0</v>
      </c>
      <c r="J8" s="6503">
        <f t="shared" si="1"/>
        <v>23</v>
      </c>
      <c r="K8" s="5459">
        <f t="shared" si="1"/>
        <v>9</v>
      </c>
      <c r="L8" s="5460">
        <f t="shared" si="1"/>
        <v>0</v>
      </c>
      <c r="M8" s="6503">
        <f t="shared" si="1"/>
        <v>9</v>
      </c>
      <c r="N8" s="2454">
        <f t="shared" ref="N8:P8" si="2">N21+N33</f>
        <v>64</v>
      </c>
      <c r="O8" s="2455">
        <f t="shared" si="2"/>
        <v>2</v>
      </c>
      <c r="P8" s="2456">
        <f t="shared" si="2"/>
        <v>66</v>
      </c>
    </row>
    <row r="9" spans="1:16" s="2213" customFormat="1">
      <c r="A9" s="2453" t="s">
        <v>52</v>
      </c>
      <c r="B9" s="6932">
        <f t="shared" si="0"/>
        <v>22</v>
      </c>
      <c r="C9" s="6933">
        <f t="shared" si="0"/>
        <v>0</v>
      </c>
      <c r="D9" s="6934">
        <f t="shared" si="0"/>
        <v>22</v>
      </c>
      <c r="E9" s="6935">
        <f t="shared" si="0"/>
        <v>13</v>
      </c>
      <c r="F9" s="6936">
        <f t="shared" si="0"/>
        <v>0</v>
      </c>
      <c r="G9" s="6934">
        <f t="shared" si="0"/>
        <v>13</v>
      </c>
      <c r="H9" s="5459">
        <f>H34+H22</f>
        <v>18</v>
      </c>
      <c r="I9" s="5131">
        <f t="shared" si="1"/>
        <v>0</v>
      </c>
      <c r="J9" s="6503">
        <f>J34+J22</f>
        <v>18</v>
      </c>
      <c r="K9" s="5459">
        <f t="shared" si="1"/>
        <v>9</v>
      </c>
      <c r="L9" s="5460">
        <f t="shared" si="1"/>
        <v>0</v>
      </c>
      <c r="M9" s="6503">
        <f t="shared" si="1"/>
        <v>9</v>
      </c>
      <c r="N9" s="2454">
        <f t="shared" ref="N9:P9" si="3">N22+N34</f>
        <v>62</v>
      </c>
      <c r="O9" s="2455">
        <f t="shared" si="3"/>
        <v>0</v>
      </c>
      <c r="P9" s="2456">
        <f t="shared" si="3"/>
        <v>62</v>
      </c>
    </row>
    <row r="10" spans="1:16" s="2213" customFormat="1" ht="13.5" customHeight="1">
      <c r="A10" s="2457" t="s">
        <v>53</v>
      </c>
      <c r="B10" s="6932">
        <f t="shared" si="0"/>
        <v>39</v>
      </c>
      <c r="C10" s="6933">
        <f t="shared" si="0"/>
        <v>1</v>
      </c>
      <c r="D10" s="6934">
        <f t="shared" si="0"/>
        <v>40</v>
      </c>
      <c r="E10" s="6935">
        <f>E23+E35</f>
        <v>44</v>
      </c>
      <c r="F10" s="6936">
        <f t="shared" si="0"/>
        <v>0</v>
      </c>
      <c r="G10" s="6934">
        <f t="shared" si="0"/>
        <v>44</v>
      </c>
      <c r="H10" s="5459">
        <f t="shared" si="1"/>
        <v>37</v>
      </c>
      <c r="I10" s="5131">
        <f t="shared" si="1"/>
        <v>0</v>
      </c>
      <c r="J10" s="6503">
        <f t="shared" si="1"/>
        <v>37</v>
      </c>
      <c r="K10" s="5459">
        <v>33</v>
      </c>
      <c r="L10" s="5460">
        <f t="shared" si="1"/>
        <v>0</v>
      </c>
      <c r="M10" s="6503">
        <f t="shared" si="1"/>
        <v>33</v>
      </c>
      <c r="N10" s="2454">
        <f t="shared" ref="N10:P10" si="4">N23+N35</f>
        <v>153</v>
      </c>
      <c r="O10" s="2455">
        <f t="shared" si="4"/>
        <v>1</v>
      </c>
      <c r="P10" s="2456">
        <f t="shared" si="4"/>
        <v>154</v>
      </c>
    </row>
    <row r="11" spans="1:16" s="2213" customFormat="1">
      <c r="A11" s="2457" t="s">
        <v>54</v>
      </c>
      <c r="B11" s="6932">
        <f t="shared" si="0"/>
        <v>25</v>
      </c>
      <c r="C11" s="6933">
        <f t="shared" si="0"/>
        <v>0</v>
      </c>
      <c r="D11" s="6934">
        <f t="shared" si="0"/>
        <v>25</v>
      </c>
      <c r="E11" s="6935">
        <f t="shared" si="0"/>
        <v>19</v>
      </c>
      <c r="F11" s="6936">
        <f>F24+F36</f>
        <v>0</v>
      </c>
      <c r="G11" s="6934">
        <f t="shared" si="0"/>
        <v>19</v>
      </c>
      <c r="H11" s="5459">
        <f t="shared" si="1"/>
        <v>22</v>
      </c>
      <c r="I11" s="5131">
        <f t="shared" si="1"/>
        <v>0</v>
      </c>
      <c r="J11" s="6503">
        <f t="shared" si="1"/>
        <v>22</v>
      </c>
      <c r="K11" s="5459">
        <f>16</f>
        <v>16</v>
      </c>
      <c r="L11" s="5460">
        <f t="shared" si="1"/>
        <v>0</v>
      </c>
      <c r="M11" s="6503">
        <f t="shared" si="1"/>
        <v>16</v>
      </c>
      <c r="N11" s="2454">
        <f t="shared" ref="N11:P11" si="5">N24+N36</f>
        <v>82</v>
      </c>
      <c r="O11" s="2455">
        <f t="shared" si="5"/>
        <v>0</v>
      </c>
      <c r="P11" s="2456">
        <f t="shared" si="5"/>
        <v>82</v>
      </c>
    </row>
    <row r="12" spans="1:16" s="2213" customFormat="1">
      <c r="A12" s="2458" t="s">
        <v>55</v>
      </c>
      <c r="B12" s="6932">
        <f t="shared" si="0"/>
        <v>0</v>
      </c>
      <c r="C12" s="6933">
        <f t="shared" si="0"/>
        <v>0</v>
      </c>
      <c r="D12" s="6934">
        <f t="shared" si="0"/>
        <v>0</v>
      </c>
      <c r="E12" s="6935">
        <f t="shared" si="0"/>
        <v>0</v>
      </c>
      <c r="F12" s="6936">
        <f t="shared" si="0"/>
        <v>0</v>
      </c>
      <c r="G12" s="6934">
        <f t="shared" si="0"/>
        <v>0</v>
      </c>
      <c r="H12" s="5459">
        <f t="shared" si="1"/>
        <v>0</v>
      </c>
      <c r="I12" s="5131">
        <f t="shared" si="1"/>
        <v>0</v>
      </c>
      <c r="J12" s="6503">
        <f t="shared" si="1"/>
        <v>0</v>
      </c>
      <c r="K12" s="5459">
        <f t="shared" si="1"/>
        <v>0</v>
      </c>
      <c r="L12" s="5460">
        <f t="shared" si="1"/>
        <v>0</v>
      </c>
      <c r="M12" s="6503">
        <f>M25+M37</f>
        <v>0</v>
      </c>
      <c r="N12" s="2454">
        <f t="shared" ref="N12:P12" si="6">N25+N37</f>
        <v>0</v>
      </c>
      <c r="O12" s="2455">
        <f t="shared" si="6"/>
        <v>0</v>
      </c>
      <c r="P12" s="2456">
        <f t="shared" si="6"/>
        <v>0</v>
      </c>
    </row>
    <row r="13" spans="1:16" s="2213" customFormat="1">
      <c r="A13" s="2459" t="s">
        <v>56</v>
      </c>
      <c r="B13" s="6932">
        <f t="shared" si="0"/>
        <v>12</v>
      </c>
      <c r="C13" s="6933">
        <f t="shared" si="0"/>
        <v>0</v>
      </c>
      <c r="D13" s="6934">
        <f t="shared" si="0"/>
        <v>12</v>
      </c>
      <c r="E13" s="6935">
        <f t="shared" si="0"/>
        <v>10</v>
      </c>
      <c r="F13" s="6936">
        <f t="shared" si="0"/>
        <v>0</v>
      </c>
      <c r="G13" s="6934">
        <f t="shared" si="0"/>
        <v>10</v>
      </c>
      <c r="H13" s="5459">
        <f t="shared" si="1"/>
        <v>10</v>
      </c>
      <c r="I13" s="5131">
        <f t="shared" si="1"/>
        <v>0</v>
      </c>
      <c r="J13" s="6503">
        <f t="shared" si="1"/>
        <v>10</v>
      </c>
      <c r="K13" s="5459">
        <f t="shared" si="1"/>
        <v>11</v>
      </c>
      <c r="L13" s="5460">
        <f t="shared" si="1"/>
        <v>0</v>
      </c>
      <c r="M13" s="6503">
        <f>M26+M38</f>
        <v>11</v>
      </c>
      <c r="N13" s="2454">
        <f t="shared" ref="N13:P18" si="7">N26+N38</f>
        <v>43</v>
      </c>
      <c r="O13" s="2455">
        <f t="shared" si="7"/>
        <v>0</v>
      </c>
      <c r="P13" s="2456">
        <f t="shared" si="7"/>
        <v>43</v>
      </c>
    </row>
    <row r="14" spans="1:16" s="2213" customFormat="1" ht="14.25" customHeight="1">
      <c r="A14" s="2460" t="s">
        <v>57</v>
      </c>
      <c r="B14" s="6932">
        <f t="shared" si="0"/>
        <v>21</v>
      </c>
      <c r="C14" s="6933">
        <f t="shared" si="0"/>
        <v>0</v>
      </c>
      <c r="D14" s="6934">
        <f t="shared" si="0"/>
        <v>21</v>
      </c>
      <c r="E14" s="6935">
        <f t="shared" si="0"/>
        <v>32</v>
      </c>
      <c r="F14" s="6936">
        <f t="shared" si="0"/>
        <v>0</v>
      </c>
      <c r="G14" s="6934">
        <f t="shared" si="0"/>
        <v>32</v>
      </c>
      <c r="H14" s="5459">
        <f t="shared" si="1"/>
        <v>34</v>
      </c>
      <c r="I14" s="5131">
        <f t="shared" si="1"/>
        <v>0</v>
      </c>
      <c r="J14" s="6503">
        <f t="shared" si="1"/>
        <v>34</v>
      </c>
      <c r="K14" s="5459">
        <f t="shared" si="1"/>
        <v>33</v>
      </c>
      <c r="L14" s="5460">
        <f t="shared" si="1"/>
        <v>0</v>
      </c>
      <c r="M14" s="6503">
        <f>M27+M39</f>
        <v>33</v>
      </c>
      <c r="N14" s="2454">
        <f t="shared" si="7"/>
        <v>120</v>
      </c>
      <c r="O14" s="2455">
        <f t="shared" si="7"/>
        <v>0</v>
      </c>
      <c r="P14" s="2456">
        <f t="shared" si="7"/>
        <v>120</v>
      </c>
    </row>
    <row r="15" spans="1:16" s="2213" customFormat="1">
      <c r="A15" s="2460" t="s">
        <v>58</v>
      </c>
      <c r="B15" s="6932">
        <f t="shared" si="0"/>
        <v>13</v>
      </c>
      <c r="C15" s="6933">
        <f t="shared" si="0"/>
        <v>0</v>
      </c>
      <c r="D15" s="6934">
        <f t="shared" si="0"/>
        <v>13</v>
      </c>
      <c r="E15" s="6935">
        <f t="shared" si="0"/>
        <v>13</v>
      </c>
      <c r="F15" s="6936">
        <f t="shared" si="0"/>
        <v>1</v>
      </c>
      <c r="G15" s="6934">
        <f t="shared" si="0"/>
        <v>14</v>
      </c>
      <c r="H15" s="5459">
        <f t="shared" si="1"/>
        <v>8</v>
      </c>
      <c r="I15" s="5131">
        <f t="shared" si="1"/>
        <v>0</v>
      </c>
      <c r="J15" s="6503">
        <f t="shared" si="1"/>
        <v>8</v>
      </c>
      <c r="K15" s="5459">
        <f t="shared" si="1"/>
        <v>11</v>
      </c>
      <c r="L15" s="5460">
        <f t="shared" si="1"/>
        <v>0</v>
      </c>
      <c r="M15" s="6503">
        <f t="shared" si="1"/>
        <v>11</v>
      </c>
      <c r="N15" s="2454">
        <f t="shared" si="7"/>
        <v>45</v>
      </c>
      <c r="O15" s="2455">
        <f t="shared" si="7"/>
        <v>1</v>
      </c>
      <c r="P15" s="2456">
        <f t="shared" si="7"/>
        <v>46</v>
      </c>
    </row>
    <row r="16" spans="1:16" s="2213" customFormat="1">
      <c r="A16" s="2458" t="s">
        <v>59</v>
      </c>
      <c r="B16" s="6932">
        <f t="shared" si="0"/>
        <v>51</v>
      </c>
      <c r="C16" s="6933">
        <f t="shared" si="0"/>
        <v>1</v>
      </c>
      <c r="D16" s="6934">
        <f t="shared" si="0"/>
        <v>52</v>
      </c>
      <c r="E16" s="6935">
        <f t="shared" si="0"/>
        <v>37</v>
      </c>
      <c r="F16" s="6936">
        <f t="shared" si="0"/>
        <v>0</v>
      </c>
      <c r="G16" s="6934">
        <f t="shared" si="0"/>
        <v>37</v>
      </c>
      <c r="H16" s="5459">
        <f t="shared" si="1"/>
        <v>41</v>
      </c>
      <c r="I16" s="5131">
        <f t="shared" si="1"/>
        <v>0</v>
      </c>
      <c r="J16" s="6503">
        <f t="shared" si="1"/>
        <v>41</v>
      </c>
      <c r="K16" s="5459">
        <f t="shared" si="1"/>
        <v>38</v>
      </c>
      <c r="L16" s="5460">
        <f t="shared" si="1"/>
        <v>0</v>
      </c>
      <c r="M16" s="6503">
        <f t="shared" si="1"/>
        <v>38</v>
      </c>
      <c r="N16" s="2454">
        <f t="shared" si="7"/>
        <v>167</v>
      </c>
      <c r="O16" s="2455">
        <f t="shared" si="7"/>
        <v>1</v>
      </c>
      <c r="P16" s="2456">
        <f t="shared" si="7"/>
        <v>168</v>
      </c>
    </row>
    <row r="17" spans="1:16" s="2213" customFormat="1" ht="13.5" thickBot="1">
      <c r="A17" s="2461" t="s">
        <v>60</v>
      </c>
      <c r="B17" s="6937">
        <f t="shared" si="0"/>
        <v>0</v>
      </c>
      <c r="C17" s="6938">
        <f t="shared" si="0"/>
        <v>0</v>
      </c>
      <c r="D17" s="6939">
        <f t="shared" si="0"/>
        <v>0</v>
      </c>
      <c r="E17" s="6940">
        <f t="shared" si="0"/>
        <v>0</v>
      </c>
      <c r="F17" s="6941">
        <f t="shared" si="0"/>
        <v>0</v>
      </c>
      <c r="G17" s="6939">
        <f t="shared" si="0"/>
        <v>0</v>
      </c>
      <c r="H17" s="6504">
        <f t="shared" si="1"/>
        <v>0</v>
      </c>
      <c r="I17" s="5132">
        <f t="shared" si="1"/>
        <v>0</v>
      </c>
      <c r="J17" s="5133">
        <f t="shared" si="1"/>
        <v>0</v>
      </c>
      <c r="K17" s="6504">
        <f t="shared" si="1"/>
        <v>0</v>
      </c>
      <c r="L17" s="6505">
        <f t="shared" si="1"/>
        <v>0</v>
      </c>
      <c r="M17" s="5133">
        <f t="shared" si="1"/>
        <v>0</v>
      </c>
      <c r="N17" s="2462">
        <f t="shared" si="7"/>
        <v>0</v>
      </c>
      <c r="O17" s="2463">
        <f t="shared" si="7"/>
        <v>0</v>
      </c>
      <c r="P17" s="2464">
        <f t="shared" si="7"/>
        <v>0</v>
      </c>
    </row>
    <row r="18" spans="1:16" s="2213" customFormat="1" ht="13.5" thickBot="1">
      <c r="A18" s="2465" t="s">
        <v>27</v>
      </c>
      <c r="B18" s="6942">
        <f>B31+B43</f>
        <v>195</v>
      </c>
      <c r="C18" s="6943">
        <f t="shared" si="0"/>
        <v>3</v>
      </c>
      <c r="D18" s="6944">
        <f t="shared" si="0"/>
        <v>198</v>
      </c>
      <c r="E18" s="6942">
        <f t="shared" si="0"/>
        <v>188</v>
      </c>
      <c r="F18" s="6943">
        <f t="shared" si="0"/>
        <v>2</v>
      </c>
      <c r="G18" s="6944">
        <f t="shared" si="0"/>
        <v>190</v>
      </c>
      <c r="H18" s="6506">
        <f t="shared" si="1"/>
        <v>193</v>
      </c>
      <c r="I18" s="6507">
        <f t="shared" si="1"/>
        <v>0</v>
      </c>
      <c r="J18" s="6508">
        <f t="shared" si="1"/>
        <v>193</v>
      </c>
      <c r="K18" s="6506">
        <f t="shared" si="1"/>
        <v>160</v>
      </c>
      <c r="L18" s="6507">
        <f t="shared" si="1"/>
        <v>0</v>
      </c>
      <c r="M18" s="6508">
        <f t="shared" si="1"/>
        <v>160</v>
      </c>
      <c r="N18" s="2122">
        <f t="shared" si="7"/>
        <v>736</v>
      </c>
      <c r="O18" s="2123">
        <f t="shared" si="7"/>
        <v>5</v>
      </c>
      <c r="P18" s="2466">
        <f t="shared" si="7"/>
        <v>741</v>
      </c>
    </row>
    <row r="19" spans="1:16" s="2213" customFormat="1">
      <c r="A19" s="2467" t="s">
        <v>15</v>
      </c>
      <c r="B19" s="6945"/>
      <c r="C19" s="6946"/>
      <c r="D19" s="6947"/>
      <c r="E19" s="6948"/>
      <c r="F19" s="6949"/>
      <c r="G19" s="6950"/>
      <c r="H19" s="5134"/>
      <c r="I19" s="5135"/>
      <c r="J19" s="6509"/>
      <c r="K19" s="5136"/>
      <c r="L19" s="5135"/>
      <c r="M19" s="5136"/>
      <c r="N19" s="2468"/>
      <c r="O19" s="2469"/>
      <c r="P19" s="2470"/>
    </row>
    <row r="20" spans="1:16" s="2213" customFormat="1">
      <c r="A20" s="2166" t="s">
        <v>16</v>
      </c>
      <c r="B20" s="6945"/>
      <c r="C20" s="6946"/>
      <c r="D20" s="6947"/>
      <c r="E20" s="6951"/>
      <c r="F20" s="6952"/>
      <c r="G20" s="6953"/>
      <c r="H20" s="5461"/>
      <c r="I20" s="5462"/>
      <c r="J20" s="6510"/>
      <c r="K20" s="6511"/>
      <c r="L20" s="5462"/>
      <c r="M20" s="6511"/>
      <c r="N20" s="2468"/>
      <c r="O20" s="2469"/>
      <c r="P20" s="2470"/>
    </row>
    <row r="21" spans="1:16" s="2213" customFormat="1">
      <c r="A21" s="2453" t="s">
        <v>51</v>
      </c>
      <c r="B21" s="6945">
        <v>11</v>
      </c>
      <c r="C21" s="6946">
        <v>1</v>
      </c>
      <c r="D21" s="6947">
        <f>B21+C21</f>
        <v>12</v>
      </c>
      <c r="E21" s="6951">
        <v>20</v>
      </c>
      <c r="F21" s="6952">
        <v>1</v>
      </c>
      <c r="G21" s="6953">
        <f>E21+F21</f>
        <v>21</v>
      </c>
      <c r="H21" s="6512">
        <f>23</f>
        <v>23</v>
      </c>
      <c r="I21" s="6513">
        <v>0</v>
      </c>
      <c r="J21" s="6514">
        <f>I21+H21</f>
        <v>23</v>
      </c>
      <c r="K21" s="6515">
        <f>9</f>
        <v>9</v>
      </c>
      <c r="L21" s="5462">
        <v>0</v>
      </c>
      <c r="M21" s="6511">
        <f>K21+L21</f>
        <v>9</v>
      </c>
      <c r="N21" s="2471">
        <f>B21+E21+H21+K21</f>
        <v>63</v>
      </c>
      <c r="O21" s="2472">
        <f>F21+I21+L21+C21</f>
        <v>2</v>
      </c>
      <c r="P21" s="2473">
        <f>N21+O21</f>
        <v>65</v>
      </c>
    </row>
    <row r="22" spans="1:16" s="2213" customFormat="1">
      <c r="A22" s="2453" t="s">
        <v>52</v>
      </c>
      <c r="B22" s="6945">
        <v>22</v>
      </c>
      <c r="C22" s="6946">
        <v>0</v>
      </c>
      <c r="D22" s="6947">
        <f>B22+C22</f>
        <v>22</v>
      </c>
      <c r="E22" s="6951">
        <v>13</v>
      </c>
      <c r="F22" s="6952">
        <v>0</v>
      </c>
      <c r="G22" s="6953">
        <f>E22+F22</f>
        <v>13</v>
      </c>
      <c r="H22" s="6512">
        <v>17</v>
      </c>
      <c r="I22" s="6513">
        <v>0</v>
      </c>
      <c r="J22" s="6514">
        <f>I22+H22</f>
        <v>17</v>
      </c>
      <c r="K22" s="6515">
        <f>9</f>
        <v>9</v>
      </c>
      <c r="L22" s="5462">
        <v>0</v>
      </c>
      <c r="M22" s="6511">
        <f>K22+L22</f>
        <v>9</v>
      </c>
      <c r="N22" s="2471">
        <f>B22+E22+H22+K22</f>
        <v>61</v>
      </c>
      <c r="O22" s="2472">
        <f>F22+I22+L22+C22</f>
        <v>0</v>
      </c>
      <c r="P22" s="2473">
        <f>N22+O22</f>
        <v>61</v>
      </c>
    </row>
    <row r="23" spans="1:16" s="2213" customFormat="1" ht="14.25" customHeight="1">
      <c r="A23" s="2457" t="s">
        <v>53</v>
      </c>
      <c r="B23" s="6945">
        <v>37</v>
      </c>
      <c r="C23" s="6946">
        <v>1</v>
      </c>
      <c r="D23" s="6947">
        <f t="shared" ref="D23:D30" si="8">B23+C23</f>
        <v>38</v>
      </c>
      <c r="E23" s="6951">
        <v>44</v>
      </c>
      <c r="F23" s="6952">
        <v>0</v>
      </c>
      <c r="G23" s="6953">
        <f t="shared" ref="G23:G30" si="9">E23+F23</f>
        <v>44</v>
      </c>
      <c r="H23" s="6512">
        <f>37</f>
        <v>37</v>
      </c>
      <c r="I23" s="6513">
        <v>0</v>
      </c>
      <c r="J23" s="6514">
        <f t="shared" ref="J23:J30" si="10">I23+H23</f>
        <v>37</v>
      </c>
      <c r="K23" s="6515">
        <v>33</v>
      </c>
      <c r="L23" s="5462">
        <v>0</v>
      </c>
      <c r="M23" s="6511">
        <f t="shared" ref="M23:M30" si="11">K23+L23</f>
        <v>33</v>
      </c>
      <c r="N23" s="2471">
        <f t="shared" ref="N23:N30" si="12">B23+E23+H23+K23</f>
        <v>151</v>
      </c>
      <c r="O23" s="2472">
        <f t="shared" ref="O23:O30" si="13">F23+I23+L23+C23</f>
        <v>1</v>
      </c>
      <c r="P23" s="2473">
        <f t="shared" ref="P23:P30" si="14">N23+O23</f>
        <v>152</v>
      </c>
    </row>
    <row r="24" spans="1:16" s="2213" customFormat="1">
      <c r="A24" s="2457" t="s">
        <v>54</v>
      </c>
      <c r="B24" s="6945">
        <v>25</v>
      </c>
      <c r="C24" s="6946">
        <v>0</v>
      </c>
      <c r="D24" s="6947">
        <f t="shared" si="8"/>
        <v>25</v>
      </c>
      <c r="E24" s="6951">
        <v>19</v>
      </c>
      <c r="F24" s="6952">
        <v>0</v>
      </c>
      <c r="G24" s="6953">
        <f t="shared" si="9"/>
        <v>19</v>
      </c>
      <c r="H24" s="6512">
        <v>22</v>
      </c>
      <c r="I24" s="6513">
        <v>0</v>
      </c>
      <c r="J24" s="6514">
        <f t="shared" si="10"/>
        <v>22</v>
      </c>
      <c r="K24" s="6515">
        <f>16</f>
        <v>16</v>
      </c>
      <c r="L24" s="5462">
        <v>0</v>
      </c>
      <c r="M24" s="6511">
        <f t="shared" si="11"/>
        <v>16</v>
      </c>
      <c r="N24" s="2471">
        <f t="shared" si="12"/>
        <v>82</v>
      </c>
      <c r="O24" s="2472">
        <f t="shared" si="13"/>
        <v>0</v>
      </c>
      <c r="P24" s="2473">
        <f t="shared" si="14"/>
        <v>82</v>
      </c>
    </row>
    <row r="25" spans="1:16" s="2213" customFormat="1">
      <c r="A25" s="2458" t="s">
        <v>55</v>
      </c>
      <c r="B25" s="6945"/>
      <c r="C25" s="6946"/>
      <c r="D25" s="6947">
        <f t="shared" si="8"/>
        <v>0</v>
      </c>
      <c r="E25" s="6951"/>
      <c r="F25" s="6952"/>
      <c r="G25" s="6953">
        <f t="shared" si="9"/>
        <v>0</v>
      </c>
      <c r="H25" s="6512">
        <v>0</v>
      </c>
      <c r="I25" s="6513">
        <v>0</v>
      </c>
      <c r="J25" s="6514">
        <f t="shared" si="10"/>
        <v>0</v>
      </c>
      <c r="K25" s="6515">
        <v>0</v>
      </c>
      <c r="L25" s="5462">
        <v>0</v>
      </c>
      <c r="M25" s="6511">
        <f t="shared" si="11"/>
        <v>0</v>
      </c>
      <c r="N25" s="2471">
        <f t="shared" si="12"/>
        <v>0</v>
      </c>
      <c r="O25" s="2472">
        <f t="shared" si="13"/>
        <v>0</v>
      </c>
      <c r="P25" s="2473">
        <f t="shared" si="14"/>
        <v>0</v>
      </c>
    </row>
    <row r="26" spans="1:16" s="2213" customFormat="1">
      <c r="A26" s="2459" t="s">
        <v>56</v>
      </c>
      <c r="B26" s="6945">
        <v>12</v>
      </c>
      <c r="C26" s="6946">
        <v>0</v>
      </c>
      <c r="D26" s="6947">
        <f t="shared" si="8"/>
        <v>12</v>
      </c>
      <c r="E26" s="6951">
        <v>10</v>
      </c>
      <c r="F26" s="6952">
        <v>0</v>
      </c>
      <c r="G26" s="6953">
        <f t="shared" si="9"/>
        <v>10</v>
      </c>
      <c r="H26" s="6512">
        <f>10</f>
        <v>10</v>
      </c>
      <c r="I26" s="6513">
        <v>0</v>
      </c>
      <c r="J26" s="6514">
        <f t="shared" si="10"/>
        <v>10</v>
      </c>
      <c r="K26" s="6515">
        <f>11</f>
        <v>11</v>
      </c>
      <c r="L26" s="5462">
        <v>0</v>
      </c>
      <c r="M26" s="6511">
        <f t="shared" si="11"/>
        <v>11</v>
      </c>
      <c r="N26" s="2471">
        <f t="shared" si="12"/>
        <v>43</v>
      </c>
      <c r="O26" s="2472">
        <f t="shared" si="13"/>
        <v>0</v>
      </c>
      <c r="P26" s="2473">
        <f t="shared" si="14"/>
        <v>43</v>
      </c>
    </row>
    <row r="27" spans="1:16" s="2213" customFormat="1" ht="12.75" customHeight="1">
      <c r="A27" s="2460" t="s">
        <v>57</v>
      </c>
      <c r="B27" s="6945">
        <v>21</v>
      </c>
      <c r="C27" s="6946">
        <v>0</v>
      </c>
      <c r="D27" s="6947">
        <f t="shared" si="8"/>
        <v>21</v>
      </c>
      <c r="E27" s="6951">
        <v>32</v>
      </c>
      <c r="F27" s="6952">
        <v>0</v>
      </c>
      <c r="G27" s="6953">
        <f t="shared" si="9"/>
        <v>32</v>
      </c>
      <c r="H27" s="6512">
        <v>34</v>
      </c>
      <c r="I27" s="6513">
        <v>0</v>
      </c>
      <c r="J27" s="6514">
        <f t="shared" si="10"/>
        <v>34</v>
      </c>
      <c r="K27" s="6515">
        <v>33</v>
      </c>
      <c r="L27" s="5462">
        <v>0</v>
      </c>
      <c r="M27" s="6511">
        <f t="shared" si="11"/>
        <v>33</v>
      </c>
      <c r="N27" s="2471">
        <f t="shared" si="12"/>
        <v>120</v>
      </c>
      <c r="O27" s="2472">
        <f t="shared" si="13"/>
        <v>0</v>
      </c>
      <c r="P27" s="2473">
        <f t="shared" si="14"/>
        <v>120</v>
      </c>
    </row>
    <row r="28" spans="1:16" s="2213" customFormat="1">
      <c r="A28" s="2460" t="s">
        <v>58</v>
      </c>
      <c r="B28" s="6945">
        <v>13</v>
      </c>
      <c r="C28" s="6946">
        <v>0</v>
      </c>
      <c r="D28" s="6947">
        <f t="shared" si="8"/>
        <v>13</v>
      </c>
      <c r="E28" s="6951">
        <v>13</v>
      </c>
      <c r="F28" s="6952">
        <v>1</v>
      </c>
      <c r="G28" s="6953">
        <f t="shared" si="9"/>
        <v>14</v>
      </c>
      <c r="H28" s="6512">
        <f>8</f>
        <v>8</v>
      </c>
      <c r="I28" s="6513">
        <v>0</v>
      </c>
      <c r="J28" s="6514">
        <f t="shared" si="10"/>
        <v>8</v>
      </c>
      <c r="K28" s="6515">
        <v>11</v>
      </c>
      <c r="L28" s="5462">
        <v>0</v>
      </c>
      <c r="M28" s="6511">
        <f t="shared" si="11"/>
        <v>11</v>
      </c>
      <c r="N28" s="2471">
        <f t="shared" si="12"/>
        <v>45</v>
      </c>
      <c r="O28" s="2472">
        <f t="shared" si="13"/>
        <v>1</v>
      </c>
      <c r="P28" s="2473">
        <f t="shared" si="14"/>
        <v>46</v>
      </c>
    </row>
    <row r="29" spans="1:16" s="2213" customFormat="1">
      <c r="A29" s="2458" t="s">
        <v>63</v>
      </c>
      <c r="B29" s="6945">
        <v>51</v>
      </c>
      <c r="C29" s="6946">
        <v>1</v>
      </c>
      <c r="D29" s="6947">
        <f t="shared" si="8"/>
        <v>52</v>
      </c>
      <c r="E29" s="6951">
        <v>37</v>
      </c>
      <c r="F29" s="6952">
        <v>0</v>
      </c>
      <c r="G29" s="6953">
        <f t="shared" si="9"/>
        <v>37</v>
      </c>
      <c r="H29" s="6512">
        <v>41</v>
      </c>
      <c r="I29" s="6513">
        <v>0</v>
      </c>
      <c r="J29" s="6514">
        <f t="shared" si="10"/>
        <v>41</v>
      </c>
      <c r="K29" s="6515">
        <v>37</v>
      </c>
      <c r="L29" s="5462">
        <v>0</v>
      </c>
      <c r="M29" s="6511">
        <f t="shared" si="11"/>
        <v>37</v>
      </c>
      <c r="N29" s="2471">
        <f t="shared" si="12"/>
        <v>166</v>
      </c>
      <c r="O29" s="2472">
        <f t="shared" si="13"/>
        <v>1</v>
      </c>
      <c r="P29" s="2473">
        <f t="shared" si="14"/>
        <v>167</v>
      </c>
    </row>
    <row r="30" spans="1:16" s="2213" customFormat="1" ht="13.5" thickBot="1">
      <c r="A30" s="2461" t="s">
        <v>60</v>
      </c>
      <c r="B30" s="6954"/>
      <c r="C30" s="6955"/>
      <c r="D30" s="6956">
        <f t="shared" si="8"/>
        <v>0</v>
      </c>
      <c r="E30" s="6957"/>
      <c r="F30" s="6958"/>
      <c r="G30" s="6959">
        <f t="shared" si="9"/>
        <v>0</v>
      </c>
      <c r="H30" s="6516">
        <v>0</v>
      </c>
      <c r="I30" s="6517">
        <v>0</v>
      </c>
      <c r="J30" s="5463">
        <f t="shared" si="10"/>
        <v>0</v>
      </c>
      <c r="K30" s="5464">
        <v>0</v>
      </c>
      <c r="L30" s="6517">
        <v>0</v>
      </c>
      <c r="M30" s="5464">
        <f t="shared" si="11"/>
        <v>0</v>
      </c>
      <c r="N30" s="2474">
        <f t="shared" si="12"/>
        <v>0</v>
      </c>
      <c r="O30" s="2475">
        <f t="shared" si="13"/>
        <v>0</v>
      </c>
      <c r="P30" s="2476">
        <f t="shared" si="14"/>
        <v>0</v>
      </c>
    </row>
    <row r="31" spans="1:16" s="2213" customFormat="1" ht="15.75" customHeight="1" thickBot="1">
      <c r="A31" s="2196" t="s">
        <v>17</v>
      </c>
      <c r="B31" s="6960">
        <f t="shared" ref="B31:G31" si="15">B21+B22+B23+B24+B25+B26+B27+B28+B29+B30</f>
        <v>192</v>
      </c>
      <c r="C31" s="6961">
        <f t="shared" si="15"/>
        <v>3</v>
      </c>
      <c r="D31" s="6962">
        <f t="shared" si="15"/>
        <v>195</v>
      </c>
      <c r="E31" s="6963">
        <f t="shared" si="15"/>
        <v>188</v>
      </c>
      <c r="F31" s="6944">
        <f t="shared" si="15"/>
        <v>2</v>
      </c>
      <c r="G31" s="6962">
        <f t="shared" si="15"/>
        <v>190</v>
      </c>
      <c r="H31" s="5465">
        <f t="shared" ref="H31:M31" si="16">H21+H22+H23+H24+H25+H26+H27+H28+H29+H30</f>
        <v>192</v>
      </c>
      <c r="I31" s="6518">
        <f t="shared" si="16"/>
        <v>0</v>
      </c>
      <c r="J31" s="5466">
        <f t="shared" si="16"/>
        <v>192</v>
      </c>
      <c r="K31" s="6519">
        <f t="shared" si="16"/>
        <v>159</v>
      </c>
      <c r="L31" s="6520">
        <f t="shared" si="16"/>
        <v>0</v>
      </c>
      <c r="M31" s="6521">
        <f t="shared" si="16"/>
        <v>159</v>
      </c>
      <c r="N31" s="2485">
        <f t="shared" ref="N31:P31" si="17">N21+N22+N23+N24+N25+N26+N27+N28+N29+N30</f>
        <v>731</v>
      </c>
      <c r="O31" s="2486">
        <f t="shared" si="17"/>
        <v>5</v>
      </c>
      <c r="P31" s="2487">
        <f t="shared" si="17"/>
        <v>736</v>
      </c>
    </row>
    <row r="32" spans="1:16" s="2213" customFormat="1" ht="13.5" customHeight="1">
      <c r="A32" s="2477" t="s">
        <v>61</v>
      </c>
      <c r="B32" s="6945"/>
      <c r="C32" s="6946"/>
      <c r="D32" s="6947"/>
      <c r="E32" s="6948"/>
      <c r="F32" s="6964"/>
      <c r="G32" s="6950"/>
      <c r="H32" s="5134"/>
      <c r="I32" s="5135"/>
      <c r="J32" s="6509"/>
      <c r="K32" s="5136"/>
      <c r="L32" s="5135"/>
      <c r="M32" s="5136"/>
      <c r="N32" s="2468"/>
      <c r="O32" s="2478"/>
      <c r="P32" s="2470"/>
    </row>
    <row r="33" spans="1:17" s="2213" customFormat="1">
      <c r="A33" s="2453" t="s">
        <v>51</v>
      </c>
      <c r="B33" s="6945">
        <v>1</v>
      </c>
      <c r="C33" s="6946">
        <v>0</v>
      </c>
      <c r="D33" s="6947">
        <f>B33+C33</f>
        <v>1</v>
      </c>
      <c r="E33" s="6951">
        <v>0</v>
      </c>
      <c r="F33" s="6965">
        <v>0</v>
      </c>
      <c r="G33" s="6953">
        <f>E33+F33</f>
        <v>0</v>
      </c>
      <c r="H33" s="5461">
        <v>0</v>
      </c>
      <c r="I33" s="5462">
        <v>0</v>
      </c>
      <c r="J33" s="6510">
        <f>I33+H33</f>
        <v>0</v>
      </c>
      <c r="K33" s="6511">
        <v>0</v>
      </c>
      <c r="L33" s="5462">
        <v>0</v>
      </c>
      <c r="M33" s="6511">
        <f>K33+L33</f>
        <v>0</v>
      </c>
      <c r="N33" s="2471">
        <f>B33+E33+H33+K33</f>
        <v>1</v>
      </c>
      <c r="O33" s="2472">
        <f>F33+I33+L33+C33</f>
        <v>0</v>
      </c>
      <c r="P33" s="2479">
        <f>N33+O33</f>
        <v>1</v>
      </c>
    </row>
    <row r="34" spans="1:17" s="2213" customFormat="1">
      <c r="A34" s="2453" t="s">
        <v>52</v>
      </c>
      <c r="B34" s="6945">
        <v>0</v>
      </c>
      <c r="C34" s="6946">
        <v>0</v>
      </c>
      <c r="D34" s="6947">
        <f>B34+C34</f>
        <v>0</v>
      </c>
      <c r="E34" s="6951">
        <v>0</v>
      </c>
      <c r="F34" s="6965">
        <v>0</v>
      </c>
      <c r="G34" s="6953">
        <f>E34+F34</f>
        <v>0</v>
      </c>
      <c r="H34" s="5461">
        <v>1</v>
      </c>
      <c r="I34" s="5462">
        <v>0</v>
      </c>
      <c r="J34" s="6510">
        <f>I34+H34</f>
        <v>1</v>
      </c>
      <c r="K34" s="6511">
        <v>0</v>
      </c>
      <c r="L34" s="5462">
        <v>0</v>
      </c>
      <c r="M34" s="6511">
        <f>K34+L34</f>
        <v>0</v>
      </c>
      <c r="N34" s="2471">
        <f>B34+E34+H34+K34</f>
        <v>1</v>
      </c>
      <c r="O34" s="2472">
        <f>F34+I34+L34+C34</f>
        <v>0</v>
      </c>
      <c r="P34" s="2479">
        <f>N34+O34</f>
        <v>1</v>
      </c>
    </row>
    <row r="35" spans="1:17" s="2213" customFormat="1">
      <c r="A35" s="2457" t="s">
        <v>53</v>
      </c>
      <c r="B35" s="6945">
        <v>2</v>
      </c>
      <c r="C35" s="6946">
        <v>0</v>
      </c>
      <c r="D35" s="6947">
        <f t="shared" ref="D35:D42" si="18">B35+C35</f>
        <v>2</v>
      </c>
      <c r="E35" s="6951">
        <v>0</v>
      </c>
      <c r="F35" s="6965">
        <v>0</v>
      </c>
      <c r="G35" s="6953">
        <f t="shared" ref="G35:G42" si="19">E35+F35</f>
        <v>0</v>
      </c>
      <c r="H35" s="5461">
        <v>0</v>
      </c>
      <c r="I35" s="5462">
        <v>0</v>
      </c>
      <c r="J35" s="6510">
        <f t="shared" ref="J35:J42" si="20">I35+H35</f>
        <v>0</v>
      </c>
      <c r="K35" s="6511">
        <v>0</v>
      </c>
      <c r="L35" s="5462">
        <v>0</v>
      </c>
      <c r="M35" s="6511">
        <f t="shared" ref="M35:M42" si="21">K35+L35</f>
        <v>0</v>
      </c>
      <c r="N35" s="2471">
        <f>B35+E35+H35+K35</f>
        <v>2</v>
      </c>
      <c r="O35" s="2472">
        <f>F35+I35+L35+C35</f>
        <v>0</v>
      </c>
      <c r="P35" s="2479">
        <f>N35+O35</f>
        <v>2</v>
      </c>
    </row>
    <row r="36" spans="1:17" s="2213" customFormat="1">
      <c r="A36" s="2457" t="s">
        <v>54</v>
      </c>
      <c r="B36" s="6945">
        <v>0</v>
      </c>
      <c r="C36" s="6946">
        <v>0</v>
      </c>
      <c r="D36" s="6947">
        <f t="shared" si="18"/>
        <v>0</v>
      </c>
      <c r="E36" s="6951">
        <v>0</v>
      </c>
      <c r="F36" s="6965">
        <v>0</v>
      </c>
      <c r="G36" s="6953">
        <f t="shared" si="19"/>
        <v>0</v>
      </c>
      <c r="H36" s="5461">
        <v>0</v>
      </c>
      <c r="I36" s="5462">
        <v>0</v>
      </c>
      <c r="J36" s="6510">
        <f t="shared" si="20"/>
        <v>0</v>
      </c>
      <c r="K36" s="6511">
        <v>0</v>
      </c>
      <c r="L36" s="5462">
        <v>0</v>
      </c>
      <c r="M36" s="6511">
        <f t="shared" si="21"/>
        <v>0</v>
      </c>
      <c r="N36" s="2471">
        <f t="shared" ref="N36:N42" si="22">B36+E36+H36+K36</f>
        <v>0</v>
      </c>
      <c r="O36" s="2472">
        <f t="shared" ref="O36:O42" si="23">F36+I36+L36+C36</f>
        <v>0</v>
      </c>
      <c r="P36" s="2479">
        <f t="shared" ref="P36:P42" si="24">N36+O36</f>
        <v>0</v>
      </c>
    </row>
    <row r="37" spans="1:17" s="2213" customFormat="1">
      <c r="A37" s="2458" t="s">
        <v>55</v>
      </c>
      <c r="B37" s="6945"/>
      <c r="C37" s="6946"/>
      <c r="D37" s="6947">
        <f t="shared" si="18"/>
        <v>0</v>
      </c>
      <c r="E37" s="6951">
        <v>0</v>
      </c>
      <c r="F37" s="6965">
        <v>0</v>
      </c>
      <c r="G37" s="6953">
        <f t="shared" si="19"/>
        <v>0</v>
      </c>
      <c r="H37" s="5461">
        <v>0</v>
      </c>
      <c r="I37" s="5462">
        <v>0</v>
      </c>
      <c r="J37" s="6510">
        <f t="shared" si="20"/>
        <v>0</v>
      </c>
      <c r="K37" s="6511">
        <v>0</v>
      </c>
      <c r="L37" s="5462">
        <v>0</v>
      </c>
      <c r="M37" s="6511">
        <f t="shared" si="21"/>
        <v>0</v>
      </c>
      <c r="N37" s="2471">
        <f t="shared" si="22"/>
        <v>0</v>
      </c>
      <c r="O37" s="2472">
        <f t="shared" si="23"/>
        <v>0</v>
      </c>
      <c r="P37" s="2479">
        <f t="shared" si="24"/>
        <v>0</v>
      </c>
      <c r="Q37" s="2213" t="s">
        <v>62</v>
      </c>
    </row>
    <row r="38" spans="1:17" s="2213" customFormat="1">
      <c r="A38" s="2459" t="s">
        <v>56</v>
      </c>
      <c r="B38" s="6945">
        <v>0</v>
      </c>
      <c r="C38" s="6946">
        <v>0</v>
      </c>
      <c r="D38" s="6947">
        <f t="shared" si="18"/>
        <v>0</v>
      </c>
      <c r="E38" s="6951">
        <v>0</v>
      </c>
      <c r="F38" s="6965">
        <v>0</v>
      </c>
      <c r="G38" s="6953">
        <f t="shared" si="19"/>
        <v>0</v>
      </c>
      <c r="H38" s="5461">
        <v>0</v>
      </c>
      <c r="I38" s="5462">
        <v>0</v>
      </c>
      <c r="J38" s="6510">
        <f t="shared" si="20"/>
        <v>0</v>
      </c>
      <c r="K38" s="6511">
        <v>0</v>
      </c>
      <c r="L38" s="5462">
        <v>0</v>
      </c>
      <c r="M38" s="6511">
        <f t="shared" si="21"/>
        <v>0</v>
      </c>
      <c r="N38" s="2471">
        <f t="shared" si="22"/>
        <v>0</v>
      </c>
      <c r="O38" s="2472">
        <f t="shared" si="23"/>
        <v>0</v>
      </c>
      <c r="P38" s="2479">
        <f t="shared" si="24"/>
        <v>0</v>
      </c>
    </row>
    <row r="39" spans="1:17" s="2213" customFormat="1">
      <c r="A39" s="2457" t="s">
        <v>57</v>
      </c>
      <c r="B39" s="6945">
        <v>0</v>
      </c>
      <c r="C39" s="6946">
        <v>0</v>
      </c>
      <c r="D39" s="6947">
        <f t="shared" si="18"/>
        <v>0</v>
      </c>
      <c r="E39" s="6951">
        <v>0</v>
      </c>
      <c r="F39" s="6965">
        <v>0</v>
      </c>
      <c r="G39" s="6953">
        <f t="shared" si="19"/>
        <v>0</v>
      </c>
      <c r="H39" s="5461">
        <v>0</v>
      </c>
      <c r="I39" s="5462">
        <v>0</v>
      </c>
      <c r="J39" s="6510">
        <f t="shared" si="20"/>
        <v>0</v>
      </c>
      <c r="K39" s="6511">
        <v>0</v>
      </c>
      <c r="L39" s="5462">
        <v>0</v>
      </c>
      <c r="M39" s="6511">
        <f t="shared" si="21"/>
        <v>0</v>
      </c>
      <c r="N39" s="2471">
        <f t="shared" si="22"/>
        <v>0</v>
      </c>
      <c r="O39" s="2472">
        <f t="shared" si="23"/>
        <v>0</v>
      </c>
      <c r="P39" s="2479">
        <f t="shared" si="24"/>
        <v>0</v>
      </c>
    </row>
    <row r="40" spans="1:17" s="2213" customFormat="1" ht="12" customHeight="1">
      <c r="A40" s="2457" t="s">
        <v>58</v>
      </c>
      <c r="B40" s="6945">
        <v>0</v>
      </c>
      <c r="C40" s="6946">
        <v>0</v>
      </c>
      <c r="D40" s="6947">
        <f t="shared" si="18"/>
        <v>0</v>
      </c>
      <c r="E40" s="6951">
        <v>0</v>
      </c>
      <c r="F40" s="6965">
        <v>0</v>
      </c>
      <c r="G40" s="6953">
        <f t="shared" si="19"/>
        <v>0</v>
      </c>
      <c r="H40" s="5461">
        <v>0</v>
      </c>
      <c r="I40" s="5462">
        <v>0</v>
      </c>
      <c r="J40" s="6510">
        <f t="shared" si="20"/>
        <v>0</v>
      </c>
      <c r="K40" s="6511">
        <v>0</v>
      </c>
      <c r="L40" s="5462">
        <v>0</v>
      </c>
      <c r="M40" s="6511">
        <f t="shared" si="21"/>
        <v>0</v>
      </c>
      <c r="N40" s="2471">
        <f t="shared" si="22"/>
        <v>0</v>
      </c>
      <c r="O40" s="2472">
        <f t="shared" si="23"/>
        <v>0</v>
      </c>
      <c r="P40" s="2479">
        <f t="shared" si="24"/>
        <v>0</v>
      </c>
    </row>
    <row r="41" spans="1:17" s="2213" customFormat="1">
      <c r="A41" s="2458" t="s">
        <v>63</v>
      </c>
      <c r="B41" s="6945">
        <v>0</v>
      </c>
      <c r="C41" s="6946">
        <v>0</v>
      </c>
      <c r="D41" s="6947">
        <f t="shared" si="18"/>
        <v>0</v>
      </c>
      <c r="E41" s="6951">
        <v>0</v>
      </c>
      <c r="F41" s="6965">
        <v>0</v>
      </c>
      <c r="G41" s="6953">
        <f t="shared" si="19"/>
        <v>0</v>
      </c>
      <c r="H41" s="5461">
        <v>0</v>
      </c>
      <c r="I41" s="5462">
        <v>0</v>
      </c>
      <c r="J41" s="6510">
        <f t="shared" si="20"/>
        <v>0</v>
      </c>
      <c r="K41" s="6511">
        <v>1</v>
      </c>
      <c r="L41" s="5462">
        <v>0</v>
      </c>
      <c r="M41" s="6511">
        <f t="shared" si="21"/>
        <v>1</v>
      </c>
      <c r="N41" s="2471">
        <f t="shared" si="22"/>
        <v>1</v>
      </c>
      <c r="O41" s="2472">
        <f t="shared" si="23"/>
        <v>0</v>
      </c>
      <c r="P41" s="2479">
        <f t="shared" si="24"/>
        <v>1</v>
      </c>
    </row>
    <row r="42" spans="1:17" s="2213" customFormat="1" ht="13.5" thickBot="1">
      <c r="A42" s="2480" t="s">
        <v>60</v>
      </c>
      <c r="B42" s="6954"/>
      <c r="C42" s="6955"/>
      <c r="D42" s="6966">
        <f t="shared" si="18"/>
        <v>0</v>
      </c>
      <c r="E42" s="6957">
        <v>0</v>
      </c>
      <c r="F42" s="6967">
        <v>0</v>
      </c>
      <c r="G42" s="6966">
        <f t="shared" si="19"/>
        <v>0</v>
      </c>
      <c r="H42" s="5928">
        <v>0</v>
      </c>
      <c r="I42" s="6517">
        <f>I55+I70</f>
        <v>0</v>
      </c>
      <c r="J42" s="5463">
        <f t="shared" si="20"/>
        <v>0</v>
      </c>
      <c r="K42" s="5464">
        <v>0</v>
      </c>
      <c r="L42" s="6517">
        <v>0</v>
      </c>
      <c r="M42" s="5463">
        <f t="shared" si="21"/>
        <v>0</v>
      </c>
      <c r="N42" s="2481">
        <f t="shared" si="22"/>
        <v>0</v>
      </c>
      <c r="O42" s="2481">
        <f t="shared" si="23"/>
        <v>0</v>
      </c>
      <c r="P42" s="2482">
        <f t="shared" si="24"/>
        <v>0</v>
      </c>
    </row>
    <row r="43" spans="1:17" s="2213" customFormat="1" ht="15.75" customHeight="1" thickBot="1">
      <c r="A43" s="2483" t="s">
        <v>64</v>
      </c>
      <c r="B43" s="6968">
        <f t="shared" ref="B43:G43" si="25">B33+B34+B35+B36+B37+B38+B39+B40+B41+B42</f>
        <v>3</v>
      </c>
      <c r="C43" s="6969">
        <f t="shared" si="25"/>
        <v>0</v>
      </c>
      <c r="D43" s="6970">
        <f t="shared" si="25"/>
        <v>3</v>
      </c>
      <c r="E43" s="6968">
        <f t="shared" si="25"/>
        <v>0</v>
      </c>
      <c r="F43" s="6971">
        <f t="shared" si="25"/>
        <v>0</v>
      </c>
      <c r="G43" s="6972">
        <f t="shared" si="25"/>
        <v>0</v>
      </c>
      <c r="H43" s="6523">
        <f t="shared" ref="H43:M43" si="26">H33+H34+H35+H36+H37+H38+H39+H40+H41+H42</f>
        <v>1</v>
      </c>
      <c r="I43" s="6524">
        <f t="shared" si="26"/>
        <v>0</v>
      </c>
      <c r="J43" s="6525">
        <f t="shared" si="26"/>
        <v>1</v>
      </c>
      <c r="K43" s="6524">
        <f t="shared" si="26"/>
        <v>1</v>
      </c>
      <c r="L43" s="6526">
        <f t="shared" si="26"/>
        <v>0</v>
      </c>
      <c r="M43" s="6527">
        <f t="shared" si="26"/>
        <v>1</v>
      </c>
      <c r="N43" s="6528">
        <f t="shared" ref="N43:P43" si="27">N33+N34+N35+N36+N37+N38+N39+N40+N41+N42</f>
        <v>5</v>
      </c>
      <c r="O43" s="3852">
        <f t="shared" si="27"/>
        <v>0</v>
      </c>
      <c r="P43" s="3848">
        <f t="shared" si="27"/>
        <v>5</v>
      </c>
    </row>
    <row r="44" spans="1:17" s="2213" customFormat="1" ht="16.5" customHeight="1" thickBot="1">
      <c r="A44" s="2488" t="s">
        <v>17</v>
      </c>
      <c r="B44" s="6942">
        <f>B31</f>
        <v>192</v>
      </c>
      <c r="C44" s="6943">
        <f t="shared" ref="C44:G44" si="28">C31</f>
        <v>3</v>
      </c>
      <c r="D44" s="6944">
        <f t="shared" si="28"/>
        <v>195</v>
      </c>
      <c r="E44" s="6963">
        <f t="shared" si="28"/>
        <v>188</v>
      </c>
      <c r="F44" s="6973">
        <f t="shared" si="28"/>
        <v>2</v>
      </c>
      <c r="G44" s="6974">
        <f t="shared" si="28"/>
        <v>190</v>
      </c>
      <c r="H44" s="6529">
        <f t="shared" ref="H44:M44" si="29">H31</f>
        <v>192</v>
      </c>
      <c r="I44" s="6530">
        <f t="shared" si="29"/>
        <v>0</v>
      </c>
      <c r="J44" s="6531">
        <f t="shared" si="29"/>
        <v>192</v>
      </c>
      <c r="K44" s="6530">
        <f t="shared" si="29"/>
        <v>159</v>
      </c>
      <c r="L44" s="6532">
        <f t="shared" si="29"/>
        <v>0</v>
      </c>
      <c r="M44" s="6533">
        <f t="shared" si="29"/>
        <v>159</v>
      </c>
      <c r="N44" s="6528">
        <f t="shared" ref="N44:P44" si="30">N31</f>
        <v>731</v>
      </c>
      <c r="O44" s="3852">
        <f t="shared" si="30"/>
        <v>5</v>
      </c>
      <c r="P44" s="3848">
        <f t="shared" si="30"/>
        <v>736</v>
      </c>
    </row>
    <row r="45" spans="1:17" s="2213" customFormat="1" ht="15.75" customHeight="1" thickBot="1">
      <c r="A45" s="2489" t="s">
        <v>64</v>
      </c>
      <c r="B45" s="5929">
        <f>B43</f>
        <v>3</v>
      </c>
      <c r="C45" s="5930">
        <f>C43</f>
        <v>0</v>
      </c>
      <c r="D45" s="5931">
        <f>D43</f>
        <v>3</v>
      </c>
      <c r="E45" s="5932">
        <f t="shared" ref="E45:M45" si="31">E43</f>
        <v>0</v>
      </c>
      <c r="F45" s="5933">
        <f t="shared" si="31"/>
        <v>0</v>
      </c>
      <c r="G45" s="5931">
        <f t="shared" si="31"/>
        <v>0</v>
      </c>
      <c r="H45" s="5934">
        <f t="shared" si="31"/>
        <v>1</v>
      </c>
      <c r="I45" s="5935">
        <f t="shared" si="31"/>
        <v>0</v>
      </c>
      <c r="J45" s="6534">
        <f t="shared" si="31"/>
        <v>1</v>
      </c>
      <c r="K45" s="5936">
        <f t="shared" si="31"/>
        <v>1</v>
      </c>
      <c r="L45" s="6535">
        <f t="shared" si="31"/>
        <v>0</v>
      </c>
      <c r="M45" s="6534">
        <f t="shared" si="31"/>
        <v>1</v>
      </c>
      <c r="N45" s="6522">
        <f t="shared" ref="N45:P45" si="32">N43</f>
        <v>5</v>
      </c>
      <c r="O45" s="3852">
        <f>O43</f>
        <v>0</v>
      </c>
      <c r="P45" s="3848">
        <f t="shared" si="32"/>
        <v>5</v>
      </c>
    </row>
    <row r="46" spans="1:17" s="2213" customFormat="1" ht="19.5" thickBot="1">
      <c r="A46" s="2484" t="s">
        <v>65</v>
      </c>
      <c r="B46" s="4734">
        <f>B44+B45</f>
        <v>195</v>
      </c>
      <c r="C46" s="4735">
        <f t="shared" ref="C46:M46" si="33">C44+C45</f>
        <v>3</v>
      </c>
      <c r="D46" s="4736">
        <f t="shared" si="33"/>
        <v>198</v>
      </c>
      <c r="E46" s="4734">
        <f t="shared" si="33"/>
        <v>188</v>
      </c>
      <c r="F46" s="4737">
        <f t="shared" si="33"/>
        <v>2</v>
      </c>
      <c r="G46" s="4735">
        <f t="shared" si="33"/>
        <v>190</v>
      </c>
      <c r="H46" s="5137">
        <f t="shared" si="33"/>
        <v>193</v>
      </c>
      <c r="I46" s="5138">
        <f t="shared" si="33"/>
        <v>0</v>
      </c>
      <c r="J46" s="5139">
        <f t="shared" si="33"/>
        <v>193</v>
      </c>
      <c r="K46" s="5137">
        <f t="shared" si="33"/>
        <v>160</v>
      </c>
      <c r="L46" s="5138">
        <f t="shared" si="33"/>
        <v>0</v>
      </c>
      <c r="M46" s="5139">
        <f t="shared" si="33"/>
        <v>160</v>
      </c>
      <c r="N46" s="3849">
        <f t="shared" ref="N46:O46" si="34">N44+N45</f>
        <v>736</v>
      </c>
      <c r="O46" s="3851">
        <f t="shared" si="34"/>
        <v>5</v>
      </c>
      <c r="P46" s="3850">
        <f>P44+P45</f>
        <v>741</v>
      </c>
    </row>
    <row r="47" spans="1:17" s="2213" customFormat="1"/>
    <row r="48" spans="1:17" ht="15.75">
      <c r="A48" s="2184"/>
      <c r="B48" s="2184"/>
      <c r="C48" s="2184"/>
      <c r="D48" s="2184"/>
      <c r="E48" s="2184"/>
      <c r="F48" s="2184"/>
      <c r="G48" s="2184"/>
      <c r="H48" s="2184"/>
      <c r="I48" s="2185"/>
      <c r="J48" s="2185"/>
      <c r="K48" s="2185"/>
      <c r="L48" s="2185"/>
      <c r="M48" s="2185"/>
      <c r="N48" s="2185"/>
      <c r="O48" s="2185"/>
      <c r="P48" s="2185"/>
      <c r="Q48" s="2213"/>
    </row>
    <row r="52" spans="6:6">
      <c r="F52" s="347" t="s">
        <v>361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AC45"/>
  <sheetViews>
    <sheetView workbookViewId="0">
      <selection activeCell="N21" sqref="N21"/>
    </sheetView>
  </sheetViews>
  <sheetFormatPr defaultRowHeight="12.75"/>
  <cols>
    <col min="1" max="1" width="41.85546875" style="2144" customWidth="1"/>
    <col min="2" max="2" width="7.28515625" style="2144" customWidth="1"/>
    <col min="3" max="3" width="6.85546875" style="2144" customWidth="1"/>
    <col min="4" max="4" width="5.7109375" style="2144" customWidth="1"/>
    <col min="5" max="5" width="7.7109375" style="2144" customWidth="1"/>
    <col min="6" max="6" width="6.5703125" style="2144" customWidth="1"/>
    <col min="7" max="7" width="6.85546875" style="2144" customWidth="1"/>
    <col min="8" max="8" width="7.5703125" style="2144" customWidth="1"/>
    <col min="9" max="9" width="7.140625" style="2144" customWidth="1"/>
    <col min="10" max="10" width="6.28515625" style="2144" customWidth="1"/>
    <col min="11" max="11" width="7.5703125" style="2144" customWidth="1"/>
    <col min="12" max="12" width="6.7109375" style="2144" customWidth="1"/>
    <col min="13" max="13" width="6.140625" style="2144" customWidth="1"/>
    <col min="14" max="14" width="7.140625" style="2144" customWidth="1"/>
    <col min="15" max="15" width="7" style="2144" customWidth="1"/>
    <col min="16" max="16" width="6.28515625" style="2144" customWidth="1"/>
    <col min="17" max="17" width="7.140625" style="2144" customWidth="1"/>
    <col min="18" max="18" width="7" style="2144" customWidth="1"/>
    <col min="19" max="19" width="6.140625" style="2144" customWidth="1"/>
    <col min="20" max="61" width="10" style="2144" customWidth="1"/>
    <col min="62" max="256" width="9.140625" style="2144"/>
    <col min="257" max="257" width="38.85546875" style="2144" customWidth="1"/>
    <col min="258" max="258" width="6.5703125" style="2144" customWidth="1"/>
    <col min="259" max="259" width="6.85546875" style="2144" customWidth="1"/>
    <col min="260" max="260" width="5" style="2144" customWidth="1"/>
    <col min="261" max="261" width="6.42578125" style="2144" customWidth="1"/>
    <col min="262" max="262" width="6.5703125" style="2144" customWidth="1"/>
    <col min="263" max="263" width="4.7109375" style="2144" customWidth="1"/>
    <col min="264" max="264" width="6.5703125" style="2144" customWidth="1"/>
    <col min="265" max="265" width="7.140625" style="2144" customWidth="1"/>
    <col min="266" max="266" width="4.42578125" style="2144" customWidth="1"/>
    <col min="267" max="267" width="6.85546875" style="2144" customWidth="1"/>
    <col min="268" max="268" width="6.7109375" style="2144" customWidth="1"/>
    <col min="269" max="269" width="4.85546875" style="2144" customWidth="1"/>
    <col min="270" max="270" width="7.140625" style="2144" customWidth="1"/>
    <col min="271" max="271" width="7" style="2144" customWidth="1"/>
    <col min="272" max="272" width="4.5703125" style="2144" customWidth="1"/>
    <col min="273" max="273" width="7.140625" style="2144" customWidth="1"/>
    <col min="274" max="274" width="7" style="2144" customWidth="1"/>
    <col min="275" max="275" width="5.28515625" style="2144" customWidth="1"/>
    <col min="276" max="317" width="10" style="2144" customWidth="1"/>
    <col min="318" max="512" width="9.140625" style="2144"/>
    <col min="513" max="513" width="38.85546875" style="2144" customWidth="1"/>
    <col min="514" max="514" width="6.5703125" style="2144" customWidth="1"/>
    <col min="515" max="515" width="6.85546875" style="2144" customWidth="1"/>
    <col min="516" max="516" width="5" style="2144" customWidth="1"/>
    <col min="517" max="517" width="6.42578125" style="2144" customWidth="1"/>
    <col min="518" max="518" width="6.5703125" style="2144" customWidth="1"/>
    <col min="519" max="519" width="4.7109375" style="2144" customWidth="1"/>
    <col min="520" max="520" width="6.5703125" style="2144" customWidth="1"/>
    <col min="521" max="521" width="7.140625" style="2144" customWidth="1"/>
    <col min="522" max="522" width="4.42578125" style="2144" customWidth="1"/>
    <col min="523" max="523" width="6.85546875" style="2144" customWidth="1"/>
    <col min="524" max="524" width="6.7109375" style="2144" customWidth="1"/>
    <col min="525" max="525" width="4.85546875" style="2144" customWidth="1"/>
    <col min="526" max="526" width="7.140625" style="2144" customWidth="1"/>
    <col min="527" max="527" width="7" style="2144" customWidth="1"/>
    <col min="528" max="528" width="4.5703125" style="2144" customWidth="1"/>
    <col min="529" max="529" width="7.140625" style="2144" customWidth="1"/>
    <col min="530" max="530" width="7" style="2144" customWidth="1"/>
    <col min="531" max="531" width="5.28515625" style="2144" customWidth="1"/>
    <col min="532" max="573" width="10" style="2144" customWidth="1"/>
    <col min="574" max="768" width="9.140625" style="2144"/>
    <col min="769" max="769" width="38.85546875" style="2144" customWidth="1"/>
    <col min="770" max="770" width="6.5703125" style="2144" customWidth="1"/>
    <col min="771" max="771" width="6.85546875" style="2144" customWidth="1"/>
    <col min="772" max="772" width="5" style="2144" customWidth="1"/>
    <col min="773" max="773" width="6.42578125" style="2144" customWidth="1"/>
    <col min="774" max="774" width="6.5703125" style="2144" customWidth="1"/>
    <col min="775" max="775" width="4.7109375" style="2144" customWidth="1"/>
    <col min="776" max="776" width="6.5703125" style="2144" customWidth="1"/>
    <col min="777" max="777" width="7.140625" style="2144" customWidth="1"/>
    <col min="778" max="778" width="4.42578125" style="2144" customWidth="1"/>
    <col min="779" max="779" width="6.85546875" style="2144" customWidth="1"/>
    <col min="780" max="780" width="6.7109375" style="2144" customWidth="1"/>
    <col min="781" max="781" width="4.85546875" style="2144" customWidth="1"/>
    <col min="782" max="782" width="7.140625" style="2144" customWidth="1"/>
    <col min="783" max="783" width="7" style="2144" customWidth="1"/>
    <col min="784" max="784" width="4.5703125" style="2144" customWidth="1"/>
    <col min="785" max="785" width="7.140625" style="2144" customWidth="1"/>
    <col min="786" max="786" width="7" style="2144" customWidth="1"/>
    <col min="787" max="787" width="5.28515625" style="2144" customWidth="1"/>
    <col min="788" max="829" width="10" style="2144" customWidth="1"/>
    <col min="830" max="1024" width="9.140625" style="2144"/>
    <col min="1025" max="1025" width="38.85546875" style="2144" customWidth="1"/>
    <col min="1026" max="1026" width="6.5703125" style="2144" customWidth="1"/>
    <col min="1027" max="1027" width="6.85546875" style="2144" customWidth="1"/>
    <col min="1028" max="1028" width="5" style="2144" customWidth="1"/>
    <col min="1029" max="1029" width="6.42578125" style="2144" customWidth="1"/>
    <col min="1030" max="1030" width="6.5703125" style="2144" customWidth="1"/>
    <col min="1031" max="1031" width="4.7109375" style="2144" customWidth="1"/>
    <col min="1032" max="1032" width="6.5703125" style="2144" customWidth="1"/>
    <col min="1033" max="1033" width="7.140625" style="2144" customWidth="1"/>
    <col min="1034" max="1034" width="4.42578125" style="2144" customWidth="1"/>
    <col min="1035" max="1035" width="6.85546875" style="2144" customWidth="1"/>
    <col min="1036" max="1036" width="6.7109375" style="2144" customWidth="1"/>
    <col min="1037" max="1037" width="4.85546875" style="2144" customWidth="1"/>
    <col min="1038" max="1038" width="7.140625" style="2144" customWidth="1"/>
    <col min="1039" max="1039" width="7" style="2144" customWidth="1"/>
    <col min="1040" max="1040" width="4.5703125" style="2144" customWidth="1"/>
    <col min="1041" max="1041" width="7.140625" style="2144" customWidth="1"/>
    <col min="1042" max="1042" width="7" style="2144" customWidth="1"/>
    <col min="1043" max="1043" width="5.28515625" style="2144" customWidth="1"/>
    <col min="1044" max="1085" width="10" style="2144" customWidth="1"/>
    <col min="1086" max="1280" width="9.140625" style="2144"/>
    <col min="1281" max="1281" width="38.85546875" style="2144" customWidth="1"/>
    <col min="1282" max="1282" width="6.5703125" style="2144" customWidth="1"/>
    <col min="1283" max="1283" width="6.85546875" style="2144" customWidth="1"/>
    <col min="1284" max="1284" width="5" style="2144" customWidth="1"/>
    <col min="1285" max="1285" width="6.42578125" style="2144" customWidth="1"/>
    <col min="1286" max="1286" width="6.5703125" style="2144" customWidth="1"/>
    <col min="1287" max="1287" width="4.7109375" style="2144" customWidth="1"/>
    <col min="1288" max="1288" width="6.5703125" style="2144" customWidth="1"/>
    <col min="1289" max="1289" width="7.140625" style="2144" customWidth="1"/>
    <col min="1290" max="1290" width="4.42578125" style="2144" customWidth="1"/>
    <col min="1291" max="1291" width="6.85546875" style="2144" customWidth="1"/>
    <col min="1292" max="1292" width="6.7109375" style="2144" customWidth="1"/>
    <col min="1293" max="1293" width="4.85546875" style="2144" customWidth="1"/>
    <col min="1294" max="1294" width="7.140625" style="2144" customWidth="1"/>
    <col min="1295" max="1295" width="7" style="2144" customWidth="1"/>
    <col min="1296" max="1296" width="4.5703125" style="2144" customWidth="1"/>
    <col min="1297" max="1297" width="7.140625" style="2144" customWidth="1"/>
    <col min="1298" max="1298" width="7" style="2144" customWidth="1"/>
    <col min="1299" max="1299" width="5.28515625" style="2144" customWidth="1"/>
    <col min="1300" max="1341" width="10" style="2144" customWidth="1"/>
    <col min="1342" max="1536" width="9.140625" style="2144"/>
    <col min="1537" max="1537" width="38.85546875" style="2144" customWidth="1"/>
    <col min="1538" max="1538" width="6.5703125" style="2144" customWidth="1"/>
    <col min="1539" max="1539" width="6.85546875" style="2144" customWidth="1"/>
    <col min="1540" max="1540" width="5" style="2144" customWidth="1"/>
    <col min="1541" max="1541" width="6.42578125" style="2144" customWidth="1"/>
    <col min="1542" max="1542" width="6.5703125" style="2144" customWidth="1"/>
    <col min="1543" max="1543" width="4.7109375" style="2144" customWidth="1"/>
    <col min="1544" max="1544" width="6.5703125" style="2144" customWidth="1"/>
    <col min="1545" max="1545" width="7.140625" style="2144" customWidth="1"/>
    <col min="1546" max="1546" width="4.42578125" style="2144" customWidth="1"/>
    <col min="1547" max="1547" width="6.85546875" style="2144" customWidth="1"/>
    <col min="1548" max="1548" width="6.7109375" style="2144" customWidth="1"/>
    <col min="1549" max="1549" width="4.85546875" style="2144" customWidth="1"/>
    <col min="1550" max="1550" width="7.140625" style="2144" customWidth="1"/>
    <col min="1551" max="1551" width="7" style="2144" customWidth="1"/>
    <col min="1552" max="1552" width="4.5703125" style="2144" customWidth="1"/>
    <col min="1553" max="1553" width="7.140625" style="2144" customWidth="1"/>
    <col min="1554" max="1554" width="7" style="2144" customWidth="1"/>
    <col min="1555" max="1555" width="5.28515625" style="2144" customWidth="1"/>
    <col min="1556" max="1597" width="10" style="2144" customWidth="1"/>
    <col min="1598" max="1792" width="9.140625" style="2144"/>
    <col min="1793" max="1793" width="38.85546875" style="2144" customWidth="1"/>
    <col min="1794" max="1794" width="6.5703125" style="2144" customWidth="1"/>
    <col min="1795" max="1795" width="6.85546875" style="2144" customWidth="1"/>
    <col min="1796" max="1796" width="5" style="2144" customWidth="1"/>
    <col min="1797" max="1797" width="6.42578125" style="2144" customWidth="1"/>
    <col min="1798" max="1798" width="6.5703125" style="2144" customWidth="1"/>
    <col min="1799" max="1799" width="4.7109375" style="2144" customWidth="1"/>
    <col min="1800" max="1800" width="6.5703125" style="2144" customWidth="1"/>
    <col min="1801" max="1801" width="7.140625" style="2144" customWidth="1"/>
    <col min="1802" max="1802" width="4.42578125" style="2144" customWidth="1"/>
    <col min="1803" max="1803" width="6.85546875" style="2144" customWidth="1"/>
    <col min="1804" max="1804" width="6.7109375" style="2144" customWidth="1"/>
    <col min="1805" max="1805" width="4.85546875" style="2144" customWidth="1"/>
    <col min="1806" max="1806" width="7.140625" style="2144" customWidth="1"/>
    <col min="1807" max="1807" width="7" style="2144" customWidth="1"/>
    <col min="1808" max="1808" width="4.5703125" style="2144" customWidth="1"/>
    <col min="1809" max="1809" width="7.140625" style="2144" customWidth="1"/>
    <col min="1810" max="1810" width="7" style="2144" customWidth="1"/>
    <col min="1811" max="1811" width="5.28515625" style="2144" customWidth="1"/>
    <col min="1812" max="1853" width="10" style="2144" customWidth="1"/>
    <col min="1854" max="2048" width="9.140625" style="2144"/>
    <col min="2049" max="2049" width="38.85546875" style="2144" customWidth="1"/>
    <col min="2050" max="2050" width="6.5703125" style="2144" customWidth="1"/>
    <col min="2051" max="2051" width="6.85546875" style="2144" customWidth="1"/>
    <col min="2052" max="2052" width="5" style="2144" customWidth="1"/>
    <col min="2053" max="2053" width="6.42578125" style="2144" customWidth="1"/>
    <col min="2054" max="2054" width="6.5703125" style="2144" customWidth="1"/>
    <col min="2055" max="2055" width="4.7109375" style="2144" customWidth="1"/>
    <col min="2056" max="2056" width="6.5703125" style="2144" customWidth="1"/>
    <col min="2057" max="2057" width="7.140625" style="2144" customWidth="1"/>
    <col min="2058" max="2058" width="4.42578125" style="2144" customWidth="1"/>
    <col min="2059" max="2059" width="6.85546875" style="2144" customWidth="1"/>
    <col min="2060" max="2060" width="6.7109375" style="2144" customWidth="1"/>
    <col min="2061" max="2061" width="4.85546875" style="2144" customWidth="1"/>
    <col min="2062" max="2062" width="7.140625" style="2144" customWidth="1"/>
    <col min="2063" max="2063" width="7" style="2144" customWidth="1"/>
    <col min="2064" max="2064" width="4.5703125" style="2144" customWidth="1"/>
    <col min="2065" max="2065" width="7.140625" style="2144" customWidth="1"/>
    <col min="2066" max="2066" width="7" style="2144" customWidth="1"/>
    <col min="2067" max="2067" width="5.28515625" style="2144" customWidth="1"/>
    <col min="2068" max="2109" width="10" style="2144" customWidth="1"/>
    <col min="2110" max="2304" width="9.140625" style="2144"/>
    <col min="2305" max="2305" width="38.85546875" style="2144" customWidth="1"/>
    <col min="2306" max="2306" width="6.5703125" style="2144" customWidth="1"/>
    <col min="2307" max="2307" width="6.85546875" style="2144" customWidth="1"/>
    <col min="2308" max="2308" width="5" style="2144" customWidth="1"/>
    <col min="2309" max="2309" width="6.42578125" style="2144" customWidth="1"/>
    <col min="2310" max="2310" width="6.5703125" style="2144" customWidth="1"/>
    <col min="2311" max="2311" width="4.7109375" style="2144" customWidth="1"/>
    <col min="2312" max="2312" width="6.5703125" style="2144" customWidth="1"/>
    <col min="2313" max="2313" width="7.140625" style="2144" customWidth="1"/>
    <col min="2314" max="2314" width="4.42578125" style="2144" customWidth="1"/>
    <col min="2315" max="2315" width="6.85546875" style="2144" customWidth="1"/>
    <col min="2316" max="2316" width="6.7109375" style="2144" customWidth="1"/>
    <col min="2317" max="2317" width="4.85546875" style="2144" customWidth="1"/>
    <col min="2318" max="2318" width="7.140625" style="2144" customWidth="1"/>
    <col min="2319" max="2319" width="7" style="2144" customWidth="1"/>
    <col min="2320" max="2320" width="4.5703125" style="2144" customWidth="1"/>
    <col min="2321" max="2321" width="7.140625" style="2144" customWidth="1"/>
    <col min="2322" max="2322" width="7" style="2144" customWidth="1"/>
    <col min="2323" max="2323" width="5.28515625" style="2144" customWidth="1"/>
    <col min="2324" max="2365" width="10" style="2144" customWidth="1"/>
    <col min="2366" max="2560" width="9.140625" style="2144"/>
    <col min="2561" max="2561" width="38.85546875" style="2144" customWidth="1"/>
    <col min="2562" max="2562" width="6.5703125" style="2144" customWidth="1"/>
    <col min="2563" max="2563" width="6.85546875" style="2144" customWidth="1"/>
    <col min="2564" max="2564" width="5" style="2144" customWidth="1"/>
    <col min="2565" max="2565" width="6.42578125" style="2144" customWidth="1"/>
    <col min="2566" max="2566" width="6.5703125" style="2144" customWidth="1"/>
    <col min="2567" max="2567" width="4.7109375" style="2144" customWidth="1"/>
    <col min="2568" max="2568" width="6.5703125" style="2144" customWidth="1"/>
    <col min="2569" max="2569" width="7.140625" style="2144" customWidth="1"/>
    <col min="2570" max="2570" width="4.42578125" style="2144" customWidth="1"/>
    <col min="2571" max="2571" width="6.85546875" style="2144" customWidth="1"/>
    <col min="2572" max="2572" width="6.7109375" style="2144" customWidth="1"/>
    <col min="2573" max="2573" width="4.85546875" style="2144" customWidth="1"/>
    <col min="2574" max="2574" width="7.140625" style="2144" customWidth="1"/>
    <col min="2575" max="2575" width="7" style="2144" customWidth="1"/>
    <col min="2576" max="2576" width="4.5703125" style="2144" customWidth="1"/>
    <col min="2577" max="2577" width="7.140625" style="2144" customWidth="1"/>
    <col min="2578" max="2578" width="7" style="2144" customWidth="1"/>
    <col min="2579" max="2579" width="5.28515625" style="2144" customWidth="1"/>
    <col min="2580" max="2621" width="10" style="2144" customWidth="1"/>
    <col min="2622" max="2816" width="9.140625" style="2144"/>
    <col min="2817" max="2817" width="38.85546875" style="2144" customWidth="1"/>
    <col min="2818" max="2818" width="6.5703125" style="2144" customWidth="1"/>
    <col min="2819" max="2819" width="6.85546875" style="2144" customWidth="1"/>
    <col min="2820" max="2820" width="5" style="2144" customWidth="1"/>
    <col min="2821" max="2821" width="6.42578125" style="2144" customWidth="1"/>
    <col min="2822" max="2822" width="6.5703125" style="2144" customWidth="1"/>
    <col min="2823" max="2823" width="4.7109375" style="2144" customWidth="1"/>
    <col min="2824" max="2824" width="6.5703125" style="2144" customWidth="1"/>
    <col min="2825" max="2825" width="7.140625" style="2144" customWidth="1"/>
    <col min="2826" max="2826" width="4.42578125" style="2144" customWidth="1"/>
    <col min="2827" max="2827" width="6.85546875" style="2144" customWidth="1"/>
    <col min="2828" max="2828" width="6.7109375" style="2144" customWidth="1"/>
    <col min="2829" max="2829" width="4.85546875" style="2144" customWidth="1"/>
    <col min="2830" max="2830" width="7.140625" style="2144" customWidth="1"/>
    <col min="2831" max="2831" width="7" style="2144" customWidth="1"/>
    <col min="2832" max="2832" width="4.5703125" style="2144" customWidth="1"/>
    <col min="2833" max="2833" width="7.140625" style="2144" customWidth="1"/>
    <col min="2834" max="2834" width="7" style="2144" customWidth="1"/>
    <col min="2835" max="2835" width="5.28515625" style="2144" customWidth="1"/>
    <col min="2836" max="2877" width="10" style="2144" customWidth="1"/>
    <col min="2878" max="3072" width="9.140625" style="2144"/>
    <col min="3073" max="3073" width="38.85546875" style="2144" customWidth="1"/>
    <col min="3074" max="3074" width="6.5703125" style="2144" customWidth="1"/>
    <col min="3075" max="3075" width="6.85546875" style="2144" customWidth="1"/>
    <col min="3076" max="3076" width="5" style="2144" customWidth="1"/>
    <col min="3077" max="3077" width="6.42578125" style="2144" customWidth="1"/>
    <col min="3078" max="3078" width="6.5703125" style="2144" customWidth="1"/>
    <col min="3079" max="3079" width="4.7109375" style="2144" customWidth="1"/>
    <col min="3080" max="3080" width="6.5703125" style="2144" customWidth="1"/>
    <col min="3081" max="3081" width="7.140625" style="2144" customWidth="1"/>
    <col min="3082" max="3082" width="4.42578125" style="2144" customWidth="1"/>
    <col min="3083" max="3083" width="6.85546875" style="2144" customWidth="1"/>
    <col min="3084" max="3084" width="6.7109375" style="2144" customWidth="1"/>
    <col min="3085" max="3085" width="4.85546875" style="2144" customWidth="1"/>
    <col min="3086" max="3086" width="7.140625" style="2144" customWidth="1"/>
    <col min="3087" max="3087" width="7" style="2144" customWidth="1"/>
    <col min="3088" max="3088" width="4.5703125" style="2144" customWidth="1"/>
    <col min="3089" max="3089" width="7.140625" style="2144" customWidth="1"/>
    <col min="3090" max="3090" width="7" style="2144" customWidth="1"/>
    <col min="3091" max="3091" width="5.28515625" style="2144" customWidth="1"/>
    <col min="3092" max="3133" width="10" style="2144" customWidth="1"/>
    <col min="3134" max="3328" width="9.140625" style="2144"/>
    <col min="3329" max="3329" width="38.85546875" style="2144" customWidth="1"/>
    <col min="3330" max="3330" width="6.5703125" style="2144" customWidth="1"/>
    <col min="3331" max="3331" width="6.85546875" style="2144" customWidth="1"/>
    <col min="3332" max="3332" width="5" style="2144" customWidth="1"/>
    <col min="3333" max="3333" width="6.42578125" style="2144" customWidth="1"/>
    <col min="3334" max="3334" width="6.5703125" style="2144" customWidth="1"/>
    <col min="3335" max="3335" width="4.7109375" style="2144" customWidth="1"/>
    <col min="3336" max="3336" width="6.5703125" style="2144" customWidth="1"/>
    <col min="3337" max="3337" width="7.140625" style="2144" customWidth="1"/>
    <col min="3338" max="3338" width="4.42578125" style="2144" customWidth="1"/>
    <col min="3339" max="3339" width="6.85546875" style="2144" customWidth="1"/>
    <col min="3340" max="3340" width="6.7109375" style="2144" customWidth="1"/>
    <col min="3341" max="3341" width="4.85546875" style="2144" customWidth="1"/>
    <col min="3342" max="3342" width="7.140625" style="2144" customWidth="1"/>
    <col min="3343" max="3343" width="7" style="2144" customWidth="1"/>
    <col min="3344" max="3344" width="4.5703125" style="2144" customWidth="1"/>
    <col min="3345" max="3345" width="7.140625" style="2144" customWidth="1"/>
    <col min="3346" max="3346" width="7" style="2144" customWidth="1"/>
    <col min="3347" max="3347" width="5.28515625" style="2144" customWidth="1"/>
    <col min="3348" max="3389" width="10" style="2144" customWidth="1"/>
    <col min="3390" max="3584" width="9.140625" style="2144"/>
    <col min="3585" max="3585" width="38.85546875" style="2144" customWidth="1"/>
    <col min="3586" max="3586" width="6.5703125" style="2144" customWidth="1"/>
    <col min="3587" max="3587" width="6.85546875" style="2144" customWidth="1"/>
    <col min="3588" max="3588" width="5" style="2144" customWidth="1"/>
    <col min="3589" max="3589" width="6.42578125" style="2144" customWidth="1"/>
    <col min="3590" max="3590" width="6.5703125" style="2144" customWidth="1"/>
    <col min="3591" max="3591" width="4.7109375" style="2144" customWidth="1"/>
    <col min="3592" max="3592" width="6.5703125" style="2144" customWidth="1"/>
    <col min="3593" max="3593" width="7.140625" style="2144" customWidth="1"/>
    <col min="3594" max="3594" width="4.42578125" style="2144" customWidth="1"/>
    <col min="3595" max="3595" width="6.85546875" style="2144" customWidth="1"/>
    <col min="3596" max="3596" width="6.7109375" style="2144" customWidth="1"/>
    <col min="3597" max="3597" width="4.85546875" style="2144" customWidth="1"/>
    <col min="3598" max="3598" width="7.140625" style="2144" customWidth="1"/>
    <col min="3599" max="3599" width="7" style="2144" customWidth="1"/>
    <col min="3600" max="3600" width="4.5703125" style="2144" customWidth="1"/>
    <col min="3601" max="3601" width="7.140625" style="2144" customWidth="1"/>
    <col min="3602" max="3602" width="7" style="2144" customWidth="1"/>
    <col min="3603" max="3603" width="5.28515625" style="2144" customWidth="1"/>
    <col min="3604" max="3645" width="10" style="2144" customWidth="1"/>
    <col min="3646" max="3840" width="9.140625" style="2144"/>
    <col min="3841" max="3841" width="38.85546875" style="2144" customWidth="1"/>
    <col min="3842" max="3842" width="6.5703125" style="2144" customWidth="1"/>
    <col min="3843" max="3843" width="6.85546875" style="2144" customWidth="1"/>
    <col min="3844" max="3844" width="5" style="2144" customWidth="1"/>
    <col min="3845" max="3845" width="6.42578125" style="2144" customWidth="1"/>
    <col min="3846" max="3846" width="6.5703125" style="2144" customWidth="1"/>
    <col min="3847" max="3847" width="4.7109375" style="2144" customWidth="1"/>
    <col min="3848" max="3848" width="6.5703125" style="2144" customWidth="1"/>
    <col min="3849" max="3849" width="7.140625" style="2144" customWidth="1"/>
    <col min="3850" max="3850" width="4.42578125" style="2144" customWidth="1"/>
    <col min="3851" max="3851" width="6.85546875" style="2144" customWidth="1"/>
    <col min="3852" max="3852" width="6.7109375" style="2144" customWidth="1"/>
    <col min="3853" max="3853" width="4.85546875" style="2144" customWidth="1"/>
    <col min="3854" max="3854" width="7.140625" style="2144" customWidth="1"/>
    <col min="3855" max="3855" width="7" style="2144" customWidth="1"/>
    <col min="3856" max="3856" width="4.5703125" style="2144" customWidth="1"/>
    <col min="3857" max="3857" width="7.140625" style="2144" customWidth="1"/>
    <col min="3858" max="3858" width="7" style="2144" customWidth="1"/>
    <col min="3859" max="3859" width="5.28515625" style="2144" customWidth="1"/>
    <col min="3860" max="3901" width="10" style="2144" customWidth="1"/>
    <col min="3902" max="4096" width="9.140625" style="2144"/>
    <col min="4097" max="4097" width="38.85546875" style="2144" customWidth="1"/>
    <col min="4098" max="4098" width="6.5703125" style="2144" customWidth="1"/>
    <col min="4099" max="4099" width="6.85546875" style="2144" customWidth="1"/>
    <col min="4100" max="4100" width="5" style="2144" customWidth="1"/>
    <col min="4101" max="4101" width="6.42578125" style="2144" customWidth="1"/>
    <col min="4102" max="4102" width="6.5703125" style="2144" customWidth="1"/>
    <col min="4103" max="4103" width="4.7109375" style="2144" customWidth="1"/>
    <col min="4104" max="4104" width="6.5703125" style="2144" customWidth="1"/>
    <col min="4105" max="4105" width="7.140625" style="2144" customWidth="1"/>
    <col min="4106" max="4106" width="4.42578125" style="2144" customWidth="1"/>
    <col min="4107" max="4107" width="6.85546875" style="2144" customWidth="1"/>
    <col min="4108" max="4108" width="6.7109375" style="2144" customWidth="1"/>
    <col min="4109" max="4109" width="4.85546875" style="2144" customWidth="1"/>
    <col min="4110" max="4110" width="7.140625" style="2144" customWidth="1"/>
    <col min="4111" max="4111" width="7" style="2144" customWidth="1"/>
    <col min="4112" max="4112" width="4.5703125" style="2144" customWidth="1"/>
    <col min="4113" max="4113" width="7.140625" style="2144" customWidth="1"/>
    <col min="4114" max="4114" width="7" style="2144" customWidth="1"/>
    <col min="4115" max="4115" width="5.28515625" style="2144" customWidth="1"/>
    <col min="4116" max="4157" width="10" style="2144" customWidth="1"/>
    <col min="4158" max="4352" width="9.140625" style="2144"/>
    <col min="4353" max="4353" width="38.85546875" style="2144" customWidth="1"/>
    <col min="4354" max="4354" width="6.5703125" style="2144" customWidth="1"/>
    <col min="4355" max="4355" width="6.85546875" style="2144" customWidth="1"/>
    <col min="4356" max="4356" width="5" style="2144" customWidth="1"/>
    <col min="4357" max="4357" width="6.42578125" style="2144" customWidth="1"/>
    <col min="4358" max="4358" width="6.5703125" style="2144" customWidth="1"/>
    <col min="4359" max="4359" width="4.7109375" style="2144" customWidth="1"/>
    <col min="4360" max="4360" width="6.5703125" style="2144" customWidth="1"/>
    <col min="4361" max="4361" width="7.140625" style="2144" customWidth="1"/>
    <col min="4362" max="4362" width="4.42578125" style="2144" customWidth="1"/>
    <col min="4363" max="4363" width="6.85546875" style="2144" customWidth="1"/>
    <col min="4364" max="4364" width="6.7109375" style="2144" customWidth="1"/>
    <col min="4365" max="4365" width="4.85546875" style="2144" customWidth="1"/>
    <col min="4366" max="4366" width="7.140625" style="2144" customWidth="1"/>
    <col min="4367" max="4367" width="7" style="2144" customWidth="1"/>
    <col min="4368" max="4368" width="4.5703125" style="2144" customWidth="1"/>
    <col min="4369" max="4369" width="7.140625" style="2144" customWidth="1"/>
    <col min="4370" max="4370" width="7" style="2144" customWidth="1"/>
    <col min="4371" max="4371" width="5.28515625" style="2144" customWidth="1"/>
    <col min="4372" max="4413" width="10" style="2144" customWidth="1"/>
    <col min="4414" max="4608" width="9.140625" style="2144"/>
    <col min="4609" max="4609" width="38.85546875" style="2144" customWidth="1"/>
    <col min="4610" max="4610" width="6.5703125" style="2144" customWidth="1"/>
    <col min="4611" max="4611" width="6.85546875" style="2144" customWidth="1"/>
    <col min="4612" max="4612" width="5" style="2144" customWidth="1"/>
    <col min="4613" max="4613" width="6.42578125" style="2144" customWidth="1"/>
    <col min="4614" max="4614" width="6.5703125" style="2144" customWidth="1"/>
    <col min="4615" max="4615" width="4.7109375" style="2144" customWidth="1"/>
    <col min="4616" max="4616" width="6.5703125" style="2144" customWidth="1"/>
    <col min="4617" max="4617" width="7.140625" style="2144" customWidth="1"/>
    <col min="4618" max="4618" width="4.42578125" style="2144" customWidth="1"/>
    <col min="4619" max="4619" width="6.85546875" style="2144" customWidth="1"/>
    <col min="4620" max="4620" width="6.7109375" style="2144" customWidth="1"/>
    <col min="4621" max="4621" width="4.85546875" style="2144" customWidth="1"/>
    <col min="4622" max="4622" width="7.140625" style="2144" customWidth="1"/>
    <col min="4623" max="4623" width="7" style="2144" customWidth="1"/>
    <col min="4624" max="4624" width="4.5703125" style="2144" customWidth="1"/>
    <col min="4625" max="4625" width="7.140625" style="2144" customWidth="1"/>
    <col min="4626" max="4626" width="7" style="2144" customWidth="1"/>
    <col min="4627" max="4627" width="5.28515625" style="2144" customWidth="1"/>
    <col min="4628" max="4669" width="10" style="2144" customWidth="1"/>
    <col min="4670" max="4864" width="9.140625" style="2144"/>
    <col min="4865" max="4865" width="38.85546875" style="2144" customWidth="1"/>
    <col min="4866" max="4866" width="6.5703125" style="2144" customWidth="1"/>
    <col min="4867" max="4867" width="6.85546875" style="2144" customWidth="1"/>
    <col min="4868" max="4868" width="5" style="2144" customWidth="1"/>
    <col min="4869" max="4869" width="6.42578125" style="2144" customWidth="1"/>
    <col min="4870" max="4870" width="6.5703125" style="2144" customWidth="1"/>
    <col min="4871" max="4871" width="4.7109375" style="2144" customWidth="1"/>
    <col min="4872" max="4872" width="6.5703125" style="2144" customWidth="1"/>
    <col min="4873" max="4873" width="7.140625" style="2144" customWidth="1"/>
    <col min="4874" max="4874" width="4.42578125" style="2144" customWidth="1"/>
    <col min="4875" max="4875" width="6.85546875" style="2144" customWidth="1"/>
    <col min="4876" max="4876" width="6.7109375" style="2144" customWidth="1"/>
    <col min="4877" max="4877" width="4.85546875" style="2144" customWidth="1"/>
    <col min="4878" max="4878" width="7.140625" style="2144" customWidth="1"/>
    <col min="4879" max="4879" width="7" style="2144" customWidth="1"/>
    <col min="4880" max="4880" width="4.5703125" style="2144" customWidth="1"/>
    <col min="4881" max="4881" width="7.140625" style="2144" customWidth="1"/>
    <col min="4882" max="4882" width="7" style="2144" customWidth="1"/>
    <col min="4883" max="4883" width="5.28515625" style="2144" customWidth="1"/>
    <col min="4884" max="4925" width="10" style="2144" customWidth="1"/>
    <col min="4926" max="5120" width="9.140625" style="2144"/>
    <col min="5121" max="5121" width="38.85546875" style="2144" customWidth="1"/>
    <col min="5122" max="5122" width="6.5703125" style="2144" customWidth="1"/>
    <col min="5123" max="5123" width="6.85546875" style="2144" customWidth="1"/>
    <col min="5124" max="5124" width="5" style="2144" customWidth="1"/>
    <col min="5125" max="5125" width="6.42578125" style="2144" customWidth="1"/>
    <col min="5126" max="5126" width="6.5703125" style="2144" customWidth="1"/>
    <col min="5127" max="5127" width="4.7109375" style="2144" customWidth="1"/>
    <col min="5128" max="5128" width="6.5703125" style="2144" customWidth="1"/>
    <col min="5129" max="5129" width="7.140625" style="2144" customWidth="1"/>
    <col min="5130" max="5130" width="4.42578125" style="2144" customWidth="1"/>
    <col min="5131" max="5131" width="6.85546875" style="2144" customWidth="1"/>
    <col min="5132" max="5132" width="6.7109375" style="2144" customWidth="1"/>
    <col min="5133" max="5133" width="4.85546875" style="2144" customWidth="1"/>
    <col min="5134" max="5134" width="7.140625" style="2144" customWidth="1"/>
    <col min="5135" max="5135" width="7" style="2144" customWidth="1"/>
    <col min="5136" max="5136" width="4.5703125" style="2144" customWidth="1"/>
    <col min="5137" max="5137" width="7.140625" style="2144" customWidth="1"/>
    <col min="5138" max="5138" width="7" style="2144" customWidth="1"/>
    <col min="5139" max="5139" width="5.28515625" style="2144" customWidth="1"/>
    <col min="5140" max="5181" width="10" style="2144" customWidth="1"/>
    <col min="5182" max="5376" width="9.140625" style="2144"/>
    <col min="5377" max="5377" width="38.85546875" style="2144" customWidth="1"/>
    <col min="5378" max="5378" width="6.5703125" style="2144" customWidth="1"/>
    <col min="5379" max="5379" width="6.85546875" style="2144" customWidth="1"/>
    <col min="5380" max="5380" width="5" style="2144" customWidth="1"/>
    <col min="5381" max="5381" width="6.42578125" style="2144" customWidth="1"/>
    <col min="5382" max="5382" width="6.5703125" style="2144" customWidth="1"/>
    <col min="5383" max="5383" width="4.7109375" style="2144" customWidth="1"/>
    <col min="5384" max="5384" width="6.5703125" style="2144" customWidth="1"/>
    <col min="5385" max="5385" width="7.140625" style="2144" customWidth="1"/>
    <col min="5386" max="5386" width="4.42578125" style="2144" customWidth="1"/>
    <col min="5387" max="5387" width="6.85546875" style="2144" customWidth="1"/>
    <col min="5388" max="5388" width="6.7109375" style="2144" customWidth="1"/>
    <col min="5389" max="5389" width="4.85546875" style="2144" customWidth="1"/>
    <col min="5390" max="5390" width="7.140625" style="2144" customWidth="1"/>
    <col min="5391" max="5391" width="7" style="2144" customWidth="1"/>
    <col min="5392" max="5392" width="4.5703125" style="2144" customWidth="1"/>
    <col min="5393" max="5393" width="7.140625" style="2144" customWidth="1"/>
    <col min="5394" max="5394" width="7" style="2144" customWidth="1"/>
    <col min="5395" max="5395" width="5.28515625" style="2144" customWidth="1"/>
    <col min="5396" max="5437" width="10" style="2144" customWidth="1"/>
    <col min="5438" max="5632" width="9.140625" style="2144"/>
    <col min="5633" max="5633" width="38.85546875" style="2144" customWidth="1"/>
    <col min="5634" max="5634" width="6.5703125" style="2144" customWidth="1"/>
    <col min="5635" max="5635" width="6.85546875" style="2144" customWidth="1"/>
    <col min="5636" max="5636" width="5" style="2144" customWidth="1"/>
    <col min="5637" max="5637" width="6.42578125" style="2144" customWidth="1"/>
    <col min="5638" max="5638" width="6.5703125" style="2144" customWidth="1"/>
    <col min="5639" max="5639" width="4.7109375" style="2144" customWidth="1"/>
    <col min="5640" max="5640" width="6.5703125" style="2144" customWidth="1"/>
    <col min="5641" max="5641" width="7.140625" style="2144" customWidth="1"/>
    <col min="5642" max="5642" width="4.42578125" style="2144" customWidth="1"/>
    <col min="5643" max="5643" width="6.85546875" style="2144" customWidth="1"/>
    <col min="5644" max="5644" width="6.7109375" style="2144" customWidth="1"/>
    <col min="5645" max="5645" width="4.85546875" style="2144" customWidth="1"/>
    <col min="5646" max="5646" width="7.140625" style="2144" customWidth="1"/>
    <col min="5647" max="5647" width="7" style="2144" customWidth="1"/>
    <col min="5648" max="5648" width="4.5703125" style="2144" customWidth="1"/>
    <col min="5649" max="5649" width="7.140625" style="2144" customWidth="1"/>
    <col min="5650" max="5650" width="7" style="2144" customWidth="1"/>
    <col min="5651" max="5651" width="5.28515625" style="2144" customWidth="1"/>
    <col min="5652" max="5693" width="10" style="2144" customWidth="1"/>
    <col min="5694" max="5888" width="9.140625" style="2144"/>
    <col min="5889" max="5889" width="38.85546875" style="2144" customWidth="1"/>
    <col min="5890" max="5890" width="6.5703125" style="2144" customWidth="1"/>
    <col min="5891" max="5891" width="6.85546875" style="2144" customWidth="1"/>
    <col min="5892" max="5892" width="5" style="2144" customWidth="1"/>
    <col min="5893" max="5893" width="6.42578125" style="2144" customWidth="1"/>
    <col min="5894" max="5894" width="6.5703125" style="2144" customWidth="1"/>
    <col min="5895" max="5895" width="4.7109375" style="2144" customWidth="1"/>
    <col min="5896" max="5896" width="6.5703125" style="2144" customWidth="1"/>
    <col min="5897" max="5897" width="7.140625" style="2144" customWidth="1"/>
    <col min="5898" max="5898" width="4.42578125" style="2144" customWidth="1"/>
    <col min="5899" max="5899" width="6.85546875" style="2144" customWidth="1"/>
    <col min="5900" max="5900" width="6.7109375" style="2144" customWidth="1"/>
    <col min="5901" max="5901" width="4.85546875" style="2144" customWidth="1"/>
    <col min="5902" max="5902" width="7.140625" style="2144" customWidth="1"/>
    <col min="5903" max="5903" width="7" style="2144" customWidth="1"/>
    <col min="5904" max="5904" width="4.5703125" style="2144" customWidth="1"/>
    <col min="5905" max="5905" width="7.140625" style="2144" customWidth="1"/>
    <col min="5906" max="5906" width="7" style="2144" customWidth="1"/>
    <col min="5907" max="5907" width="5.28515625" style="2144" customWidth="1"/>
    <col min="5908" max="5949" width="10" style="2144" customWidth="1"/>
    <col min="5950" max="6144" width="9.140625" style="2144"/>
    <col min="6145" max="6145" width="38.85546875" style="2144" customWidth="1"/>
    <col min="6146" max="6146" width="6.5703125" style="2144" customWidth="1"/>
    <col min="6147" max="6147" width="6.85546875" style="2144" customWidth="1"/>
    <col min="6148" max="6148" width="5" style="2144" customWidth="1"/>
    <col min="6149" max="6149" width="6.42578125" style="2144" customWidth="1"/>
    <col min="6150" max="6150" width="6.5703125" style="2144" customWidth="1"/>
    <col min="6151" max="6151" width="4.7109375" style="2144" customWidth="1"/>
    <col min="6152" max="6152" width="6.5703125" style="2144" customWidth="1"/>
    <col min="6153" max="6153" width="7.140625" style="2144" customWidth="1"/>
    <col min="6154" max="6154" width="4.42578125" style="2144" customWidth="1"/>
    <col min="6155" max="6155" width="6.85546875" style="2144" customWidth="1"/>
    <col min="6156" max="6156" width="6.7109375" style="2144" customWidth="1"/>
    <col min="6157" max="6157" width="4.85546875" style="2144" customWidth="1"/>
    <col min="6158" max="6158" width="7.140625" style="2144" customWidth="1"/>
    <col min="6159" max="6159" width="7" style="2144" customWidth="1"/>
    <col min="6160" max="6160" width="4.5703125" style="2144" customWidth="1"/>
    <col min="6161" max="6161" width="7.140625" style="2144" customWidth="1"/>
    <col min="6162" max="6162" width="7" style="2144" customWidth="1"/>
    <col min="6163" max="6163" width="5.28515625" style="2144" customWidth="1"/>
    <col min="6164" max="6205" width="10" style="2144" customWidth="1"/>
    <col min="6206" max="6400" width="9.140625" style="2144"/>
    <col min="6401" max="6401" width="38.85546875" style="2144" customWidth="1"/>
    <col min="6402" max="6402" width="6.5703125" style="2144" customWidth="1"/>
    <col min="6403" max="6403" width="6.85546875" style="2144" customWidth="1"/>
    <col min="6404" max="6404" width="5" style="2144" customWidth="1"/>
    <col min="6405" max="6405" width="6.42578125" style="2144" customWidth="1"/>
    <col min="6406" max="6406" width="6.5703125" style="2144" customWidth="1"/>
    <col min="6407" max="6407" width="4.7109375" style="2144" customWidth="1"/>
    <col min="6408" max="6408" width="6.5703125" style="2144" customWidth="1"/>
    <col min="6409" max="6409" width="7.140625" style="2144" customWidth="1"/>
    <col min="6410" max="6410" width="4.42578125" style="2144" customWidth="1"/>
    <col min="6411" max="6411" width="6.85546875" style="2144" customWidth="1"/>
    <col min="6412" max="6412" width="6.7109375" style="2144" customWidth="1"/>
    <col min="6413" max="6413" width="4.85546875" style="2144" customWidth="1"/>
    <col min="6414" max="6414" width="7.140625" style="2144" customWidth="1"/>
    <col min="6415" max="6415" width="7" style="2144" customWidth="1"/>
    <col min="6416" max="6416" width="4.5703125" style="2144" customWidth="1"/>
    <col min="6417" max="6417" width="7.140625" style="2144" customWidth="1"/>
    <col min="6418" max="6418" width="7" style="2144" customWidth="1"/>
    <col min="6419" max="6419" width="5.28515625" style="2144" customWidth="1"/>
    <col min="6420" max="6461" width="10" style="2144" customWidth="1"/>
    <col min="6462" max="6656" width="9.140625" style="2144"/>
    <col min="6657" max="6657" width="38.85546875" style="2144" customWidth="1"/>
    <col min="6658" max="6658" width="6.5703125" style="2144" customWidth="1"/>
    <col min="6659" max="6659" width="6.85546875" style="2144" customWidth="1"/>
    <col min="6660" max="6660" width="5" style="2144" customWidth="1"/>
    <col min="6661" max="6661" width="6.42578125" style="2144" customWidth="1"/>
    <col min="6662" max="6662" width="6.5703125" style="2144" customWidth="1"/>
    <col min="6663" max="6663" width="4.7109375" style="2144" customWidth="1"/>
    <col min="6664" max="6664" width="6.5703125" style="2144" customWidth="1"/>
    <col min="6665" max="6665" width="7.140625" style="2144" customWidth="1"/>
    <col min="6666" max="6666" width="4.42578125" style="2144" customWidth="1"/>
    <col min="6667" max="6667" width="6.85546875" style="2144" customWidth="1"/>
    <col min="6668" max="6668" width="6.7109375" style="2144" customWidth="1"/>
    <col min="6669" max="6669" width="4.85546875" style="2144" customWidth="1"/>
    <col min="6670" max="6670" width="7.140625" style="2144" customWidth="1"/>
    <col min="6671" max="6671" width="7" style="2144" customWidth="1"/>
    <col min="6672" max="6672" width="4.5703125" style="2144" customWidth="1"/>
    <col min="6673" max="6673" width="7.140625" style="2144" customWidth="1"/>
    <col min="6674" max="6674" width="7" style="2144" customWidth="1"/>
    <col min="6675" max="6675" width="5.28515625" style="2144" customWidth="1"/>
    <col min="6676" max="6717" width="10" style="2144" customWidth="1"/>
    <col min="6718" max="6912" width="9.140625" style="2144"/>
    <col min="6913" max="6913" width="38.85546875" style="2144" customWidth="1"/>
    <col min="6914" max="6914" width="6.5703125" style="2144" customWidth="1"/>
    <col min="6915" max="6915" width="6.85546875" style="2144" customWidth="1"/>
    <col min="6916" max="6916" width="5" style="2144" customWidth="1"/>
    <col min="6917" max="6917" width="6.42578125" style="2144" customWidth="1"/>
    <col min="6918" max="6918" width="6.5703125" style="2144" customWidth="1"/>
    <col min="6919" max="6919" width="4.7109375" style="2144" customWidth="1"/>
    <col min="6920" max="6920" width="6.5703125" style="2144" customWidth="1"/>
    <col min="6921" max="6921" width="7.140625" style="2144" customWidth="1"/>
    <col min="6922" max="6922" width="4.42578125" style="2144" customWidth="1"/>
    <col min="6923" max="6923" width="6.85546875" style="2144" customWidth="1"/>
    <col min="6924" max="6924" width="6.7109375" style="2144" customWidth="1"/>
    <col min="6925" max="6925" width="4.85546875" style="2144" customWidth="1"/>
    <col min="6926" max="6926" width="7.140625" style="2144" customWidth="1"/>
    <col min="6927" max="6927" width="7" style="2144" customWidth="1"/>
    <col min="6928" max="6928" width="4.5703125" style="2144" customWidth="1"/>
    <col min="6929" max="6929" width="7.140625" style="2144" customWidth="1"/>
    <col min="6930" max="6930" width="7" style="2144" customWidth="1"/>
    <col min="6931" max="6931" width="5.28515625" style="2144" customWidth="1"/>
    <col min="6932" max="6973" width="10" style="2144" customWidth="1"/>
    <col min="6974" max="7168" width="9.140625" style="2144"/>
    <col min="7169" max="7169" width="38.85546875" style="2144" customWidth="1"/>
    <col min="7170" max="7170" width="6.5703125" style="2144" customWidth="1"/>
    <col min="7171" max="7171" width="6.85546875" style="2144" customWidth="1"/>
    <col min="7172" max="7172" width="5" style="2144" customWidth="1"/>
    <col min="7173" max="7173" width="6.42578125" style="2144" customWidth="1"/>
    <col min="7174" max="7174" width="6.5703125" style="2144" customWidth="1"/>
    <col min="7175" max="7175" width="4.7109375" style="2144" customWidth="1"/>
    <col min="7176" max="7176" width="6.5703125" style="2144" customWidth="1"/>
    <col min="7177" max="7177" width="7.140625" style="2144" customWidth="1"/>
    <col min="7178" max="7178" width="4.42578125" style="2144" customWidth="1"/>
    <col min="7179" max="7179" width="6.85546875" style="2144" customWidth="1"/>
    <col min="7180" max="7180" width="6.7109375" style="2144" customWidth="1"/>
    <col min="7181" max="7181" width="4.85546875" style="2144" customWidth="1"/>
    <col min="7182" max="7182" width="7.140625" style="2144" customWidth="1"/>
    <col min="7183" max="7183" width="7" style="2144" customWidth="1"/>
    <col min="7184" max="7184" width="4.5703125" style="2144" customWidth="1"/>
    <col min="7185" max="7185" width="7.140625" style="2144" customWidth="1"/>
    <col min="7186" max="7186" width="7" style="2144" customWidth="1"/>
    <col min="7187" max="7187" width="5.28515625" style="2144" customWidth="1"/>
    <col min="7188" max="7229" width="10" style="2144" customWidth="1"/>
    <col min="7230" max="7424" width="9.140625" style="2144"/>
    <col min="7425" max="7425" width="38.85546875" style="2144" customWidth="1"/>
    <col min="7426" max="7426" width="6.5703125" style="2144" customWidth="1"/>
    <col min="7427" max="7427" width="6.85546875" style="2144" customWidth="1"/>
    <col min="7428" max="7428" width="5" style="2144" customWidth="1"/>
    <col min="7429" max="7429" width="6.42578125" style="2144" customWidth="1"/>
    <col min="7430" max="7430" width="6.5703125" style="2144" customWidth="1"/>
    <col min="7431" max="7431" width="4.7109375" style="2144" customWidth="1"/>
    <col min="7432" max="7432" width="6.5703125" style="2144" customWidth="1"/>
    <col min="7433" max="7433" width="7.140625" style="2144" customWidth="1"/>
    <col min="7434" max="7434" width="4.42578125" style="2144" customWidth="1"/>
    <col min="7435" max="7435" width="6.85546875" style="2144" customWidth="1"/>
    <col min="7436" max="7436" width="6.7109375" style="2144" customWidth="1"/>
    <col min="7437" max="7437" width="4.85546875" style="2144" customWidth="1"/>
    <col min="7438" max="7438" width="7.140625" style="2144" customWidth="1"/>
    <col min="7439" max="7439" width="7" style="2144" customWidth="1"/>
    <col min="7440" max="7440" width="4.5703125" style="2144" customWidth="1"/>
    <col min="7441" max="7441" width="7.140625" style="2144" customWidth="1"/>
    <col min="7442" max="7442" width="7" style="2144" customWidth="1"/>
    <col min="7443" max="7443" width="5.28515625" style="2144" customWidth="1"/>
    <col min="7444" max="7485" width="10" style="2144" customWidth="1"/>
    <col min="7486" max="7680" width="9.140625" style="2144"/>
    <col min="7681" max="7681" width="38.85546875" style="2144" customWidth="1"/>
    <col min="7682" max="7682" width="6.5703125" style="2144" customWidth="1"/>
    <col min="7683" max="7683" width="6.85546875" style="2144" customWidth="1"/>
    <col min="7684" max="7684" width="5" style="2144" customWidth="1"/>
    <col min="7685" max="7685" width="6.42578125" style="2144" customWidth="1"/>
    <col min="7686" max="7686" width="6.5703125" style="2144" customWidth="1"/>
    <col min="7687" max="7687" width="4.7109375" style="2144" customWidth="1"/>
    <col min="7688" max="7688" width="6.5703125" style="2144" customWidth="1"/>
    <col min="7689" max="7689" width="7.140625" style="2144" customWidth="1"/>
    <col min="7690" max="7690" width="4.42578125" style="2144" customWidth="1"/>
    <col min="7691" max="7691" width="6.85546875" style="2144" customWidth="1"/>
    <col min="7692" max="7692" width="6.7109375" style="2144" customWidth="1"/>
    <col min="7693" max="7693" width="4.85546875" style="2144" customWidth="1"/>
    <col min="7694" max="7694" width="7.140625" style="2144" customWidth="1"/>
    <col min="7695" max="7695" width="7" style="2144" customWidth="1"/>
    <col min="7696" max="7696" width="4.5703125" style="2144" customWidth="1"/>
    <col min="7697" max="7697" width="7.140625" style="2144" customWidth="1"/>
    <col min="7698" max="7698" width="7" style="2144" customWidth="1"/>
    <col min="7699" max="7699" width="5.28515625" style="2144" customWidth="1"/>
    <col min="7700" max="7741" width="10" style="2144" customWidth="1"/>
    <col min="7742" max="7936" width="9.140625" style="2144"/>
    <col min="7937" max="7937" width="38.85546875" style="2144" customWidth="1"/>
    <col min="7938" max="7938" width="6.5703125" style="2144" customWidth="1"/>
    <col min="7939" max="7939" width="6.85546875" style="2144" customWidth="1"/>
    <col min="7940" max="7940" width="5" style="2144" customWidth="1"/>
    <col min="7941" max="7941" width="6.42578125" style="2144" customWidth="1"/>
    <col min="7942" max="7942" width="6.5703125" style="2144" customWidth="1"/>
    <col min="7943" max="7943" width="4.7109375" style="2144" customWidth="1"/>
    <col min="7944" max="7944" width="6.5703125" style="2144" customWidth="1"/>
    <col min="7945" max="7945" width="7.140625" style="2144" customWidth="1"/>
    <col min="7946" max="7946" width="4.42578125" style="2144" customWidth="1"/>
    <col min="7947" max="7947" width="6.85546875" style="2144" customWidth="1"/>
    <col min="7948" max="7948" width="6.7109375" style="2144" customWidth="1"/>
    <col min="7949" max="7949" width="4.85546875" style="2144" customWidth="1"/>
    <col min="7950" max="7950" width="7.140625" style="2144" customWidth="1"/>
    <col min="7951" max="7951" width="7" style="2144" customWidth="1"/>
    <col min="7952" max="7952" width="4.5703125" style="2144" customWidth="1"/>
    <col min="7953" max="7953" width="7.140625" style="2144" customWidth="1"/>
    <col min="7954" max="7954" width="7" style="2144" customWidth="1"/>
    <col min="7955" max="7955" width="5.28515625" style="2144" customWidth="1"/>
    <col min="7956" max="7997" width="10" style="2144" customWidth="1"/>
    <col min="7998" max="8192" width="9.140625" style="2144"/>
    <col min="8193" max="8193" width="38.85546875" style="2144" customWidth="1"/>
    <col min="8194" max="8194" width="6.5703125" style="2144" customWidth="1"/>
    <col min="8195" max="8195" width="6.85546875" style="2144" customWidth="1"/>
    <col min="8196" max="8196" width="5" style="2144" customWidth="1"/>
    <col min="8197" max="8197" width="6.42578125" style="2144" customWidth="1"/>
    <col min="8198" max="8198" width="6.5703125" style="2144" customWidth="1"/>
    <col min="8199" max="8199" width="4.7109375" style="2144" customWidth="1"/>
    <col min="8200" max="8200" width="6.5703125" style="2144" customWidth="1"/>
    <col min="8201" max="8201" width="7.140625" style="2144" customWidth="1"/>
    <col min="8202" max="8202" width="4.42578125" style="2144" customWidth="1"/>
    <col min="8203" max="8203" width="6.85546875" style="2144" customWidth="1"/>
    <col min="8204" max="8204" width="6.7109375" style="2144" customWidth="1"/>
    <col min="8205" max="8205" width="4.85546875" style="2144" customWidth="1"/>
    <col min="8206" max="8206" width="7.140625" style="2144" customWidth="1"/>
    <col min="8207" max="8207" width="7" style="2144" customWidth="1"/>
    <col min="8208" max="8208" width="4.5703125" style="2144" customWidth="1"/>
    <col min="8209" max="8209" width="7.140625" style="2144" customWidth="1"/>
    <col min="8210" max="8210" width="7" style="2144" customWidth="1"/>
    <col min="8211" max="8211" width="5.28515625" style="2144" customWidth="1"/>
    <col min="8212" max="8253" width="10" style="2144" customWidth="1"/>
    <col min="8254" max="8448" width="9.140625" style="2144"/>
    <col min="8449" max="8449" width="38.85546875" style="2144" customWidth="1"/>
    <col min="8450" max="8450" width="6.5703125" style="2144" customWidth="1"/>
    <col min="8451" max="8451" width="6.85546875" style="2144" customWidth="1"/>
    <col min="8452" max="8452" width="5" style="2144" customWidth="1"/>
    <col min="8453" max="8453" width="6.42578125" style="2144" customWidth="1"/>
    <col min="8454" max="8454" width="6.5703125" style="2144" customWidth="1"/>
    <col min="8455" max="8455" width="4.7109375" style="2144" customWidth="1"/>
    <col min="8456" max="8456" width="6.5703125" style="2144" customWidth="1"/>
    <col min="8457" max="8457" width="7.140625" style="2144" customWidth="1"/>
    <col min="8458" max="8458" width="4.42578125" style="2144" customWidth="1"/>
    <col min="8459" max="8459" width="6.85546875" style="2144" customWidth="1"/>
    <col min="8460" max="8460" width="6.7109375" style="2144" customWidth="1"/>
    <col min="8461" max="8461" width="4.85546875" style="2144" customWidth="1"/>
    <col min="8462" max="8462" width="7.140625" style="2144" customWidth="1"/>
    <col min="8463" max="8463" width="7" style="2144" customWidth="1"/>
    <col min="8464" max="8464" width="4.5703125" style="2144" customWidth="1"/>
    <col min="8465" max="8465" width="7.140625" style="2144" customWidth="1"/>
    <col min="8466" max="8466" width="7" style="2144" customWidth="1"/>
    <col min="8467" max="8467" width="5.28515625" style="2144" customWidth="1"/>
    <col min="8468" max="8509" width="10" style="2144" customWidth="1"/>
    <col min="8510" max="8704" width="9.140625" style="2144"/>
    <col min="8705" max="8705" width="38.85546875" style="2144" customWidth="1"/>
    <col min="8706" max="8706" width="6.5703125" style="2144" customWidth="1"/>
    <col min="8707" max="8707" width="6.85546875" style="2144" customWidth="1"/>
    <col min="8708" max="8708" width="5" style="2144" customWidth="1"/>
    <col min="8709" max="8709" width="6.42578125" style="2144" customWidth="1"/>
    <col min="8710" max="8710" width="6.5703125" style="2144" customWidth="1"/>
    <col min="8711" max="8711" width="4.7109375" style="2144" customWidth="1"/>
    <col min="8712" max="8712" width="6.5703125" style="2144" customWidth="1"/>
    <col min="8713" max="8713" width="7.140625" style="2144" customWidth="1"/>
    <col min="8714" max="8714" width="4.42578125" style="2144" customWidth="1"/>
    <col min="8715" max="8715" width="6.85546875" style="2144" customWidth="1"/>
    <col min="8716" max="8716" width="6.7109375" style="2144" customWidth="1"/>
    <col min="8717" max="8717" width="4.85546875" style="2144" customWidth="1"/>
    <col min="8718" max="8718" width="7.140625" style="2144" customWidth="1"/>
    <col min="8719" max="8719" width="7" style="2144" customWidth="1"/>
    <col min="8720" max="8720" width="4.5703125" style="2144" customWidth="1"/>
    <col min="8721" max="8721" width="7.140625" style="2144" customWidth="1"/>
    <col min="8722" max="8722" width="7" style="2144" customWidth="1"/>
    <col min="8723" max="8723" width="5.28515625" style="2144" customWidth="1"/>
    <col min="8724" max="8765" width="10" style="2144" customWidth="1"/>
    <col min="8766" max="8960" width="9.140625" style="2144"/>
    <col min="8961" max="8961" width="38.85546875" style="2144" customWidth="1"/>
    <col min="8962" max="8962" width="6.5703125" style="2144" customWidth="1"/>
    <col min="8963" max="8963" width="6.85546875" style="2144" customWidth="1"/>
    <col min="8964" max="8964" width="5" style="2144" customWidth="1"/>
    <col min="8965" max="8965" width="6.42578125" style="2144" customWidth="1"/>
    <col min="8966" max="8966" width="6.5703125" style="2144" customWidth="1"/>
    <col min="8967" max="8967" width="4.7109375" style="2144" customWidth="1"/>
    <col min="8968" max="8968" width="6.5703125" style="2144" customWidth="1"/>
    <col min="8969" max="8969" width="7.140625" style="2144" customWidth="1"/>
    <col min="8970" max="8970" width="4.42578125" style="2144" customWidth="1"/>
    <col min="8971" max="8971" width="6.85546875" style="2144" customWidth="1"/>
    <col min="8972" max="8972" width="6.7109375" style="2144" customWidth="1"/>
    <col min="8973" max="8973" width="4.85546875" style="2144" customWidth="1"/>
    <col min="8974" max="8974" width="7.140625" style="2144" customWidth="1"/>
    <col min="8975" max="8975" width="7" style="2144" customWidth="1"/>
    <col min="8976" max="8976" width="4.5703125" style="2144" customWidth="1"/>
    <col min="8977" max="8977" width="7.140625" style="2144" customWidth="1"/>
    <col min="8978" max="8978" width="7" style="2144" customWidth="1"/>
    <col min="8979" max="8979" width="5.28515625" style="2144" customWidth="1"/>
    <col min="8980" max="9021" width="10" style="2144" customWidth="1"/>
    <col min="9022" max="9216" width="9.140625" style="2144"/>
    <col min="9217" max="9217" width="38.85546875" style="2144" customWidth="1"/>
    <col min="9218" max="9218" width="6.5703125" style="2144" customWidth="1"/>
    <col min="9219" max="9219" width="6.85546875" style="2144" customWidth="1"/>
    <col min="9220" max="9220" width="5" style="2144" customWidth="1"/>
    <col min="9221" max="9221" width="6.42578125" style="2144" customWidth="1"/>
    <col min="9222" max="9222" width="6.5703125" style="2144" customWidth="1"/>
    <col min="9223" max="9223" width="4.7109375" style="2144" customWidth="1"/>
    <col min="9224" max="9224" width="6.5703125" style="2144" customWidth="1"/>
    <col min="9225" max="9225" width="7.140625" style="2144" customWidth="1"/>
    <col min="9226" max="9226" width="4.42578125" style="2144" customWidth="1"/>
    <col min="9227" max="9227" width="6.85546875" style="2144" customWidth="1"/>
    <col min="9228" max="9228" width="6.7109375" style="2144" customWidth="1"/>
    <col min="9229" max="9229" width="4.85546875" style="2144" customWidth="1"/>
    <col min="9230" max="9230" width="7.140625" style="2144" customWidth="1"/>
    <col min="9231" max="9231" width="7" style="2144" customWidth="1"/>
    <col min="9232" max="9232" width="4.5703125" style="2144" customWidth="1"/>
    <col min="9233" max="9233" width="7.140625" style="2144" customWidth="1"/>
    <col min="9234" max="9234" width="7" style="2144" customWidth="1"/>
    <col min="9235" max="9235" width="5.28515625" style="2144" customWidth="1"/>
    <col min="9236" max="9277" width="10" style="2144" customWidth="1"/>
    <col min="9278" max="9472" width="9.140625" style="2144"/>
    <col min="9473" max="9473" width="38.85546875" style="2144" customWidth="1"/>
    <col min="9474" max="9474" width="6.5703125" style="2144" customWidth="1"/>
    <col min="9475" max="9475" width="6.85546875" style="2144" customWidth="1"/>
    <col min="9476" max="9476" width="5" style="2144" customWidth="1"/>
    <col min="9477" max="9477" width="6.42578125" style="2144" customWidth="1"/>
    <col min="9478" max="9478" width="6.5703125" style="2144" customWidth="1"/>
    <col min="9479" max="9479" width="4.7109375" style="2144" customWidth="1"/>
    <col min="9480" max="9480" width="6.5703125" style="2144" customWidth="1"/>
    <col min="9481" max="9481" width="7.140625" style="2144" customWidth="1"/>
    <col min="9482" max="9482" width="4.42578125" style="2144" customWidth="1"/>
    <col min="9483" max="9483" width="6.85546875" style="2144" customWidth="1"/>
    <col min="9484" max="9484" width="6.7109375" style="2144" customWidth="1"/>
    <col min="9485" max="9485" width="4.85546875" style="2144" customWidth="1"/>
    <col min="9486" max="9486" width="7.140625" style="2144" customWidth="1"/>
    <col min="9487" max="9487" width="7" style="2144" customWidth="1"/>
    <col min="9488" max="9488" width="4.5703125" style="2144" customWidth="1"/>
    <col min="9489" max="9489" width="7.140625" style="2144" customWidth="1"/>
    <col min="9490" max="9490" width="7" style="2144" customWidth="1"/>
    <col min="9491" max="9491" width="5.28515625" style="2144" customWidth="1"/>
    <col min="9492" max="9533" width="10" style="2144" customWidth="1"/>
    <col min="9534" max="9728" width="9.140625" style="2144"/>
    <col min="9729" max="9729" width="38.85546875" style="2144" customWidth="1"/>
    <col min="9730" max="9730" width="6.5703125" style="2144" customWidth="1"/>
    <col min="9731" max="9731" width="6.85546875" style="2144" customWidth="1"/>
    <col min="9732" max="9732" width="5" style="2144" customWidth="1"/>
    <col min="9733" max="9733" width="6.42578125" style="2144" customWidth="1"/>
    <col min="9734" max="9734" width="6.5703125" style="2144" customWidth="1"/>
    <col min="9735" max="9735" width="4.7109375" style="2144" customWidth="1"/>
    <col min="9736" max="9736" width="6.5703125" style="2144" customWidth="1"/>
    <col min="9737" max="9737" width="7.140625" style="2144" customWidth="1"/>
    <col min="9738" max="9738" width="4.42578125" style="2144" customWidth="1"/>
    <col min="9739" max="9739" width="6.85546875" style="2144" customWidth="1"/>
    <col min="9740" max="9740" width="6.7109375" style="2144" customWidth="1"/>
    <col min="9741" max="9741" width="4.85546875" style="2144" customWidth="1"/>
    <col min="9742" max="9742" width="7.140625" style="2144" customWidth="1"/>
    <col min="9743" max="9743" width="7" style="2144" customWidth="1"/>
    <col min="9744" max="9744" width="4.5703125" style="2144" customWidth="1"/>
    <col min="9745" max="9745" width="7.140625" style="2144" customWidth="1"/>
    <col min="9746" max="9746" width="7" style="2144" customWidth="1"/>
    <col min="9747" max="9747" width="5.28515625" style="2144" customWidth="1"/>
    <col min="9748" max="9789" width="10" style="2144" customWidth="1"/>
    <col min="9790" max="9984" width="9.140625" style="2144"/>
    <col min="9985" max="9985" width="38.85546875" style="2144" customWidth="1"/>
    <col min="9986" max="9986" width="6.5703125" style="2144" customWidth="1"/>
    <col min="9987" max="9987" width="6.85546875" style="2144" customWidth="1"/>
    <col min="9988" max="9988" width="5" style="2144" customWidth="1"/>
    <col min="9989" max="9989" width="6.42578125" style="2144" customWidth="1"/>
    <col min="9990" max="9990" width="6.5703125" style="2144" customWidth="1"/>
    <col min="9991" max="9991" width="4.7109375" style="2144" customWidth="1"/>
    <col min="9992" max="9992" width="6.5703125" style="2144" customWidth="1"/>
    <col min="9993" max="9993" width="7.140625" style="2144" customWidth="1"/>
    <col min="9994" max="9994" width="4.42578125" style="2144" customWidth="1"/>
    <col min="9995" max="9995" width="6.85546875" style="2144" customWidth="1"/>
    <col min="9996" max="9996" width="6.7109375" style="2144" customWidth="1"/>
    <col min="9997" max="9997" width="4.85546875" style="2144" customWidth="1"/>
    <col min="9998" max="9998" width="7.140625" style="2144" customWidth="1"/>
    <col min="9999" max="9999" width="7" style="2144" customWidth="1"/>
    <col min="10000" max="10000" width="4.5703125" style="2144" customWidth="1"/>
    <col min="10001" max="10001" width="7.140625" style="2144" customWidth="1"/>
    <col min="10002" max="10002" width="7" style="2144" customWidth="1"/>
    <col min="10003" max="10003" width="5.28515625" style="2144" customWidth="1"/>
    <col min="10004" max="10045" width="10" style="2144" customWidth="1"/>
    <col min="10046" max="10240" width="9.140625" style="2144"/>
    <col min="10241" max="10241" width="38.85546875" style="2144" customWidth="1"/>
    <col min="10242" max="10242" width="6.5703125" style="2144" customWidth="1"/>
    <col min="10243" max="10243" width="6.85546875" style="2144" customWidth="1"/>
    <col min="10244" max="10244" width="5" style="2144" customWidth="1"/>
    <col min="10245" max="10245" width="6.42578125" style="2144" customWidth="1"/>
    <col min="10246" max="10246" width="6.5703125" style="2144" customWidth="1"/>
    <col min="10247" max="10247" width="4.7109375" style="2144" customWidth="1"/>
    <col min="10248" max="10248" width="6.5703125" style="2144" customWidth="1"/>
    <col min="10249" max="10249" width="7.140625" style="2144" customWidth="1"/>
    <col min="10250" max="10250" width="4.42578125" style="2144" customWidth="1"/>
    <col min="10251" max="10251" width="6.85546875" style="2144" customWidth="1"/>
    <col min="10252" max="10252" width="6.7109375" style="2144" customWidth="1"/>
    <col min="10253" max="10253" width="4.85546875" style="2144" customWidth="1"/>
    <col min="10254" max="10254" width="7.140625" style="2144" customWidth="1"/>
    <col min="10255" max="10255" width="7" style="2144" customWidth="1"/>
    <col min="10256" max="10256" width="4.5703125" style="2144" customWidth="1"/>
    <col min="10257" max="10257" width="7.140625" style="2144" customWidth="1"/>
    <col min="10258" max="10258" width="7" style="2144" customWidth="1"/>
    <col min="10259" max="10259" width="5.28515625" style="2144" customWidth="1"/>
    <col min="10260" max="10301" width="10" style="2144" customWidth="1"/>
    <col min="10302" max="10496" width="9.140625" style="2144"/>
    <col min="10497" max="10497" width="38.85546875" style="2144" customWidth="1"/>
    <col min="10498" max="10498" width="6.5703125" style="2144" customWidth="1"/>
    <col min="10499" max="10499" width="6.85546875" style="2144" customWidth="1"/>
    <col min="10500" max="10500" width="5" style="2144" customWidth="1"/>
    <col min="10501" max="10501" width="6.42578125" style="2144" customWidth="1"/>
    <col min="10502" max="10502" width="6.5703125" style="2144" customWidth="1"/>
    <col min="10503" max="10503" width="4.7109375" style="2144" customWidth="1"/>
    <col min="10504" max="10504" width="6.5703125" style="2144" customWidth="1"/>
    <col min="10505" max="10505" width="7.140625" style="2144" customWidth="1"/>
    <col min="10506" max="10506" width="4.42578125" style="2144" customWidth="1"/>
    <col min="10507" max="10507" width="6.85546875" style="2144" customWidth="1"/>
    <col min="10508" max="10508" width="6.7109375" style="2144" customWidth="1"/>
    <col min="10509" max="10509" width="4.85546875" style="2144" customWidth="1"/>
    <col min="10510" max="10510" width="7.140625" style="2144" customWidth="1"/>
    <col min="10511" max="10511" width="7" style="2144" customWidth="1"/>
    <col min="10512" max="10512" width="4.5703125" style="2144" customWidth="1"/>
    <col min="10513" max="10513" width="7.140625" style="2144" customWidth="1"/>
    <col min="10514" max="10514" width="7" style="2144" customWidth="1"/>
    <col min="10515" max="10515" width="5.28515625" style="2144" customWidth="1"/>
    <col min="10516" max="10557" width="10" style="2144" customWidth="1"/>
    <col min="10558" max="10752" width="9.140625" style="2144"/>
    <col min="10753" max="10753" width="38.85546875" style="2144" customWidth="1"/>
    <col min="10754" max="10754" width="6.5703125" style="2144" customWidth="1"/>
    <col min="10755" max="10755" width="6.85546875" style="2144" customWidth="1"/>
    <col min="10756" max="10756" width="5" style="2144" customWidth="1"/>
    <col min="10757" max="10757" width="6.42578125" style="2144" customWidth="1"/>
    <col min="10758" max="10758" width="6.5703125" style="2144" customWidth="1"/>
    <col min="10759" max="10759" width="4.7109375" style="2144" customWidth="1"/>
    <col min="10760" max="10760" width="6.5703125" style="2144" customWidth="1"/>
    <col min="10761" max="10761" width="7.140625" style="2144" customWidth="1"/>
    <col min="10762" max="10762" width="4.42578125" style="2144" customWidth="1"/>
    <col min="10763" max="10763" width="6.85546875" style="2144" customWidth="1"/>
    <col min="10764" max="10764" width="6.7109375" style="2144" customWidth="1"/>
    <col min="10765" max="10765" width="4.85546875" style="2144" customWidth="1"/>
    <col min="10766" max="10766" width="7.140625" style="2144" customWidth="1"/>
    <col min="10767" max="10767" width="7" style="2144" customWidth="1"/>
    <col min="10768" max="10768" width="4.5703125" style="2144" customWidth="1"/>
    <col min="10769" max="10769" width="7.140625" style="2144" customWidth="1"/>
    <col min="10770" max="10770" width="7" style="2144" customWidth="1"/>
    <col min="10771" max="10771" width="5.28515625" style="2144" customWidth="1"/>
    <col min="10772" max="10813" width="10" style="2144" customWidth="1"/>
    <col min="10814" max="11008" width="9.140625" style="2144"/>
    <col min="11009" max="11009" width="38.85546875" style="2144" customWidth="1"/>
    <col min="11010" max="11010" width="6.5703125" style="2144" customWidth="1"/>
    <col min="11011" max="11011" width="6.85546875" style="2144" customWidth="1"/>
    <col min="11012" max="11012" width="5" style="2144" customWidth="1"/>
    <col min="11013" max="11013" width="6.42578125" style="2144" customWidth="1"/>
    <col min="11014" max="11014" width="6.5703125" style="2144" customWidth="1"/>
    <col min="11015" max="11015" width="4.7109375" style="2144" customWidth="1"/>
    <col min="11016" max="11016" width="6.5703125" style="2144" customWidth="1"/>
    <col min="11017" max="11017" width="7.140625" style="2144" customWidth="1"/>
    <col min="11018" max="11018" width="4.42578125" style="2144" customWidth="1"/>
    <col min="11019" max="11019" width="6.85546875" style="2144" customWidth="1"/>
    <col min="11020" max="11020" width="6.7109375" style="2144" customWidth="1"/>
    <col min="11021" max="11021" width="4.85546875" style="2144" customWidth="1"/>
    <col min="11022" max="11022" width="7.140625" style="2144" customWidth="1"/>
    <col min="11023" max="11023" width="7" style="2144" customWidth="1"/>
    <col min="11024" max="11024" width="4.5703125" style="2144" customWidth="1"/>
    <col min="11025" max="11025" width="7.140625" style="2144" customWidth="1"/>
    <col min="11026" max="11026" width="7" style="2144" customWidth="1"/>
    <col min="11027" max="11027" width="5.28515625" style="2144" customWidth="1"/>
    <col min="11028" max="11069" width="10" style="2144" customWidth="1"/>
    <col min="11070" max="11264" width="9.140625" style="2144"/>
    <col min="11265" max="11265" width="38.85546875" style="2144" customWidth="1"/>
    <col min="11266" max="11266" width="6.5703125" style="2144" customWidth="1"/>
    <col min="11267" max="11267" width="6.85546875" style="2144" customWidth="1"/>
    <col min="11268" max="11268" width="5" style="2144" customWidth="1"/>
    <col min="11269" max="11269" width="6.42578125" style="2144" customWidth="1"/>
    <col min="11270" max="11270" width="6.5703125" style="2144" customWidth="1"/>
    <col min="11271" max="11271" width="4.7109375" style="2144" customWidth="1"/>
    <col min="11272" max="11272" width="6.5703125" style="2144" customWidth="1"/>
    <col min="11273" max="11273" width="7.140625" style="2144" customWidth="1"/>
    <col min="11274" max="11274" width="4.42578125" style="2144" customWidth="1"/>
    <col min="11275" max="11275" width="6.85546875" style="2144" customWidth="1"/>
    <col min="11276" max="11276" width="6.7109375" style="2144" customWidth="1"/>
    <col min="11277" max="11277" width="4.85546875" style="2144" customWidth="1"/>
    <col min="11278" max="11278" width="7.140625" style="2144" customWidth="1"/>
    <col min="11279" max="11279" width="7" style="2144" customWidth="1"/>
    <col min="11280" max="11280" width="4.5703125" style="2144" customWidth="1"/>
    <col min="11281" max="11281" width="7.140625" style="2144" customWidth="1"/>
    <col min="11282" max="11282" width="7" style="2144" customWidth="1"/>
    <col min="11283" max="11283" width="5.28515625" style="2144" customWidth="1"/>
    <col min="11284" max="11325" width="10" style="2144" customWidth="1"/>
    <col min="11326" max="11520" width="9.140625" style="2144"/>
    <col min="11521" max="11521" width="38.85546875" style="2144" customWidth="1"/>
    <col min="11522" max="11522" width="6.5703125" style="2144" customWidth="1"/>
    <col min="11523" max="11523" width="6.85546875" style="2144" customWidth="1"/>
    <col min="11524" max="11524" width="5" style="2144" customWidth="1"/>
    <col min="11525" max="11525" width="6.42578125" style="2144" customWidth="1"/>
    <col min="11526" max="11526" width="6.5703125" style="2144" customWidth="1"/>
    <col min="11527" max="11527" width="4.7109375" style="2144" customWidth="1"/>
    <col min="11528" max="11528" width="6.5703125" style="2144" customWidth="1"/>
    <col min="11529" max="11529" width="7.140625" style="2144" customWidth="1"/>
    <col min="11530" max="11530" width="4.42578125" style="2144" customWidth="1"/>
    <col min="11531" max="11531" width="6.85546875" style="2144" customWidth="1"/>
    <col min="11532" max="11532" width="6.7109375" style="2144" customWidth="1"/>
    <col min="11533" max="11533" width="4.85546875" style="2144" customWidth="1"/>
    <col min="11534" max="11534" width="7.140625" style="2144" customWidth="1"/>
    <col min="11535" max="11535" width="7" style="2144" customWidth="1"/>
    <col min="11536" max="11536" width="4.5703125" style="2144" customWidth="1"/>
    <col min="11537" max="11537" width="7.140625" style="2144" customWidth="1"/>
    <col min="11538" max="11538" width="7" style="2144" customWidth="1"/>
    <col min="11539" max="11539" width="5.28515625" style="2144" customWidth="1"/>
    <col min="11540" max="11581" width="10" style="2144" customWidth="1"/>
    <col min="11582" max="11776" width="9.140625" style="2144"/>
    <col min="11777" max="11777" width="38.85546875" style="2144" customWidth="1"/>
    <col min="11778" max="11778" width="6.5703125" style="2144" customWidth="1"/>
    <col min="11779" max="11779" width="6.85546875" style="2144" customWidth="1"/>
    <col min="11780" max="11780" width="5" style="2144" customWidth="1"/>
    <col min="11781" max="11781" width="6.42578125" style="2144" customWidth="1"/>
    <col min="11782" max="11782" width="6.5703125" style="2144" customWidth="1"/>
    <col min="11783" max="11783" width="4.7109375" style="2144" customWidth="1"/>
    <col min="11784" max="11784" width="6.5703125" style="2144" customWidth="1"/>
    <col min="11785" max="11785" width="7.140625" style="2144" customWidth="1"/>
    <col min="11786" max="11786" width="4.42578125" style="2144" customWidth="1"/>
    <col min="11787" max="11787" width="6.85546875" style="2144" customWidth="1"/>
    <col min="11788" max="11788" width="6.7109375" style="2144" customWidth="1"/>
    <col min="11789" max="11789" width="4.85546875" style="2144" customWidth="1"/>
    <col min="11790" max="11790" width="7.140625" style="2144" customWidth="1"/>
    <col min="11791" max="11791" width="7" style="2144" customWidth="1"/>
    <col min="11792" max="11792" width="4.5703125" style="2144" customWidth="1"/>
    <col min="11793" max="11793" width="7.140625" style="2144" customWidth="1"/>
    <col min="11794" max="11794" width="7" style="2144" customWidth="1"/>
    <col min="11795" max="11795" width="5.28515625" style="2144" customWidth="1"/>
    <col min="11796" max="11837" width="10" style="2144" customWidth="1"/>
    <col min="11838" max="12032" width="9.140625" style="2144"/>
    <col min="12033" max="12033" width="38.85546875" style="2144" customWidth="1"/>
    <col min="12034" max="12034" width="6.5703125" style="2144" customWidth="1"/>
    <col min="12035" max="12035" width="6.85546875" style="2144" customWidth="1"/>
    <col min="12036" max="12036" width="5" style="2144" customWidth="1"/>
    <col min="12037" max="12037" width="6.42578125" style="2144" customWidth="1"/>
    <col min="12038" max="12038" width="6.5703125" style="2144" customWidth="1"/>
    <col min="12039" max="12039" width="4.7109375" style="2144" customWidth="1"/>
    <col min="12040" max="12040" width="6.5703125" style="2144" customWidth="1"/>
    <col min="12041" max="12041" width="7.140625" style="2144" customWidth="1"/>
    <col min="12042" max="12042" width="4.42578125" style="2144" customWidth="1"/>
    <col min="12043" max="12043" width="6.85546875" style="2144" customWidth="1"/>
    <col min="12044" max="12044" width="6.7109375" style="2144" customWidth="1"/>
    <col min="12045" max="12045" width="4.85546875" style="2144" customWidth="1"/>
    <col min="12046" max="12046" width="7.140625" style="2144" customWidth="1"/>
    <col min="12047" max="12047" width="7" style="2144" customWidth="1"/>
    <col min="12048" max="12048" width="4.5703125" style="2144" customWidth="1"/>
    <col min="12049" max="12049" width="7.140625" style="2144" customWidth="1"/>
    <col min="12050" max="12050" width="7" style="2144" customWidth="1"/>
    <col min="12051" max="12051" width="5.28515625" style="2144" customWidth="1"/>
    <col min="12052" max="12093" width="10" style="2144" customWidth="1"/>
    <col min="12094" max="12288" width="9.140625" style="2144"/>
    <col min="12289" max="12289" width="38.85546875" style="2144" customWidth="1"/>
    <col min="12290" max="12290" width="6.5703125" style="2144" customWidth="1"/>
    <col min="12291" max="12291" width="6.85546875" style="2144" customWidth="1"/>
    <col min="12292" max="12292" width="5" style="2144" customWidth="1"/>
    <col min="12293" max="12293" width="6.42578125" style="2144" customWidth="1"/>
    <col min="12294" max="12294" width="6.5703125" style="2144" customWidth="1"/>
    <col min="12295" max="12295" width="4.7109375" style="2144" customWidth="1"/>
    <col min="12296" max="12296" width="6.5703125" style="2144" customWidth="1"/>
    <col min="12297" max="12297" width="7.140625" style="2144" customWidth="1"/>
    <col min="12298" max="12298" width="4.42578125" style="2144" customWidth="1"/>
    <col min="12299" max="12299" width="6.85546875" style="2144" customWidth="1"/>
    <col min="12300" max="12300" width="6.7109375" style="2144" customWidth="1"/>
    <col min="12301" max="12301" width="4.85546875" style="2144" customWidth="1"/>
    <col min="12302" max="12302" width="7.140625" style="2144" customWidth="1"/>
    <col min="12303" max="12303" width="7" style="2144" customWidth="1"/>
    <col min="12304" max="12304" width="4.5703125" style="2144" customWidth="1"/>
    <col min="12305" max="12305" width="7.140625" style="2144" customWidth="1"/>
    <col min="12306" max="12306" width="7" style="2144" customWidth="1"/>
    <col min="12307" max="12307" width="5.28515625" style="2144" customWidth="1"/>
    <col min="12308" max="12349" width="10" style="2144" customWidth="1"/>
    <col min="12350" max="12544" width="9.140625" style="2144"/>
    <col min="12545" max="12545" width="38.85546875" style="2144" customWidth="1"/>
    <col min="12546" max="12546" width="6.5703125" style="2144" customWidth="1"/>
    <col min="12547" max="12547" width="6.85546875" style="2144" customWidth="1"/>
    <col min="12548" max="12548" width="5" style="2144" customWidth="1"/>
    <col min="12549" max="12549" width="6.42578125" style="2144" customWidth="1"/>
    <col min="12550" max="12550" width="6.5703125" style="2144" customWidth="1"/>
    <col min="12551" max="12551" width="4.7109375" style="2144" customWidth="1"/>
    <col min="12552" max="12552" width="6.5703125" style="2144" customWidth="1"/>
    <col min="12553" max="12553" width="7.140625" style="2144" customWidth="1"/>
    <col min="12554" max="12554" width="4.42578125" style="2144" customWidth="1"/>
    <col min="12555" max="12555" width="6.85546875" style="2144" customWidth="1"/>
    <col min="12556" max="12556" width="6.7109375" style="2144" customWidth="1"/>
    <col min="12557" max="12557" width="4.85546875" style="2144" customWidth="1"/>
    <col min="12558" max="12558" width="7.140625" style="2144" customWidth="1"/>
    <col min="12559" max="12559" width="7" style="2144" customWidth="1"/>
    <col min="12560" max="12560" width="4.5703125" style="2144" customWidth="1"/>
    <col min="12561" max="12561" width="7.140625" style="2144" customWidth="1"/>
    <col min="12562" max="12562" width="7" style="2144" customWidth="1"/>
    <col min="12563" max="12563" width="5.28515625" style="2144" customWidth="1"/>
    <col min="12564" max="12605" width="10" style="2144" customWidth="1"/>
    <col min="12606" max="12800" width="9.140625" style="2144"/>
    <col min="12801" max="12801" width="38.85546875" style="2144" customWidth="1"/>
    <col min="12802" max="12802" width="6.5703125" style="2144" customWidth="1"/>
    <col min="12803" max="12803" width="6.85546875" style="2144" customWidth="1"/>
    <col min="12804" max="12804" width="5" style="2144" customWidth="1"/>
    <col min="12805" max="12805" width="6.42578125" style="2144" customWidth="1"/>
    <col min="12806" max="12806" width="6.5703125" style="2144" customWidth="1"/>
    <col min="12807" max="12807" width="4.7109375" style="2144" customWidth="1"/>
    <col min="12808" max="12808" width="6.5703125" style="2144" customWidth="1"/>
    <col min="12809" max="12809" width="7.140625" style="2144" customWidth="1"/>
    <col min="12810" max="12810" width="4.42578125" style="2144" customWidth="1"/>
    <col min="12811" max="12811" width="6.85546875" style="2144" customWidth="1"/>
    <col min="12812" max="12812" width="6.7109375" style="2144" customWidth="1"/>
    <col min="12813" max="12813" width="4.85546875" style="2144" customWidth="1"/>
    <col min="12814" max="12814" width="7.140625" style="2144" customWidth="1"/>
    <col min="12815" max="12815" width="7" style="2144" customWidth="1"/>
    <col min="12816" max="12816" width="4.5703125" style="2144" customWidth="1"/>
    <col min="12817" max="12817" width="7.140625" style="2144" customWidth="1"/>
    <col min="12818" max="12818" width="7" style="2144" customWidth="1"/>
    <col min="12819" max="12819" width="5.28515625" style="2144" customWidth="1"/>
    <col min="12820" max="12861" width="10" style="2144" customWidth="1"/>
    <col min="12862" max="13056" width="9.140625" style="2144"/>
    <col min="13057" max="13057" width="38.85546875" style="2144" customWidth="1"/>
    <col min="13058" max="13058" width="6.5703125" style="2144" customWidth="1"/>
    <col min="13059" max="13059" width="6.85546875" style="2144" customWidth="1"/>
    <col min="13060" max="13060" width="5" style="2144" customWidth="1"/>
    <col min="13061" max="13061" width="6.42578125" style="2144" customWidth="1"/>
    <col min="13062" max="13062" width="6.5703125" style="2144" customWidth="1"/>
    <col min="13063" max="13063" width="4.7109375" style="2144" customWidth="1"/>
    <col min="13064" max="13064" width="6.5703125" style="2144" customWidth="1"/>
    <col min="13065" max="13065" width="7.140625" style="2144" customWidth="1"/>
    <col min="13066" max="13066" width="4.42578125" style="2144" customWidth="1"/>
    <col min="13067" max="13067" width="6.85546875" style="2144" customWidth="1"/>
    <col min="13068" max="13068" width="6.7109375" style="2144" customWidth="1"/>
    <col min="13069" max="13069" width="4.85546875" style="2144" customWidth="1"/>
    <col min="13070" max="13070" width="7.140625" style="2144" customWidth="1"/>
    <col min="13071" max="13071" width="7" style="2144" customWidth="1"/>
    <col min="13072" max="13072" width="4.5703125" style="2144" customWidth="1"/>
    <col min="13073" max="13073" width="7.140625" style="2144" customWidth="1"/>
    <col min="13074" max="13074" width="7" style="2144" customWidth="1"/>
    <col min="13075" max="13075" width="5.28515625" style="2144" customWidth="1"/>
    <col min="13076" max="13117" width="10" style="2144" customWidth="1"/>
    <col min="13118" max="13312" width="9.140625" style="2144"/>
    <col min="13313" max="13313" width="38.85546875" style="2144" customWidth="1"/>
    <col min="13314" max="13314" width="6.5703125" style="2144" customWidth="1"/>
    <col min="13315" max="13315" width="6.85546875" style="2144" customWidth="1"/>
    <col min="13316" max="13316" width="5" style="2144" customWidth="1"/>
    <col min="13317" max="13317" width="6.42578125" style="2144" customWidth="1"/>
    <col min="13318" max="13318" width="6.5703125" style="2144" customWidth="1"/>
    <col min="13319" max="13319" width="4.7109375" style="2144" customWidth="1"/>
    <col min="13320" max="13320" width="6.5703125" style="2144" customWidth="1"/>
    <col min="13321" max="13321" width="7.140625" style="2144" customWidth="1"/>
    <col min="13322" max="13322" width="4.42578125" style="2144" customWidth="1"/>
    <col min="13323" max="13323" width="6.85546875" style="2144" customWidth="1"/>
    <col min="13324" max="13324" width="6.7109375" style="2144" customWidth="1"/>
    <col min="13325" max="13325" width="4.85546875" style="2144" customWidth="1"/>
    <col min="13326" max="13326" width="7.140625" style="2144" customWidth="1"/>
    <col min="13327" max="13327" width="7" style="2144" customWidth="1"/>
    <col min="13328" max="13328" width="4.5703125" style="2144" customWidth="1"/>
    <col min="13329" max="13329" width="7.140625" style="2144" customWidth="1"/>
    <col min="13330" max="13330" width="7" style="2144" customWidth="1"/>
    <col min="13331" max="13331" width="5.28515625" style="2144" customWidth="1"/>
    <col min="13332" max="13373" width="10" style="2144" customWidth="1"/>
    <col min="13374" max="13568" width="9.140625" style="2144"/>
    <col min="13569" max="13569" width="38.85546875" style="2144" customWidth="1"/>
    <col min="13570" max="13570" width="6.5703125" style="2144" customWidth="1"/>
    <col min="13571" max="13571" width="6.85546875" style="2144" customWidth="1"/>
    <col min="13572" max="13572" width="5" style="2144" customWidth="1"/>
    <col min="13573" max="13573" width="6.42578125" style="2144" customWidth="1"/>
    <col min="13574" max="13574" width="6.5703125" style="2144" customWidth="1"/>
    <col min="13575" max="13575" width="4.7109375" style="2144" customWidth="1"/>
    <col min="13576" max="13576" width="6.5703125" style="2144" customWidth="1"/>
    <col min="13577" max="13577" width="7.140625" style="2144" customWidth="1"/>
    <col min="13578" max="13578" width="4.42578125" style="2144" customWidth="1"/>
    <col min="13579" max="13579" width="6.85546875" style="2144" customWidth="1"/>
    <col min="13580" max="13580" width="6.7109375" style="2144" customWidth="1"/>
    <col min="13581" max="13581" width="4.85546875" style="2144" customWidth="1"/>
    <col min="13582" max="13582" width="7.140625" style="2144" customWidth="1"/>
    <col min="13583" max="13583" width="7" style="2144" customWidth="1"/>
    <col min="13584" max="13584" width="4.5703125" style="2144" customWidth="1"/>
    <col min="13585" max="13585" width="7.140625" style="2144" customWidth="1"/>
    <col min="13586" max="13586" width="7" style="2144" customWidth="1"/>
    <col min="13587" max="13587" width="5.28515625" style="2144" customWidth="1"/>
    <col min="13588" max="13629" width="10" style="2144" customWidth="1"/>
    <col min="13630" max="13824" width="9.140625" style="2144"/>
    <col min="13825" max="13825" width="38.85546875" style="2144" customWidth="1"/>
    <col min="13826" max="13826" width="6.5703125" style="2144" customWidth="1"/>
    <col min="13827" max="13827" width="6.85546875" style="2144" customWidth="1"/>
    <col min="13828" max="13828" width="5" style="2144" customWidth="1"/>
    <col min="13829" max="13829" width="6.42578125" style="2144" customWidth="1"/>
    <col min="13830" max="13830" width="6.5703125" style="2144" customWidth="1"/>
    <col min="13831" max="13831" width="4.7109375" style="2144" customWidth="1"/>
    <col min="13832" max="13832" width="6.5703125" style="2144" customWidth="1"/>
    <col min="13833" max="13833" width="7.140625" style="2144" customWidth="1"/>
    <col min="13834" max="13834" width="4.42578125" style="2144" customWidth="1"/>
    <col min="13835" max="13835" width="6.85546875" style="2144" customWidth="1"/>
    <col min="13836" max="13836" width="6.7109375" style="2144" customWidth="1"/>
    <col min="13837" max="13837" width="4.85546875" style="2144" customWidth="1"/>
    <col min="13838" max="13838" width="7.140625" style="2144" customWidth="1"/>
    <col min="13839" max="13839" width="7" style="2144" customWidth="1"/>
    <col min="13840" max="13840" width="4.5703125" style="2144" customWidth="1"/>
    <col min="13841" max="13841" width="7.140625" style="2144" customWidth="1"/>
    <col min="13842" max="13842" width="7" style="2144" customWidth="1"/>
    <col min="13843" max="13843" width="5.28515625" style="2144" customWidth="1"/>
    <col min="13844" max="13885" width="10" style="2144" customWidth="1"/>
    <col min="13886" max="14080" width="9.140625" style="2144"/>
    <col min="14081" max="14081" width="38.85546875" style="2144" customWidth="1"/>
    <col min="14082" max="14082" width="6.5703125" style="2144" customWidth="1"/>
    <col min="14083" max="14083" width="6.85546875" style="2144" customWidth="1"/>
    <col min="14084" max="14084" width="5" style="2144" customWidth="1"/>
    <col min="14085" max="14085" width="6.42578125" style="2144" customWidth="1"/>
    <col min="14086" max="14086" width="6.5703125" style="2144" customWidth="1"/>
    <col min="14087" max="14087" width="4.7109375" style="2144" customWidth="1"/>
    <col min="14088" max="14088" width="6.5703125" style="2144" customWidth="1"/>
    <col min="14089" max="14089" width="7.140625" style="2144" customWidth="1"/>
    <col min="14090" max="14090" width="4.42578125" style="2144" customWidth="1"/>
    <col min="14091" max="14091" width="6.85546875" style="2144" customWidth="1"/>
    <col min="14092" max="14092" width="6.7109375" style="2144" customWidth="1"/>
    <col min="14093" max="14093" width="4.85546875" style="2144" customWidth="1"/>
    <col min="14094" max="14094" width="7.140625" style="2144" customWidth="1"/>
    <col min="14095" max="14095" width="7" style="2144" customWidth="1"/>
    <col min="14096" max="14096" width="4.5703125" style="2144" customWidth="1"/>
    <col min="14097" max="14097" width="7.140625" style="2144" customWidth="1"/>
    <col min="14098" max="14098" width="7" style="2144" customWidth="1"/>
    <col min="14099" max="14099" width="5.28515625" style="2144" customWidth="1"/>
    <col min="14100" max="14141" width="10" style="2144" customWidth="1"/>
    <col min="14142" max="14336" width="9.140625" style="2144"/>
    <col min="14337" max="14337" width="38.85546875" style="2144" customWidth="1"/>
    <col min="14338" max="14338" width="6.5703125" style="2144" customWidth="1"/>
    <col min="14339" max="14339" width="6.85546875" style="2144" customWidth="1"/>
    <col min="14340" max="14340" width="5" style="2144" customWidth="1"/>
    <col min="14341" max="14341" width="6.42578125" style="2144" customWidth="1"/>
    <col min="14342" max="14342" width="6.5703125" style="2144" customWidth="1"/>
    <col min="14343" max="14343" width="4.7109375" style="2144" customWidth="1"/>
    <col min="14344" max="14344" width="6.5703125" style="2144" customWidth="1"/>
    <col min="14345" max="14345" width="7.140625" style="2144" customWidth="1"/>
    <col min="14346" max="14346" width="4.42578125" style="2144" customWidth="1"/>
    <col min="14347" max="14347" width="6.85546875" style="2144" customWidth="1"/>
    <col min="14348" max="14348" width="6.7109375" style="2144" customWidth="1"/>
    <col min="14349" max="14349" width="4.85546875" style="2144" customWidth="1"/>
    <col min="14350" max="14350" width="7.140625" style="2144" customWidth="1"/>
    <col min="14351" max="14351" width="7" style="2144" customWidth="1"/>
    <col min="14352" max="14352" width="4.5703125" style="2144" customWidth="1"/>
    <col min="14353" max="14353" width="7.140625" style="2144" customWidth="1"/>
    <col min="14354" max="14354" width="7" style="2144" customWidth="1"/>
    <col min="14355" max="14355" width="5.28515625" style="2144" customWidth="1"/>
    <col min="14356" max="14397" width="10" style="2144" customWidth="1"/>
    <col min="14398" max="14592" width="9.140625" style="2144"/>
    <col min="14593" max="14593" width="38.85546875" style="2144" customWidth="1"/>
    <col min="14594" max="14594" width="6.5703125" style="2144" customWidth="1"/>
    <col min="14595" max="14595" width="6.85546875" style="2144" customWidth="1"/>
    <col min="14596" max="14596" width="5" style="2144" customWidth="1"/>
    <col min="14597" max="14597" width="6.42578125" style="2144" customWidth="1"/>
    <col min="14598" max="14598" width="6.5703125" style="2144" customWidth="1"/>
    <col min="14599" max="14599" width="4.7109375" style="2144" customWidth="1"/>
    <col min="14600" max="14600" width="6.5703125" style="2144" customWidth="1"/>
    <col min="14601" max="14601" width="7.140625" style="2144" customWidth="1"/>
    <col min="14602" max="14602" width="4.42578125" style="2144" customWidth="1"/>
    <col min="14603" max="14603" width="6.85546875" style="2144" customWidth="1"/>
    <col min="14604" max="14604" width="6.7109375" style="2144" customWidth="1"/>
    <col min="14605" max="14605" width="4.85546875" style="2144" customWidth="1"/>
    <col min="14606" max="14606" width="7.140625" style="2144" customWidth="1"/>
    <col min="14607" max="14607" width="7" style="2144" customWidth="1"/>
    <col min="14608" max="14608" width="4.5703125" style="2144" customWidth="1"/>
    <col min="14609" max="14609" width="7.140625" style="2144" customWidth="1"/>
    <col min="14610" max="14610" width="7" style="2144" customWidth="1"/>
    <col min="14611" max="14611" width="5.28515625" style="2144" customWidth="1"/>
    <col min="14612" max="14653" width="10" style="2144" customWidth="1"/>
    <col min="14654" max="14848" width="9.140625" style="2144"/>
    <col min="14849" max="14849" width="38.85546875" style="2144" customWidth="1"/>
    <col min="14850" max="14850" width="6.5703125" style="2144" customWidth="1"/>
    <col min="14851" max="14851" width="6.85546875" style="2144" customWidth="1"/>
    <col min="14852" max="14852" width="5" style="2144" customWidth="1"/>
    <col min="14853" max="14853" width="6.42578125" style="2144" customWidth="1"/>
    <col min="14854" max="14854" width="6.5703125" style="2144" customWidth="1"/>
    <col min="14855" max="14855" width="4.7109375" style="2144" customWidth="1"/>
    <col min="14856" max="14856" width="6.5703125" style="2144" customWidth="1"/>
    <col min="14857" max="14857" width="7.140625" style="2144" customWidth="1"/>
    <col min="14858" max="14858" width="4.42578125" style="2144" customWidth="1"/>
    <col min="14859" max="14859" width="6.85546875" style="2144" customWidth="1"/>
    <col min="14860" max="14860" width="6.7109375" style="2144" customWidth="1"/>
    <col min="14861" max="14861" width="4.85546875" style="2144" customWidth="1"/>
    <col min="14862" max="14862" width="7.140625" style="2144" customWidth="1"/>
    <col min="14863" max="14863" width="7" style="2144" customWidth="1"/>
    <col min="14864" max="14864" width="4.5703125" style="2144" customWidth="1"/>
    <col min="14865" max="14865" width="7.140625" style="2144" customWidth="1"/>
    <col min="14866" max="14866" width="7" style="2144" customWidth="1"/>
    <col min="14867" max="14867" width="5.28515625" style="2144" customWidth="1"/>
    <col min="14868" max="14909" width="10" style="2144" customWidth="1"/>
    <col min="14910" max="15104" width="9.140625" style="2144"/>
    <col min="15105" max="15105" width="38.85546875" style="2144" customWidth="1"/>
    <col min="15106" max="15106" width="6.5703125" style="2144" customWidth="1"/>
    <col min="15107" max="15107" width="6.85546875" style="2144" customWidth="1"/>
    <col min="15108" max="15108" width="5" style="2144" customWidth="1"/>
    <col min="15109" max="15109" width="6.42578125" style="2144" customWidth="1"/>
    <col min="15110" max="15110" width="6.5703125" style="2144" customWidth="1"/>
    <col min="15111" max="15111" width="4.7109375" style="2144" customWidth="1"/>
    <col min="15112" max="15112" width="6.5703125" style="2144" customWidth="1"/>
    <col min="15113" max="15113" width="7.140625" style="2144" customWidth="1"/>
    <col min="15114" max="15114" width="4.42578125" style="2144" customWidth="1"/>
    <col min="15115" max="15115" width="6.85546875" style="2144" customWidth="1"/>
    <col min="15116" max="15116" width="6.7109375" style="2144" customWidth="1"/>
    <col min="15117" max="15117" width="4.85546875" style="2144" customWidth="1"/>
    <col min="15118" max="15118" width="7.140625" style="2144" customWidth="1"/>
    <col min="15119" max="15119" width="7" style="2144" customWidth="1"/>
    <col min="15120" max="15120" width="4.5703125" style="2144" customWidth="1"/>
    <col min="15121" max="15121" width="7.140625" style="2144" customWidth="1"/>
    <col min="15122" max="15122" width="7" style="2144" customWidth="1"/>
    <col min="15123" max="15123" width="5.28515625" style="2144" customWidth="1"/>
    <col min="15124" max="15165" width="10" style="2144" customWidth="1"/>
    <col min="15166" max="15360" width="9.140625" style="2144"/>
    <col min="15361" max="15361" width="38.85546875" style="2144" customWidth="1"/>
    <col min="15362" max="15362" width="6.5703125" style="2144" customWidth="1"/>
    <col min="15363" max="15363" width="6.85546875" style="2144" customWidth="1"/>
    <col min="15364" max="15364" width="5" style="2144" customWidth="1"/>
    <col min="15365" max="15365" width="6.42578125" style="2144" customWidth="1"/>
    <col min="15366" max="15366" width="6.5703125" style="2144" customWidth="1"/>
    <col min="15367" max="15367" width="4.7109375" style="2144" customWidth="1"/>
    <col min="15368" max="15368" width="6.5703125" style="2144" customWidth="1"/>
    <col min="15369" max="15369" width="7.140625" style="2144" customWidth="1"/>
    <col min="15370" max="15370" width="4.42578125" style="2144" customWidth="1"/>
    <col min="15371" max="15371" width="6.85546875" style="2144" customWidth="1"/>
    <col min="15372" max="15372" width="6.7109375" style="2144" customWidth="1"/>
    <col min="15373" max="15373" width="4.85546875" style="2144" customWidth="1"/>
    <col min="15374" max="15374" width="7.140625" style="2144" customWidth="1"/>
    <col min="15375" max="15375" width="7" style="2144" customWidth="1"/>
    <col min="15376" max="15376" width="4.5703125" style="2144" customWidth="1"/>
    <col min="15377" max="15377" width="7.140625" style="2144" customWidth="1"/>
    <col min="15378" max="15378" width="7" style="2144" customWidth="1"/>
    <col min="15379" max="15379" width="5.28515625" style="2144" customWidth="1"/>
    <col min="15380" max="15421" width="10" style="2144" customWidth="1"/>
    <col min="15422" max="15616" width="9.140625" style="2144"/>
    <col min="15617" max="15617" width="38.85546875" style="2144" customWidth="1"/>
    <col min="15618" max="15618" width="6.5703125" style="2144" customWidth="1"/>
    <col min="15619" max="15619" width="6.85546875" style="2144" customWidth="1"/>
    <col min="15620" max="15620" width="5" style="2144" customWidth="1"/>
    <col min="15621" max="15621" width="6.42578125" style="2144" customWidth="1"/>
    <col min="15622" max="15622" width="6.5703125" style="2144" customWidth="1"/>
    <col min="15623" max="15623" width="4.7109375" style="2144" customWidth="1"/>
    <col min="15624" max="15624" width="6.5703125" style="2144" customWidth="1"/>
    <col min="15625" max="15625" width="7.140625" style="2144" customWidth="1"/>
    <col min="15626" max="15626" width="4.42578125" style="2144" customWidth="1"/>
    <col min="15627" max="15627" width="6.85546875" style="2144" customWidth="1"/>
    <col min="15628" max="15628" width="6.7109375" style="2144" customWidth="1"/>
    <col min="15629" max="15629" width="4.85546875" style="2144" customWidth="1"/>
    <col min="15630" max="15630" width="7.140625" style="2144" customWidth="1"/>
    <col min="15631" max="15631" width="7" style="2144" customWidth="1"/>
    <col min="15632" max="15632" width="4.5703125" style="2144" customWidth="1"/>
    <col min="15633" max="15633" width="7.140625" style="2144" customWidth="1"/>
    <col min="15634" max="15634" width="7" style="2144" customWidth="1"/>
    <col min="15635" max="15635" width="5.28515625" style="2144" customWidth="1"/>
    <col min="15636" max="15677" width="10" style="2144" customWidth="1"/>
    <col min="15678" max="15872" width="9.140625" style="2144"/>
    <col min="15873" max="15873" width="38.85546875" style="2144" customWidth="1"/>
    <col min="15874" max="15874" width="6.5703125" style="2144" customWidth="1"/>
    <col min="15875" max="15875" width="6.85546875" style="2144" customWidth="1"/>
    <col min="15876" max="15876" width="5" style="2144" customWidth="1"/>
    <col min="15877" max="15877" width="6.42578125" style="2144" customWidth="1"/>
    <col min="15878" max="15878" width="6.5703125" style="2144" customWidth="1"/>
    <col min="15879" max="15879" width="4.7109375" style="2144" customWidth="1"/>
    <col min="15880" max="15880" width="6.5703125" style="2144" customWidth="1"/>
    <col min="15881" max="15881" width="7.140625" style="2144" customWidth="1"/>
    <col min="15882" max="15882" width="4.42578125" style="2144" customWidth="1"/>
    <col min="15883" max="15883" width="6.85546875" style="2144" customWidth="1"/>
    <col min="15884" max="15884" width="6.7109375" style="2144" customWidth="1"/>
    <col min="15885" max="15885" width="4.85546875" style="2144" customWidth="1"/>
    <col min="15886" max="15886" width="7.140625" style="2144" customWidth="1"/>
    <col min="15887" max="15887" width="7" style="2144" customWidth="1"/>
    <col min="15888" max="15888" width="4.5703125" style="2144" customWidth="1"/>
    <col min="15889" max="15889" width="7.140625" style="2144" customWidth="1"/>
    <col min="15890" max="15890" width="7" style="2144" customWidth="1"/>
    <col min="15891" max="15891" width="5.28515625" style="2144" customWidth="1"/>
    <col min="15892" max="15933" width="10" style="2144" customWidth="1"/>
    <col min="15934" max="16128" width="9.140625" style="2144"/>
    <col min="16129" max="16129" width="38.85546875" style="2144" customWidth="1"/>
    <col min="16130" max="16130" width="6.5703125" style="2144" customWidth="1"/>
    <col min="16131" max="16131" width="6.85546875" style="2144" customWidth="1"/>
    <col min="16132" max="16132" width="5" style="2144" customWidth="1"/>
    <col min="16133" max="16133" width="6.42578125" style="2144" customWidth="1"/>
    <col min="16134" max="16134" width="6.5703125" style="2144" customWidth="1"/>
    <col min="16135" max="16135" width="4.7109375" style="2144" customWidth="1"/>
    <col min="16136" max="16136" width="6.5703125" style="2144" customWidth="1"/>
    <col min="16137" max="16137" width="7.140625" style="2144" customWidth="1"/>
    <col min="16138" max="16138" width="4.42578125" style="2144" customWidth="1"/>
    <col min="16139" max="16139" width="6.85546875" style="2144" customWidth="1"/>
    <col min="16140" max="16140" width="6.7109375" style="2144" customWidth="1"/>
    <col min="16141" max="16141" width="4.85546875" style="2144" customWidth="1"/>
    <col min="16142" max="16142" width="7.140625" style="2144" customWidth="1"/>
    <col min="16143" max="16143" width="7" style="2144" customWidth="1"/>
    <col min="16144" max="16144" width="4.5703125" style="2144" customWidth="1"/>
    <col min="16145" max="16145" width="7.140625" style="2144" customWidth="1"/>
    <col min="16146" max="16146" width="7" style="2144" customWidth="1"/>
    <col min="16147" max="16147" width="5.28515625" style="2144" customWidth="1"/>
    <col min="16148" max="16189" width="10" style="2144" customWidth="1"/>
    <col min="16190" max="16384" width="9.140625" style="2144"/>
  </cols>
  <sheetData>
    <row r="1" spans="1:20" ht="22.15" customHeight="1" thickBot="1">
      <c r="A1" s="7427" t="s">
        <v>339</v>
      </c>
      <c r="B1" s="7427"/>
      <c r="C1" s="7427"/>
      <c r="D1" s="7427"/>
      <c r="E1" s="7427"/>
      <c r="F1" s="7427"/>
      <c r="G1" s="7427"/>
      <c r="H1" s="7427"/>
      <c r="I1" s="7427"/>
      <c r="J1" s="7427"/>
      <c r="K1" s="7427"/>
      <c r="L1" s="7427"/>
      <c r="M1" s="7427"/>
      <c r="N1" s="7427"/>
      <c r="O1" s="7427"/>
      <c r="P1" s="7427"/>
      <c r="Q1" s="7427"/>
      <c r="R1" s="7427"/>
      <c r="S1" s="7427"/>
      <c r="T1" s="3805"/>
    </row>
    <row r="2" spans="1:20" ht="14.25" customHeight="1" thickBot="1">
      <c r="A2" s="7433" t="s">
        <v>1</v>
      </c>
      <c r="B2" s="2145"/>
      <c r="C2" s="2145"/>
      <c r="D2" s="2145"/>
      <c r="E2" s="7428" t="s">
        <v>397</v>
      </c>
      <c r="F2" s="7428"/>
      <c r="G2" s="7428"/>
      <c r="H2" s="7428"/>
      <c r="I2" s="7428"/>
      <c r="J2" s="7428"/>
      <c r="K2" s="7428"/>
      <c r="L2" s="7428"/>
      <c r="M2" s="7428"/>
      <c r="N2" s="7428"/>
      <c r="O2" s="7428"/>
      <c r="P2" s="7428"/>
      <c r="Q2" s="7428"/>
      <c r="R2" s="7428"/>
      <c r="S2" s="7429"/>
    </row>
    <row r="3" spans="1:20" ht="15.75" hidden="1" customHeight="1" thickBot="1">
      <c r="A3" s="7434"/>
      <c r="B3" s="7430" t="s">
        <v>66</v>
      </c>
      <c r="C3" s="7409"/>
      <c r="D3" s="7409"/>
      <c r="E3" s="7430" t="s">
        <v>44</v>
      </c>
      <c r="F3" s="7409"/>
      <c r="G3" s="7409"/>
      <c r="H3" s="7431" t="s">
        <v>45</v>
      </c>
      <c r="I3" s="7409"/>
      <c r="J3" s="7432"/>
      <c r="K3" s="7409" t="s">
        <v>46</v>
      </c>
      <c r="L3" s="7409"/>
      <c r="M3" s="7432"/>
      <c r="N3" s="7409" t="s">
        <v>47</v>
      </c>
      <c r="O3" s="7409"/>
      <c r="P3" s="7409"/>
      <c r="Q3" s="7415" t="s">
        <v>9</v>
      </c>
      <c r="R3" s="7416"/>
      <c r="S3" s="7417"/>
      <c r="T3" s="2146"/>
    </row>
    <row r="4" spans="1:20" ht="12" hidden="1" customHeight="1">
      <c r="A4" s="7434"/>
      <c r="B4" s="7422"/>
      <c r="C4" s="7423"/>
      <c r="D4" s="7423"/>
      <c r="E4" s="7424"/>
      <c r="F4" s="7425"/>
      <c r="G4" s="7425"/>
      <c r="H4" s="7424"/>
      <c r="I4" s="7425"/>
      <c r="J4" s="7426"/>
      <c r="K4" s="7425"/>
      <c r="L4" s="7425"/>
      <c r="M4" s="7426"/>
      <c r="N4" s="7425"/>
      <c r="O4" s="7425"/>
      <c r="P4" s="7425"/>
      <c r="Q4" s="7418"/>
      <c r="R4" s="7419"/>
      <c r="S4" s="7420"/>
    </row>
    <row r="5" spans="1:20" ht="9" customHeight="1">
      <c r="A5" s="7434"/>
      <c r="B5" s="7436">
        <v>1</v>
      </c>
      <c r="C5" s="7416"/>
      <c r="D5" s="7437"/>
      <c r="E5" s="7418">
        <v>2</v>
      </c>
      <c r="F5" s="7419"/>
      <c r="G5" s="7419"/>
      <c r="H5" s="7418">
        <v>3</v>
      </c>
      <c r="I5" s="7419"/>
      <c r="J5" s="7419"/>
      <c r="K5" s="7441">
        <v>4</v>
      </c>
      <c r="L5" s="7442"/>
      <c r="M5" s="7443"/>
      <c r="N5" s="7419">
        <v>5</v>
      </c>
      <c r="O5" s="7419"/>
      <c r="P5" s="7419"/>
      <c r="Q5" s="7418"/>
      <c r="R5" s="7419"/>
      <c r="S5" s="7420"/>
    </row>
    <row r="6" spans="1:20" ht="7.9" customHeight="1" thickBot="1">
      <c r="A6" s="7434"/>
      <c r="B6" s="7438"/>
      <c r="C6" s="7439"/>
      <c r="D6" s="7440"/>
      <c r="E6" s="7421"/>
      <c r="F6" s="7419"/>
      <c r="G6" s="7419"/>
      <c r="H6" s="7421"/>
      <c r="I6" s="7419"/>
      <c r="J6" s="7419"/>
      <c r="K6" s="7421"/>
      <c r="L6" s="7419"/>
      <c r="M6" s="7420"/>
      <c r="N6" s="7419"/>
      <c r="O6" s="7419"/>
      <c r="P6" s="7419"/>
      <c r="Q6" s="7421"/>
      <c r="R6" s="7419"/>
      <c r="S6" s="7420"/>
    </row>
    <row r="7" spans="1:20" ht="27.75" customHeight="1" thickBot="1">
      <c r="A7" s="7435"/>
      <c r="B7" s="3024" t="s">
        <v>7</v>
      </c>
      <c r="C7" s="3025" t="s">
        <v>49</v>
      </c>
      <c r="D7" s="3026" t="s">
        <v>9</v>
      </c>
      <c r="E7" s="3024" t="s">
        <v>7</v>
      </c>
      <c r="F7" s="3025" t="s">
        <v>49</v>
      </c>
      <c r="G7" s="3026" t="s">
        <v>9</v>
      </c>
      <c r="H7" s="3024" t="s">
        <v>7</v>
      </c>
      <c r="I7" s="3025" t="s">
        <v>49</v>
      </c>
      <c r="J7" s="3027" t="s">
        <v>9</v>
      </c>
      <c r="K7" s="3024" t="s">
        <v>7</v>
      </c>
      <c r="L7" s="3025" t="s">
        <v>49</v>
      </c>
      <c r="M7" s="3028" t="s">
        <v>9</v>
      </c>
      <c r="N7" s="3029" t="s">
        <v>7</v>
      </c>
      <c r="O7" s="3025" t="s">
        <v>49</v>
      </c>
      <c r="P7" s="3026" t="s">
        <v>9</v>
      </c>
      <c r="Q7" s="3024" t="s">
        <v>7</v>
      </c>
      <c r="R7" s="3025" t="s">
        <v>49</v>
      </c>
      <c r="S7" s="3028" t="s">
        <v>9</v>
      </c>
    </row>
    <row r="8" spans="1:20" ht="20.45" customHeight="1" thickBot="1">
      <c r="A8" s="3032" t="s">
        <v>50</v>
      </c>
      <c r="B8" s="3033"/>
      <c r="C8" s="3034"/>
      <c r="D8" s="3034"/>
      <c r="E8" s="3035"/>
      <c r="F8" s="3036"/>
      <c r="G8" s="3037"/>
      <c r="H8" s="3035"/>
      <c r="I8" s="3038"/>
      <c r="J8" s="3037"/>
      <c r="K8" s="3039"/>
      <c r="L8" s="3040"/>
      <c r="M8" s="3041"/>
      <c r="N8" s="3036"/>
      <c r="O8" s="3038"/>
      <c r="P8" s="3037"/>
      <c r="Q8" s="3042"/>
      <c r="R8" s="3043"/>
      <c r="S8" s="3044"/>
    </row>
    <row r="9" spans="1:20" s="2155" customFormat="1" ht="18" customHeight="1">
      <c r="A9" s="3030" t="s">
        <v>51</v>
      </c>
      <c r="B9" s="3855">
        <f t="shared" ref="B9:P9" si="0">B20+B30</f>
        <v>13</v>
      </c>
      <c r="C9" s="3856">
        <f t="shared" si="0"/>
        <v>0</v>
      </c>
      <c r="D9" s="3857">
        <f t="shared" si="0"/>
        <v>13</v>
      </c>
      <c r="E9" s="3881">
        <v>13</v>
      </c>
      <c r="F9" s="3853">
        <v>2</v>
      </c>
      <c r="G9" s="3883">
        <f t="shared" ref="G9:G16" si="1">E9+F9</f>
        <v>15</v>
      </c>
      <c r="H9" s="3363">
        <f t="shared" si="0"/>
        <v>22</v>
      </c>
      <c r="I9" s="3364">
        <f t="shared" si="0"/>
        <v>1</v>
      </c>
      <c r="J9" s="3365">
        <f t="shared" si="0"/>
        <v>23</v>
      </c>
      <c r="K9" s="3366">
        <f t="shared" si="0"/>
        <v>15</v>
      </c>
      <c r="L9" s="3367">
        <f t="shared" si="0"/>
        <v>1</v>
      </c>
      <c r="M9" s="3368">
        <f t="shared" si="0"/>
        <v>16</v>
      </c>
      <c r="N9" s="3363">
        <f t="shared" si="0"/>
        <v>15</v>
      </c>
      <c r="O9" s="3364">
        <f t="shared" si="0"/>
        <v>4</v>
      </c>
      <c r="P9" s="3369">
        <f t="shared" si="0"/>
        <v>19</v>
      </c>
      <c r="Q9" s="2491">
        <f>E9+H9+K9+N9+B9</f>
        <v>78</v>
      </c>
      <c r="R9" s="2492">
        <f t="shared" ref="Q9:S17" si="2">F9+I9+L9+O9+C9</f>
        <v>8</v>
      </c>
      <c r="S9" s="3031">
        <f>G9+J9+M9+P9+D9</f>
        <v>86</v>
      </c>
    </row>
    <row r="10" spans="1:20" s="2155" customFormat="1" ht="18.75" customHeight="1">
      <c r="A10" s="2490" t="s">
        <v>52</v>
      </c>
      <c r="B10" s="3858">
        <f t="shared" ref="B10:P10" si="3">B21+B31</f>
        <v>18</v>
      </c>
      <c r="C10" s="3859">
        <f t="shared" si="3"/>
        <v>0</v>
      </c>
      <c r="D10" s="3860">
        <f t="shared" si="3"/>
        <v>18</v>
      </c>
      <c r="E10" s="3881">
        <v>13</v>
      </c>
      <c r="F10" s="3853">
        <v>0</v>
      </c>
      <c r="G10" s="3883">
        <f t="shared" si="1"/>
        <v>13</v>
      </c>
      <c r="H10" s="3370">
        <f t="shared" si="3"/>
        <v>18</v>
      </c>
      <c r="I10" s="3371">
        <f t="shared" si="3"/>
        <v>4</v>
      </c>
      <c r="J10" s="3372">
        <f t="shared" si="3"/>
        <v>22</v>
      </c>
      <c r="K10" s="3373">
        <f t="shared" si="3"/>
        <v>10</v>
      </c>
      <c r="L10" s="3374">
        <f t="shared" si="3"/>
        <v>4</v>
      </c>
      <c r="M10" s="3375">
        <f t="shared" si="3"/>
        <v>14</v>
      </c>
      <c r="N10" s="3370">
        <f t="shared" si="3"/>
        <v>13</v>
      </c>
      <c r="O10" s="3371">
        <f t="shared" si="3"/>
        <v>1</v>
      </c>
      <c r="P10" s="3376">
        <f t="shared" si="3"/>
        <v>14</v>
      </c>
      <c r="Q10" s="2491">
        <f t="shared" si="2"/>
        <v>72</v>
      </c>
      <c r="R10" s="2492">
        <f t="shared" si="2"/>
        <v>9</v>
      </c>
      <c r="S10" s="2493">
        <f t="shared" si="2"/>
        <v>81</v>
      </c>
    </row>
    <row r="11" spans="1:20" s="2155" customFormat="1" ht="15" customHeight="1">
      <c r="A11" s="2494" t="s">
        <v>53</v>
      </c>
      <c r="B11" s="3858">
        <f t="shared" ref="B11:P11" si="4">B22+B32</f>
        <v>15</v>
      </c>
      <c r="C11" s="3859">
        <f t="shared" si="4"/>
        <v>3</v>
      </c>
      <c r="D11" s="3860">
        <f t="shared" si="4"/>
        <v>18</v>
      </c>
      <c r="E11" s="3881">
        <v>27</v>
      </c>
      <c r="F11" s="3853">
        <v>9</v>
      </c>
      <c r="G11" s="3883">
        <f t="shared" si="1"/>
        <v>36</v>
      </c>
      <c r="H11" s="3370">
        <f t="shared" si="4"/>
        <v>21</v>
      </c>
      <c r="I11" s="3371">
        <f t="shared" si="4"/>
        <v>0</v>
      </c>
      <c r="J11" s="3372">
        <f t="shared" si="4"/>
        <v>21</v>
      </c>
      <c r="K11" s="3373">
        <f t="shared" si="4"/>
        <v>20</v>
      </c>
      <c r="L11" s="3374">
        <f t="shared" si="4"/>
        <v>2</v>
      </c>
      <c r="M11" s="3375">
        <f t="shared" si="4"/>
        <v>22</v>
      </c>
      <c r="N11" s="3370">
        <f t="shared" si="4"/>
        <v>20</v>
      </c>
      <c r="O11" s="3371">
        <f t="shared" si="4"/>
        <v>7</v>
      </c>
      <c r="P11" s="3376">
        <f t="shared" si="4"/>
        <v>27</v>
      </c>
      <c r="Q11" s="2491">
        <f t="shared" si="2"/>
        <v>103</v>
      </c>
      <c r="R11" s="2492">
        <f t="shared" si="2"/>
        <v>21</v>
      </c>
      <c r="S11" s="2493">
        <f t="shared" si="2"/>
        <v>124</v>
      </c>
    </row>
    <row r="12" spans="1:20" s="2155" customFormat="1" ht="16.5" customHeight="1">
      <c r="A12" s="2494" t="s">
        <v>54</v>
      </c>
      <c r="B12" s="3858">
        <f t="shared" ref="B12:P12" si="5">B23+B33</f>
        <v>10</v>
      </c>
      <c r="C12" s="3859">
        <f t="shared" si="5"/>
        <v>0</v>
      </c>
      <c r="D12" s="3860">
        <f t="shared" si="5"/>
        <v>10</v>
      </c>
      <c r="E12" s="3881">
        <v>17</v>
      </c>
      <c r="F12" s="3853">
        <v>0</v>
      </c>
      <c r="G12" s="3883">
        <f t="shared" si="1"/>
        <v>17</v>
      </c>
      <c r="H12" s="3370">
        <f t="shared" si="5"/>
        <v>14</v>
      </c>
      <c r="I12" s="3371">
        <f t="shared" si="5"/>
        <v>0</v>
      </c>
      <c r="J12" s="3372">
        <f t="shared" si="5"/>
        <v>14</v>
      </c>
      <c r="K12" s="3373">
        <f t="shared" si="5"/>
        <v>10</v>
      </c>
      <c r="L12" s="3374">
        <f t="shared" si="5"/>
        <v>1</v>
      </c>
      <c r="M12" s="3375">
        <f t="shared" si="5"/>
        <v>11</v>
      </c>
      <c r="N12" s="3370">
        <f t="shared" si="5"/>
        <v>9</v>
      </c>
      <c r="O12" s="3371">
        <f t="shared" si="5"/>
        <v>1</v>
      </c>
      <c r="P12" s="3376">
        <f t="shared" si="5"/>
        <v>10</v>
      </c>
      <c r="Q12" s="2491">
        <f t="shared" si="2"/>
        <v>60</v>
      </c>
      <c r="R12" s="2492">
        <f t="shared" si="2"/>
        <v>2</v>
      </c>
      <c r="S12" s="2493">
        <f t="shared" si="2"/>
        <v>62</v>
      </c>
    </row>
    <row r="13" spans="1:20" s="2155" customFormat="1" ht="18.600000000000001" customHeight="1">
      <c r="A13" s="2495" t="s">
        <v>56</v>
      </c>
      <c r="B13" s="3858">
        <f t="shared" ref="B13:P13" si="6">B24+B34</f>
        <v>0</v>
      </c>
      <c r="C13" s="3859">
        <f t="shared" si="6"/>
        <v>0</v>
      </c>
      <c r="D13" s="3860">
        <f t="shared" si="6"/>
        <v>0</v>
      </c>
      <c r="E13" s="2121">
        <v>0</v>
      </c>
      <c r="F13" s="3884">
        <v>0</v>
      </c>
      <c r="G13" s="3885">
        <f t="shared" si="1"/>
        <v>0</v>
      </c>
      <c r="H13" s="3370">
        <f t="shared" si="6"/>
        <v>13</v>
      </c>
      <c r="I13" s="3371">
        <f t="shared" si="6"/>
        <v>1</v>
      </c>
      <c r="J13" s="3372">
        <f t="shared" si="6"/>
        <v>14</v>
      </c>
      <c r="K13" s="3373">
        <f t="shared" si="6"/>
        <v>8</v>
      </c>
      <c r="L13" s="3374">
        <f t="shared" si="6"/>
        <v>0</v>
      </c>
      <c r="M13" s="3375">
        <f t="shared" si="6"/>
        <v>8</v>
      </c>
      <c r="N13" s="3370">
        <f t="shared" si="6"/>
        <v>15</v>
      </c>
      <c r="O13" s="3371">
        <f t="shared" si="6"/>
        <v>2</v>
      </c>
      <c r="P13" s="3376">
        <f t="shared" si="6"/>
        <v>17</v>
      </c>
      <c r="Q13" s="2491">
        <f t="shared" si="2"/>
        <v>36</v>
      </c>
      <c r="R13" s="2492">
        <f t="shared" si="2"/>
        <v>3</v>
      </c>
      <c r="S13" s="2493">
        <f t="shared" si="2"/>
        <v>39</v>
      </c>
    </row>
    <row r="14" spans="1:20" s="2155" customFormat="1" ht="17.25" customHeight="1">
      <c r="A14" s="2205" t="s">
        <v>57</v>
      </c>
      <c r="B14" s="3858">
        <f t="shared" ref="B14:P14" si="7">B25+B35</f>
        <v>6</v>
      </c>
      <c r="C14" s="3859">
        <f t="shared" si="7"/>
        <v>0</v>
      </c>
      <c r="D14" s="3860">
        <f t="shared" si="7"/>
        <v>6</v>
      </c>
      <c r="E14" s="3881">
        <v>16</v>
      </c>
      <c r="F14" s="3853">
        <v>4</v>
      </c>
      <c r="G14" s="3883">
        <f t="shared" si="1"/>
        <v>20</v>
      </c>
      <c r="H14" s="3370">
        <f t="shared" si="7"/>
        <v>25</v>
      </c>
      <c r="I14" s="3371">
        <f t="shared" si="7"/>
        <v>0</v>
      </c>
      <c r="J14" s="3372">
        <f t="shared" si="7"/>
        <v>25</v>
      </c>
      <c r="K14" s="3373">
        <f t="shared" si="7"/>
        <v>12</v>
      </c>
      <c r="L14" s="3374">
        <f t="shared" si="7"/>
        <v>3</v>
      </c>
      <c r="M14" s="3375">
        <f t="shared" si="7"/>
        <v>15</v>
      </c>
      <c r="N14" s="3370">
        <f t="shared" si="7"/>
        <v>11</v>
      </c>
      <c r="O14" s="3371">
        <f t="shared" si="7"/>
        <v>4</v>
      </c>
      <c r="P14" s="3376">
        <f t="shared" si="7"/>
        <v>15</v>
      </c>
      <c r="Q14" s="2491">
        <f t="shared" si="2"/>
        <v>70</v>
      </c>
      <c r="R14" s="2492">
        <f t="shared" si="2"/>
        <v>11</v>
      </c>
      <c r="S14" s="2493">
        <f t="shared" si="2"/>
        <v>81</v>
      </c>
    </row>
    <row r="15" spans="1:20" s="2155" customFormat="1" ht="15.75" customHeight="1">
      <c r="A15" s="2205" t="s">
        <v>68</v>
      </c>
      <c r="B15" s="3858">
        <f t="shared" ref="B15:P15" si="8">B26+B36</f>
        <v>7</v>
      </c>
      <c r="C15" s="3859">
        <f t="shared" si="8"/>
        <v>0</v>
      </c>
      <c r="D15" s="3860">
        <f t="shared" si="8"/>
        <v>7</v>
      </c>
      <c r="E15" s="3881">
        <v>13</v>
      </c>
      <c r="F15" s="3853">
        <v>0</v>
      </c>
      <c r="G15" s="3883">
        <f t="shared" si="1"/>
        <v>13</v>
      </c>
      <c r="H15" s="3370">
        <f t="shared" si="8"/>
        <v>9</v>
      </c>
      <c r="I15" s="3371">
        <f t="shared" si="8"/>
        <v>0</v>
      </c>
      <c r="J15" s="3372">
        <f t="shared" si="8"/>
        <v>9</v>
      </c>
      <c r="K15" s="3373">
        <f t="shared" si="8"/>
        <v>6</v>
      </c>
      <c r="L15" s="3374">
        <f t="shared" si="8"/>
        <v>0</v>
      </c>
      <c r="M15" s="3375">
        <f t="shared" si="8"/>
        <v>6</v>
      </c>
      <c r="N15" s="3370">
        <f t="shared" si="8"/>
        <v>7</v>
      </c>
      <c r="O15" s="3371">
        <f t="shared" si="8"/>
        <v>1</v>
      </c>
      <c r="P15" s="3376">
        <f t="shared" si="8"/>
        <v>8</v>
      </c>
      <c r="Q15" s="2491">
        <f t="shared" si="2"/>
        <v>42</v>
      </c>
      <c r="R15" s="2492">
        <f t="shared" si="2"/>
        <v>1</v>
      </c>
      <c r="S15" s="2493">
        <f t="shared" si="2"/>
        <v>43</v>
      </c>
    </row>
    <row r="16" spans="1:20" s="2155" customFormat="1" ht="18.75" customHeight="1" thickBot="1">
      <c r="A16" s="2496" t="s">
        <v>59</v>
      </c>
      <c r="B16" s="3861">
        <v>17</v>
      </c>
      <c r="C16" s="3862">
        <f t="shared" ref="C16:P16" si="9">C27+C37</f>
        <v>3</v>
      </c>
      <c r="D16" s="3863">
        <v>20</v>
      </c>
      <c r="E16" s="3886">
        <v>19</v>
      </c>
      <c r="F16" s="3887">
        <v>2</v>
      </c>
      <c r="G16" s="3883">
        <f t="shared" si="1"/>
        <v>21</v>
      </c>
      <c r="H16" s="3377">
        <f t="shared" si="9"/>
        <v>23</v>
      </c>
      <c r="I16" s="3378">
        <f t="shared" si="9"/>
        <v>2</v>
      </c>
      <c r="J16" s="3379">
        <f t="shared" si="9"/>
        <v>25</v>
      </c>
      <c r="K16" s="3380">
        <f t="shared" si="9"/>
        <v>27</v>
      </c>
      <c r="L16" s="3381">
        <f t="shared" si="9"/>
        <v>4</v>
      </c>
      <c r="M16" s="3382">
        <f t="shared" si="9"/>
        <v>31</v>
      </c>
      <c r="N16" s="3377">
        <f t="shared" si="9"/>
        <v>19</v>
      </c>
      <c r="O16" s="3378">
        <f t="shared" si="9"/>
        <v>17</v>
      </c>
      <c r="P16" s="3383">
        <f t="shared" si="9"/>
        <v>36</v>
      </c>
      <c r="Q16" s="2191">
        <f>E16+H16+K16+N16+B16</f>
        <v>105</v>
      </c>
      <c r="R16" s="2160">
        <f>F16+I16+L16+O16+C16</f>
        <v>28</v>
      </c>
      <c r="S16" s="2161">
        <f t="shared" si="2"/>
        <v>133</v>
      </c>
    </row>
    <row r="17" spans="1:20" s="2165" customFormat="1" ht="18" customHeight="1" thickBot="1">
      <c r="A17" s="2497" t="s">
        <v>27</v>
      </c>
      <c r="B17" s="3864">
        <f t="shared" ref="B17:P17" si="10">SUM(B9:B16)</f>
        <v>86</v>
      </c>
      <c r="C17" s="3384">
        <f t="shared" si="10"/>
        <v>6</v>
      </c>
      <c r="D17" s="3865">
        <f t="shared" si="10"/>
        <v>92</v>
      </c>
      <c r="E17" s="3866">
        <f t="shared" si="10"/>
        <v>118</v>
      </c>
      <c r="F17" s="3867">
        <f t="shared" si="10"/>
        <v>17</v>
      </c>
      <c r="G17" s="3868">
        <f t="shared" si="10"/>
        <v>135</v>
      </c>
      <c r="H17" s="3385">
        <f t="shared" si="10"/>
        <v>145</v>
      </c>
      <c r="I17" s="3386">
        <f t="shared" si="10"/>
        <v>8</v>
      </c>
      <c r="J17" s="3387">
        <f t="shared" si="10"/>
        <v>153</v>
      </c>
      <c r="K17" s="3388">
        <f t="shared" si="10"/>
        <v>108</v>
      </c>
      <c r="L17" s="3389">
        <f t="shared" si="10"/>
        <v>15</v>
      </c>
      <c r="M17" s="3390">
        <f t="shared" si="10"/>
        <v>123</v>
      </c>
      <c r="N17" s="3385">
        <f t="shared" si="10"/>
        <v>109</v>
      </c>
      <c r="O17" s="3386">
        <f t="shared" si="10"/>
        <v>37</v>
      </c>
      <c r="P17" s="3391">
        <f t="shared" si="10"/>
        <v>146</v>
      </c>
      <c r="Q17" s="2498">
        <f t="shared" si="2"/>
        <v>566</v>
      </c>
      <c r="R17" s="2499">
        <f>F17+I17+L17+O17+C17</f>
        <v>83</v>
      </c>
      <c r="S17" s="2500">
        <f>G17+J17+M17+P17+D17</f>
        <v>649</v>
      </c>
    </row>
    <row r="18" spans="1:20" s="2155" customFormat="1" ht="15.6" customHeight="1">
      <c r="A18" s="2501" t="s">
        <v>15</v>
      </c>
      <c r="B18" s="3869"/>
      <c r="C18" s="3870"/>
      <c r="D18" s="3871"/>
      <c r="E18" s="3872"/>
      <c r="F18" s="3873"/>
      <c r="G18" s="3874"/>
      <c r="H18" s="3392"/>
      <c r="I18" s="3393"/>
      <c r="J18" s="3394"/>
      <c r="K18" s="3395"/>
      <c r="L18" s="3396"/>
      <c r="M18" s="3397"/>
      <c r="N18" s="3392"/>
      <c r="O18" s="3393"/>
      <c r="P18" s="3398"/>
      <c r="Q18" s="2502"/>
      <c r="R18" s="2503"/>
      <c r="S18" s="2504"/>
    </row>
    <row r="19" spans="1:20" s="2155" customFormat="1" ht="16.149999999999999" customHeight="1" thickBot="1">
      <c r="A19" s="2199" t="s">
        <v>16</v>
      </c>
      <c r="B19" s="3875"/>
      <c r="C19" s="3876"/>
      <c r="D19" s="3877"/>
      <c r="E19" s="3878"/>
      <c r="F19" s="3879"/>
      <c r="G19" s="3880"/>
      <c r="H19" s="3399"/>
      <c r="I19" s="3400"/>
      <c r="J19" s="3401"/>
      <c r="K19" s="3402"/>
      <c r="L19" s="3403"/>
      <c r="M19" s="3404"/>
      <c r="N19" s="3399"/>
      <c r="O19" s="3400"/>
      <c r="P19" s="3405"/>
      <c r="Q19" s="2505"/>
      <c r="R19" s="2506"/>
      <c r="S19" s="2507"/>
    </row>
    <row r="20" spans="1:20" s="2155" customFormat="1" ht="17.25" customHeight="1">
      <c r="A20" s="2490" t="s">
        <v>51</v>
      </c>
      <c r="B20" s="3881">
        <v>13</v>
      </c>
      <c r="C20" s="3854">
        <v>0</v>
      </c>
      <c r="D20" s="3882">
        <f>B20+C20</f>
        <v>13</v>
      </c>
      <c r="E20" s="3881">
        <v>13</v>
      </c>
      <c r="F20" s="3853">
        <v>2</v>
      </c>
      <c r="G20" s="3883">
        <f t="shared" ref="G20:G27" si="11">E20+F20</f>
        <v>15</v>
      </c>
      <c r="H20" s="4662">
        <v>22</v>
      </c>
      <c r="I20" s="4663">
        <v>1</v>
      </c>
      <c r="J20" s="6539">
        <f t="shared" ref="J20:J23" si="12">H20+I20</f>
        <v>23</v>
      </c>
      <c r="K20" s="6542">
        <v>15</v>
      </c>
      <c r="L20" s="4664">
        <v>1</v>
      </c>
      <c r="M20" s="6539">
        <f t="shared" ref="M20:M25" si="13">K20+L20</f>
        <v>16</v>
      </c>
      <c r="N20" s="6542">
        <v>15</v>
      </c>
      <c r="O20" s="4664">
        <v>3</v>
      </c>
      <c r="P20" s="4665">
        <f t="shared" ref="P20:P23" si="14">N20+O20</f>
        <v>18</v>
      </c>
      <c r="Q20" s="2491">
        <f>E20+H20+K20+N20+B20</f>
        <v>78</v>
      </c>
      <c r="R20" s="2492">
        <f>F20+I20+L20+O20+C20</f>
        <v>7</v>
      </c>
      <c r="S20" s="2493">
        <f>G20+J20+M20+P20+D20</f>
        <v>85</v>
      </c>
    </row>
    <row r="21" spans="1:20" s="2155" customFormat="1" ht="15" customHeight="1">
      <c r="A21" s="2151" t="s">
        <v>52</v>
      </c>
      <c r="B21" s="3881">
        <v>18</v>
      </c>
      <c r="C21" s="3853">
        <v>0</v>
      </c>
      <c r="D21" s="3883">
        <f>B21+C21</f>
        <v>18</v>
      </c>
      <c r="E21" s="3881">
        <v>13</v>
      </c>
      <c r="F21" s="3853">
        <v>0</v>
      </c>
      <c r="G21" s="3883">
        <f t="shared" si="11"/>
        <v>13</v>
      </c>
      <c r="H21" s="6536">
        <f>18</f>
        <v>18</v>
      </c>
      <c r="I21" s="6536">
        <v>4</v>
      </c>
      <c r="J21" s="6540">
        <f t="shared" si="12"/>
        <v>22</v>
      </c>
      <c r="K21" s="6543">
        <f>10</f>
        <v>10</v>
      </c>
      <c r="L21" s="6538">
        <v>4</v>
      </c>
      <c r="M21" s="6540">
        <f t="shared" si="13"/>
        <v>14</v>
      </c>
      <c r="N21" s="6543">
        <f>13</f>
        <v>13</v>
      </c>
      <c r="O21" s="6538">
        <v>1</v>
      </c>
      <c r="P21" s="6537">
        <f t="shared" si="14"/>
        <v>14</v>
      </c>
      <c r="Q21" s="2152">
        <f t="shared" ref="Q21:S22" si="15">E21+H21+K21+N21+B21</f>
        <v>72</v>
      </c>
      <c r="R21" s="2153">
        <f t="shared" si="15"/>
        <v>9</v>
      </c>
      <c r="S21" s="2154">
        <f t="shared" si="15"/>
        <v>81</v>
      </c>
    </row>
    <row r="22" spans="1:20" s="2155" customFormat="1" ht="19.5" customHeight="1">
      <c r="A22" s="2156" t="s">
        <v>53</v>
      </c>
      <c r="B22" s="3881">
        <v>15</v>
      </c>
      <c r="C22" s="5226">
        <v>3</v>
      </c>
      <c r="D22" s="3883">
        <f t="shared" ref="D22:D23" si="16">B22+C22</f>
        <v>18</v>
      </c>
      <c r="E22" s="3881">
        <v>27</v>
      </c>
      <c r="F22" s="3853">
        <v>9</v>
      </c>
      <c r="G22" s="3883">
        <f t="shared" si="11"/>
        <v>36</v>
      </c>
      <c r="H22" s="4666">
        <v>21</v>
      </c>
      <c r="I22" s="4660">
        <v>0</v>
      </c>
      <c r="J22" s="6541">
        <f t="shared" si="12"/>
        <v>21</v>
      </c>
      <c r="K22" s="6544">
        <v>19</v>
      </c>
      <c r="L22" s="4741">
        <v>2</v>
      </c>
      <c r="M22" s="6541">
        <f t="shared" si="13"/>
        <v>21</v>
      </c>
      <c r="N22" s="6544">
        <f>20</f>
        <v>20</v>
      </c>
      <c r="O22" s="4660">
        <v>7</v>
      </c>
      <c r="P22" s="4661">
        <f t="shared" si="14"/>
        <v>27</v>
      </c>
      <c r="Q22" s="2152">
        <f t="shared" si="15"/>
        <v>102</v>
      </c>
      <c r="R22" s="2153">
        <f>F22+I22+L22+O22+C22</f>
        <v>21</v>
      </c>
      <c r="S22" s="2154">
        <f t="shared" si="15"/>
        <v>123</v>
      </c>
    </row>
    <row r="23" spans="1:20" s="2155" customFormat="1" ht="17.25" customHeight="1">
      <c r="A23" s="2156" t="s">
        <v>54</v>
      </c>
      <c r="B23" s="3881">
        <v>10</v>
      </c>
      <c r="C23" s="3853">
        <v>0</v>
      </c>
      <c r="D23" s="3883">
        <f t="shared" si="16"/>
        <v>10</v>
      </c>
      <c r="E23" s="3881">
        <v>17</v>
      </c>
      <c r="F23" s="3853">
        <v>0</v>
      </c>
      <c r="G23" s="3883">
        <f t="shared" si="11"/>
        <v>17</v>
      </c>
      <c r="H23" s="4666">
        <v>14</v>
      </c>
      <c r="I23" s="4660">
        <v>0</v>
      </c>
      <c r="J23" s="6541">
        <f t="shared" si="12"/>
        <v>14</v>
      </c>
      <c r="K23" s="6544">
        <v>10</v>
      </c>
      <c r="L23" s="4741">
        <v>1</v>
      </c>
      <c r="M23" s="6541">
        <f t="shared" si="13"/>
        <v>11</v>
      </c>
      <c r="N23" s="6544">
        <v>9</v>
      </c>
      <c r="O23" s="4660">
        <v>0</v>
      </c>
      <c r="P23" s="4661">
        <f t="shared" si="14"/>
        <v>9</v>
      </c>
      <c r="Q23" s="2152">
        <f>E23+H23+K23+N23+B23</f>
        <v>60</v>
      </c>
      <c r="R23" s="2153">
        <f t="shared" ref="R23:R27" si="17">F23+I23+L23+O23+C23</f>
        <v>1</v>
      </c>
      <c r="S23" s="2154">
        <f>G23+J23+M23+P23+D23</f>
        <v>61</v>
      </c>
      <c r="T23" s="2155" t="s">
        <v>69</v>
      </c>
    </row>
    <row r="24" spans="1:20" s="2155" customFormat="1" ht="13.5" customHeight="1">
      <c r="A24" s="2157" t="s">
        <v>56</v>
      </c>
      <c r="B24" s="2121">
        <v>0</v>
      </c>
      <c r="C24" s="3884">
        <v>0</v>
      </c>
      <c r="D24" s="3885">
        <f t="shared" ref="D24:D28" si="18">B24+C24</f>
        <v>0</v>
      </c>
      <c r="E24" s="2121">
        <v>0</v>
      </c>
      <c r="F24" s="3884">
        <v>0</v>
      </c>
      <c r="G24" s="3885">
        <f t="shared" ref="G24" si="19">E24+F24</f>
        <v>0</v>
      </c>
      <c r="H24" s="6536">
        <f>13</f>
        <v>13</v>
      </c>
      <c r="I24" s="6536">
        <v>1</v>
      </c>
      <c r="J24" s="6540">
        <f>H24+I24</f>
        <v>14</v>
      </c>
      <c r="K24" s="6543">
        <f>8</f>
        <v>8</v>
      </c>
      <c r="L24" s="6538">
        <v>0</v>
      </c>
      <c r="M24" s="6540">
        <f t="shared" si="13"/>
        <v>8</v>
      </c>
      <c r="N24" s="6543">
        <v>15</v>
      </c>
      <c r="O24" s="6538">
        <v>2</v>
      </c>
      <c r="P24" s="6537">
        <f>N24+O24</f>
        <v>17</v>
      </c>
      <c r="Q24" s="2121">
        <v>0</v>
      </c>
      <c r="R24" s="2168">
        <v>0</v>
      </c>
      <c r="S24" s="2167">
        <f>Q24+R24</f>
        <v>0</v>
      </c>
    </row>
    <row r="25" spans="1:20" s="2155" customFormat="1" ht="14.25" customHeight="1">
      <c r="A25" s="2158" t="s">
        <v>57</v>
      </c>
      <c r="B25" s="3881">
        <v>6</v>
      </c>
      <c r="C25" s="3853">
        <v>0</v>
      </c>
      <c r="D25" s="3883">
        <f t="shared" si="18"/>
        <v>6</v>
      </c>
      <c r="E25" s="3881">
        <v>17</v>
      </c>
      <c r="F25" s="3853">
        <f>'[3]Бакалавр ЗФО АTA'!F24</f>
        <v>4</v>
      </c>
      <c r="G25" s="3883">
        <f t="shared" si="11"/>
        <v>21</v>
      </c>
      <c r="H25" s="4666">
        <v>25</v>
      </c>
      <c r="I25" s="4659">
        <v>0</v>
      </c>
      <c r="J25" s="6541">
        <f>H25+I25</f>
        <v>25</v>
      </c>
      <c r="K25" s="6544">
        <v>12</v>
      </c>
      <c r="L25" s="4741">
        <v>3</v>
      </c>
      <c r="M25" s="6541">
        <f t="shared" si="13"/>
        <v>15</v>
      </c>
      <c r="N25" s="6544">
        <v>11</v>
      </c>
      <c r="O25" s="4660">
        <v>3</v>
      </c>
      <c r="P25" s="4661">
        <f>N25+O25</f>
        <v>14</v>
      </c>
      <c r="Q25" s="2152">
        <f t="shared" ref="Q25:S27" si="20">E25+H25+K25+N25+B25</f>
        <v>71</v>
      </c>
      <c r="R25" s="2153">
        <f>F25+I25+L25+O25+C25</f>
        <v>10</v>
      </c>
      <c r="S25" s="2154">
        <f t="shared" si="20"/>
        <v>81</v>
      </c>
    </row>
    <row r="26" spans="1:20" s="2155" customFormat="1" ht="16.5" customHeight="1">
      <c r="A26" s="2159" t="s">
        <v>340</v>
      </c>
      <c r="B26" s="3881">
        <v>7</v>
      </c>
      <c r="C26" s="3853">
        <v>0</v>
      </c>
      <c r="D26" s="3883">
        <f t="shared" si="18"/>
        <v>7</v>
      </c>
      <c r="E26" s="3881">
        <v>14</v>
      </c>
      <c r="F26" s="3853">
        <f>'[3]Бакалавр ЗФО АTA'!F25</f>
        <v>0</v>
      </c>
      <c r="G26" s="3883">
        <f t="shared" si="11"/>
        <v>14</v>
      </c>
      <c r="H26" s="4666">
        <v>9</v>
      </c>
      <c r="I26" s="4659">
        <v>0</v>
      </c>
      <c r="J26" s="6541">
        <f>H26+I26</f>
        <v>9</v>
      </c>
      <c r="K26" s="6544">
        <v>6</v>
      </c>
      <c r="L26" s="4741">
        <v>0</v>
      </c>
      <c r="M26" s="6541">
        <f>K26+L26</f>
        <v>6</v>
      </c>
      <c r="N26" s="6544">
        <v>6</v>
      </c>
      <c r="O26" s="4660">
        <v>1</v>
      </c>
      <c r="P26" s="4661">
        <f>N26+O26</f>
        <v>7</v>
      </c>
      <c r="Q26" s="2152">
        <f>E26+H26+K26+N26+B26</f>
        <v>42</v>
      </c>
      <c r="R26" s="2153">
        <f t="shared" si="17"/>
        <v>1</v>
      </c>
      <c r="S26" s="2154">
        <f t="shared" si="20"/>
        <v>43</v>
      </c>
    </row>
    <row r="27" spans="1:20" s="2155" customFormat="1" ht="15.75" customHeight="1" thickBot="1">
      <c r="A27" s="2190" t="s">
        <v>59</v>
      </c>
      <c r="B27" s="3886">
        <v>17</v>
      </c>
      <c r="C27" s="3887">
        <v>3</v>
      </c>
      <c r="D27" s="3888">
        <f t="shared" si="18"/>
        <v>20</v>
      </c>
      <c r="E27" s="3886">
        <v>21</v>
      </c>
      <c r="F27" s="3887">
        <v>2</v>
      </c>
      <c r="G27" s="3883">
        <f t="shared" si="11"/>
        <v>23</v>
      </c>
      <c r="H27" s="4667">
        <v>23</v>
      </c>
      <c r="I27" s="4668">
        <v>2</v>
      </c>
      <c r="J27" s="4738">
        <f>H27+I27</f>
        <v>25</v>
      </c>
      <c r="K27" s="4667">
        <v>27</v>
      </c>
      <c r="L27" s="4669">
        <v>4</v>
      </c>
      <c r="M27" s="4670">
        <f>K27+L27</f>
        <v>31</v>
      </c>
      <c r="N27" s="4668">
        <v>19</v>
      </c>
      <c r="O27" s="4669">
        <v>17</v>
      </c>
      <c r="P27" s="4670">
        <f>N27+O27</f>
        <v>36</v>
      </c>
      <c r="Q27" s="2191">
        <f>E27+H27+K27+N27+B27</f>
        <v>107</v>
      </c>
      <c r="R27" s="2160">
        <f t="shared" si="17"/>
        <v>28</v>
      </c>
      <c r="S27" s="2161">
        <f t="shared" si="20"/>
        <v>135</v>
      </c>
    </row>
    <row r="28" spans="1:20" s="2165" customFormat="1" ht="15.75" customHeight="1" thickBot="1">
      <c r="A28" s="2196" t="s">
        <v>17</v>
      </c>
      <c r="B28" s="3414">
        <f>SUM(B19:B27)</f>
        <v>86</v>
      </c>
      <c r="C28" s="3889">
        <f>SUM(C19:C27)</f>
        <v>6</v>
      </c>
      <c r="D28" s="3415">
        <f t="shared" si="18"/>
        <v>92</v>
      </c>
      <c r="E28" s="3414">
        <f t="shared" ref="E28:P28" si="21">SUM(E20:E27)</f>
        <v>122</v>
      </c>
      <c r="F28" s="3416">
        <f t="shared" si="21"/>
        <v>17</v>
      </c>
      <c r="G28" s="3415">
        <f t="shared" si="21"/>
        <v>139</v>
      </c>
      <c r="H28" s="3417">
        <f t="shared" si="21"/>
        <v>145</v>
      </c>
      <c r="I28" s="3418">
        <f t="shared" si="21"/>
        <v>8</v>
      </c>
      <c r="J28" s="4739">
        <f t="shared" si="21"/>
        <v>153</v>
      </c>
      <c r="K28" s="4742">
        <f t="shared" si="21"/>
        <v>107</v>
      </c>
      <c r="L28" s="4743">
        <f t="shared" si="21"/>
        <v>15</v>
      </c>
      <c r="M28" s="4744">
        <f t="shared" si="21"/>
        <v>122</v>
      </c>
      <c r="N28" s="3419">
        <f t="shared" si="21"/>
        <v>108</v>
      </c>
      <c r="O28" s="3418">
        <f t="shared" si="21"/>
        <v>34</v>
      </c>
      <c r="P28" s="3420">
        <f t="shared" si="21"/>
        <v>142</v>
      </c>
      <c r="Q28" s="2197">
        <f>E28+H28+K28+N28+B28</f>
        <v>568</v>
      </c>
      <c r="R28" s="2198">
        <f>F28+I28+L28+O28+C28</f>
        <v>80</v>
      </c>
      <c r="S28" s="2164">
        <f>G28+J28+M28+P28+D28</f>
        <v>648</v>
      </c>
    </row>
    <row r="29" spans="1:20" s="2155" customFormat="1" ht="15" customHeight="1" thickBot="1">
      <c r="A29" s="2199" t="s">
        <v>61</v>
      </c>
      <c r="B29" s="3875"/>
      <c r="C29" s="3890"/>
      <c r="D29" s="3891"/>
      <c r="E29" s="3892"/>
      <c r="F29" s="3893"/>
      <c r="G29" s="3894"/>
      <c r="H29" s="3421"/>
      <c r="I29" s="3422"/>
      <c r="J29" s="3423"/>
      <c r="K29" s="4745"/>
      <c r="L29" s="4746"/>
      <c r="M29" s="4747"/>
      <c r="N29" s="3424"/>
      <c r="O29" s="3422"/>
      <c r="P29" s="3425"/>
      <c r="Q29" s="2200"/>
      <c r="R29" s="2169"/>
      <c r="S29" s="2201"/>
    </row>
    <row r="30" spans="1:20" s="2155" customFormat="1" ht="18.75" customHeight="1">
      <c r="A30" s="2202" t="s">
        <v>51</v>
      </c>
      <c r="B30" s="3895">
        <v>0</v>
      </c>
      <c r="C30" s="3896">
        <v>0</v>
      </c>
      <c r="D30" s="3874">
        <f>B30+C30</f>
        <v>0</v>
      </c>
      <c r="E30" s="3895">
        <v>0</v>
      </c>
      <c r="F30" s="3896">
        <v>0</v>
      </c>
      <c r="G30" s="3897">
        <f>E30+F30</f>
        <v>0</v>
      </c>
      <c r="H30" s="3426">
        <v>0</v>
      </c>
      <c r="I30" s="3393">
        <v>0</v>
      </c>
      <c r="J30" s="3394">
        <f t="shared" ref="J30:J37" si="22">H30+I30</f>
        <v>0</v>
      </c>
      <c r="K30" s="4748">
        <v>0</v>
      </c>
      <c r="L30" s="4749">
        <v>0</v>
      </c>
      <c r="M30" s="4750">
        <f t="shared" ref="M30:M37" si="23">K30+L30</f>
        <v>0</v>
      </c>
      <c r="N30" s="3392">
        <v>0</v>
      </c>
      <c r="O30" s="3393">
        <v>1</v>
      </c>
      <c r="P30" s="3398">
        <f t="shared" ref="P30:P37" si="24">N30+O30</f>
        <v>1</v>
      </c>
      <c r="Q30" s="2193">
        <f>E30+H30+K30+N30+B30</f>
        <v>0</v>
      </c>
      <c r="R30" s="2194">
        <f>F30+I30+L30+O30+C30</f>
        <v>1</v>
      </c>
      <c r="S30" s="2195">
        <f>G30+J30+M30+P30+D30</f>
        <v>1</v>
      </c>
    </row>
    <row r="31" spans="1:20" s="2155" customFormat="1" ht="15" customHeight="1">
      <c r="A31" s="2202" t="s">
        <v>52</v>
      </c>
      <c r="B31" s="2121">
        <v>0</v>
      </c>
      <c r="C31" s="3898">
        <v>0</v>
      </c>
      <c r="D31" s="2167">
        <f t="shared" ref="D31:D37" si="25">B31+C31</f>
        <v>0</v>
      </c>
      <c r="E31" s="3895">
        <v>0</v>
      </c>
      <c r="F31" s="3896">
        <v>0</v>
      </c>
      <c r="G31" s="3897">
        <f>E31+F31</f>
        <v>0</v>
      </c>
      <c r="H31" s="3406">
        <v>0</v>
      </c>
      <c r="I31" s="3412">
        <v>0</v>
      </c>
      <c r="J31" s="4740">
        <f t="shared" si="22"/>
        <v>0</v>
      </c>
      <c r="K31" s="4751">
        <v>0</v>
      </c>
      <c r="L31" s="4752">
        <v>0</v>
      </c>
      <c r="M31" s="4753">
        <f t="shared" si="23"/>
        <v>0</v>
      </c>
      <c r="N31" s="3407">
        <v>0</v>
      </c>
      <c r="O31" s="3412">
        <v>0</v>
      </c>
      <c r="P31" s="3398">
        <f t="shared" si="24"/>
        <v>0</v>
      </c>
      <c r="Q31" s="2193">
        <f t="shared" ref="Q31:S38" si="26">E31+H31+K31+N31+B31</f>
        <v>0</v>
      </c>
      <c r="R31" s="2194">
        <f t="shared" si="26"/>
        <v>0</v>
      </c>
      <c r="S31" s="2195">
        <f t="shared" si="26"/>
        <v>0</v>
      </c>
    </row>
    <row r="32" spans="1:20" s="2155" customFormat="1" ht="19.149999999999999" customHeight="1">
      <c r="A32" s="2203" t="s">
        <v>53</v>
      </c>
      <c r="B32" s="2121">
        <v>0</v>
      </c>
      <c r="C32" s="3898">
        <v>0</v>
      </c>
      <c r="D32" s="2167">
        <f t="shared" si="25"/>
        <v>0</v>
      </c>
      <c r="E32" s="3895">
        <v>0</v>
      </c>
      <c r="F32" s="3896">
        <v>0</v>
      </c>
      <c r="G32" s="3897">
        <f>E32+F32</f>
        <v>0</v>
      </c>
      <c r="H32" s="3406">
        <v>0</v>
      </c>
      <c r="I32" s="3412">
        <v>0</v>
      </c>
      <c r="J32" s="3408">
        <f t="shared" si="22"/>
        <v>0</v>
      </c>
      <c r="K32" s="3409">
        <v>1</v>
      </c>
      <c r="L32" s="3410">
        <v>0</v>
      </c>
      <c r="M32" s="3411">
        <f>K32+L32</f>
        <v>1</v>
      </c>
      <c r="N32" s="3407">
        <v>0</v>
      </c>
      <c r="O32" s="3412">
        <v>0</v>
      </c>
      <c r="P32" s="3413">
        <f t="shared" si="24"/>
        <v>0</v>
      </c>
      <c r="Q32" s="2193">
        <f t="shared" si="26"/>
        <v>1</v>
      </c>
      <c r="R32" s="2194">
        <f t="shared" si="26"/>
        <v>0</v>
      </c>
      <c r="S32" s="2195">
        <f t="shared" si="26"/>
        <v>1</v>
      </c>
    </row>
    <row r="33" spans="1:29" s="2155" customFormat="1" ht="16.899999999999999" customHeight="1">
      <c r="A33" s="2203" t="s">
        <v>54</v>
      </c>
      <c r="B33" s="2121">
        <v>0</v>
      </c>
      <c r="C33" s="3898">
        <v>0</v>
      </c>
      <c r="D33" s="2167">
        <f t="shared" si="25"/>
        <v>0</v>
      </c>
      <c r="E33" s="3895">
        <v>0</v>
      </c>
      <c r="F33" s="3896">
        <v>0</v>
      </c>
      <c r="G33" s="3897">
        <f>E33+F33</f>
        <v>0</v>
      </c>
      <c r="H33" s="3406">
        <v>0</v>
      </c>
      <c r="I33" s="3412">
        <v>0</v>
      </c>
      <c r="J33" s="3408">
        <f t="shared" si="22"/>
        <v>0</v>
      </c>
      <c r="K33" s="3409">
        <v>0</v>
      </c>
      <c r="L33" s="3410">
        <v>0</v>
      </c>
      <c r="M33" s="3411">
        <f t="shared" si="23"/>
        <v>0</v>
      </c>
      <c r="N33" s="3407">
        <v>0</v>
      </c>
      <c r="O33" s="3412">
        <v>1</v>
      </c>
      <c r="P33" s="3413">
        <f t="shared" si="24"/>
        <v>1</v>
      </c>
      <c r="Q33" s="2193">
        <f t="shared" si="26"/>
        <v>0</v>
      </c>
      <c r="R33" s="2194">
        <f t="shared" si="26"/>
        <v>1</v>
      </c>
      <c r="S33" s="2195">
        <f t="shared" si="26"/>
        <v>1</v>
      </c>
    </row>
    <row r="34" spans="1:29" s="2155" customFormat="1" ht="18" customHeight="1">
      <c r="A34" s="2204" t="s">
        <v>56</v>
      </c>
      <c r="B34" s="2121">
        <v>0</v>
      </c>
      <c r="C34" s="3898">
        <v>0</v>
      </c>
      <c r="D34" s="2167">
        <f t="shared" si="25"/>
        <v>0</v>
      </c>
      <c r="E34" s="3895">
        <v>0</v>
      </c>
      <c r="F34" s="3896">
        <v>0</v>
      </c>
      <c r="G34" s="3899">
        <f>+E34+F34</f>
        <v>0</v>
      </c>
      <c r="H34" s="3406">
        <v>0</v>
      </c>
      <c r="I34" s="3412">
        <v>0</v>
      </c>
      <c r="J34" s="3408">
        <f t="shared" si="22"/>
        <v>0</v>
      </c>
      <c r="K34" s="3409">
        <v>0</v>
      </c>
      <c r="L34" s="3410">
        <v>0</v>
      </c>
      <c r="M34" s="3411">
        <f t="shared" si="23"/>
        <v>0</v>
      </c>
      <c r="N34" s="3407">
        <v>0</v>
      </c>
      <c r="O34" s="3412">
        <v>0</v>
      </c>
      <c r="P34" s="3413">
        <f t="shared" si="24"/>
        <v>0</v>
      </c>
      <c r="Q34" s="2193">
        <f t="shared" si="26"/>
        <v>0</v>
      </c>
      <c r="R34" s="2194">
        <f t="shared" si="26"/>
        <v>0</v>
      </c>
      <c r="S34" s="2195">
        <f t="shared" si="26"/>
        <v>0</v>
      </c>
    </row>
    <row r="35" spans="1:29" s="2155" customFormat="1" ht="16.149999999999999" customHeight="1">
      <c r="A35" s="2205" t="s">
        <v>57</v>
      </c>
      <c r="B35" s="2121">
        <v>0</v>
      </c>
      <c r="C35" s="3898">
        <v>0</v>
      </c>
      <c r="D35" s="2167">
        <f t="shared" si="25"/>
        <v>0</v>
      </c>
      <c r="E35" s="3895">
        <v>0</v>
      </c>
      <c r="F35" s="3896">
        <v>0</v>
      </c>
      <c r="G35" s="3899">
        <f>+E35+F35</f>
        <v>0</v>
      </c>
      <c r="H35" s="3406">
        <v>0</v>
      </c>
      <c r="I35" s="3412">
        <v>0</v>
      </c>
      <c r="J35" s="3408">
        <f t="shared" si="22"/>
        <v>0</v>
      </c>
      <c r="K35" s="3409">
        <v>0</v>
      </c>
      <c r="L35" s="3410">
        <v>0</v>
      </c>
      <c r="M35" s="3411">
        <f t="shared" si="23"/>
        <v>0</v>
      </c>
      <c r="N35" s="3407">
        <v>0</v>
      </c>
      <c r="O35" s="3412">
        <v>1</v>
      </c>
      <c r="P35" s="3413">
        <f t="shared" si="24"/>
        <v>1</v>
      </c>
      <c r="Q35" s="2193">
        <f t="shared" si="26"/>
        <v>0</v>
      </c>
      <c r="R35" s="2194">
        <f t="shared" si="26"/>
        <v>1</v>
      </c>
      <c r="S35" s="2195">
        <f t="shared" si="26"/>
        <v>1</v>
      </c>
    </row>
    <row r="36" spans="1:29" s="2155" customFormat="1" ht="19.899999999999999" customHeight="1">
      <c r="A36" s="2205" t="s">
        <v>340</v>
      </c>
      <c r="B36" s="2121">
        <v>0</v>
      </c>
      <c r="C36" s="3898">
        <v>0</v>
      </c>
      <c r="D36" s="2167">
        <f t="shared" si="25"/>
        <v>0</v>
      </c>
      <c r="E36" s="3895">
        <v>0</v>
      </c>
      <c r="F36" s="3896">
        <v>0</v>
      </c>
      <c r="G36" s="3899">
        <f>E36+F36</f>
        <v>0</v>
      </c>
      <c r="H36" s="3406">
        <v>0</v>
      </c>
      <c r="I36" s="3412">
        <v>0</v>
      </c>
      <c r="J36" s="3408">
        <f t="shared" si="22"/>
        <v>0</v>
      </c>
      <c r="K36" s="3409">
        <v>0</v>
      </c>
      <c r="L36" s="3410">
        <v>0</v>
      </c>
      <c r="M36" s="3411">
        <f t="shared" si="23"/>
        <v>0</v>
      </c>
      <c r="N36" s="3407">
        <v>1</v>
      </c>
      <c r="O36" s="3412">
        <v>0</v>
      </c>
      <c r="P36" s="3413">
        <f t="shared" si="24"/>
        <v>1</v>
      </c>
      <c r="Q36" s="2193">
        <f t="shared" si="26"/>
        <v>1</v>
      </c>
      <c r="R36" s="2194">
        <f t="shared" si="26"/>
        <v>0</v>
      </c>
      <c r="S36" s="2195">
        <f t="shared" si="26"/>
        <v>1</v>
      </c>
      <c r="Y36" s="2170"/>
      <c r="Z36" s="2170"/>
      <c r="AA36" s="2170"/>
      <c r="AB36" s="2170"/>
      <c r="AC36" s="2170"/>
    </row>
    <row r="37" spans="1:29" s="2155" customFormat="1" ht="18.75" customHeight="1" thickBot="1">
      <c r="A37" s="2206" t="s">
        <v>59</v>
      </c>
      <c r="B37" s="3878">
        <v>0</v>
      </c>
      <c r="C37" s="3887">
        <v>0</v>
      </c>
      <c r="D37" s="3900">
        <f t="shared" si="25"/>
        <v>0</v>
      </c>
      <c r="E37" s="3901">
        <v>0</v>
      </c>
      <c r="F37" s="3902">
        <v>0</v>
      </c>
      <c r="G37" s="3903">
        <f>E37+F37</f>
        <v>0</v>
      </c>
      <c r="H37" s="3427">
        <v>0</v>
      </c>
      <c r="I37" s="3428">
        <v>0</v>
      </c>
      <c r="J37" s="3429">
        <f t="shared" si="22"/>
        <v>0</v>
      </c>
      <c r="K37" s="3430">
        <v>0</v>
      </c>
      <c r="L37" s="3431">
        <v>0</v>
      </c>
      <c r="M37" s="3432">
        <f t="shared" si="23"/>
        <v>0</v>
      </c>
      <c r="N37" s="3433">
        <v>0</v>
      </c>
      <c r="O37" s="3428">
        <v>0</v>
      </c>
      <c r="P37" s="3434">
        <f t="shared" si="24"/>
        <v>0</v>
      </c>
      <c r="Q37" s="2207">
        <f>E37+H37+K37+N37+B37</f>
        <v>0</v>
      </c>
      <c r="R37" s="2208">
        <f t="shared" si="26"/>
        <v>0</v>
      </c>
      <c r="S37" s="2209">
        <f t="shared" si="26"/>
        <v>0</v>
      </c>
      <c r="Y37" s="2170"/>
      <c r="Z37" s="2170"/>
      <c r="AA37" s="2170"/>
      <c r="AB37" s="2170"/>
      <c r="AC37" s="2170"/>
    </row>
    <row r="38" spans="1:29" s="2155" customFormat="1" ht="18.75" customHeight="1" thickBot="1">
      <c r="A38" s="2192" t="s">
        <v>64</v>
      </c>
      <c r="B38" s="3435">
        <f t="shared" ref="B38:P38" si="27">SUM(B30:B37)</f>
        <v>0</v>
      </c>
      <c r="C38" s="3436">
        <f t="shared" si="27"/>
        <v>0</v>
      </c>
      <c r="D38" s="3437">
        <f t="shared" si="27"/>
        <v>0</v>
      </c>
      <c r="E38" s="3414">
        <f t="shared" si="27"/>
        <v>0</v>
      </c>
      <c r="F38" s="3416">
        <f t="shared" si="27"/>
        <v>0</v>
      </c>
      <c r="G38" s="3437">
        <f t="shared" si="27"/>
        <v>0</v>
      </c>
      <c r="H38" s="3438">
        <f t="shared" si="27"/>
        <v>0</v>
      </c>
      <c r="I38" s="3439">
        <f t="shared" si="27"/>
        <v>0</v>
      </c>
      <c r="J38" s="3440">
        <f t="shared" si="27"/>
        <v>0</v>
      </c>
      <c r="K38" s="3441">
        <f t="shared" si="27"/>
        <v>1</v>
      </c>
      <c r="L38" s="3442">
        <f t="shared" si="27"/>
        <v>0</v>
      </c>
      <c r="M38" s="3443">
        <f t="shared" si="27"/>
        <v>1</v>
      </c>
      <c r="N38" s="3444">
        <f t="shared" si="27"/>
        <v>1</v>
      </c>
      <c r="O38" s="3439">
        <f t="shared" si="27"/>
        <v>3</v>
      </c>
      <c r="P38" s="3445">
        <f t="shared" si="27"/>
        <v>4</v>
      </c>
      <c r="Q38" s="2193">
        <f>E38+H38+K38+N38+B38</f>
        <v>2</v>
      </c>
      <c r="R38" s="2194">
        <f t="shared" si="26"/>
        <v>3</v>
      </c>
      <c r="S38" s="2195">
        <f t="shared" si="26"/>
        <v>5</v>
      </c>
    </row>
    <row r="39" spans="1:29" s="2155" customFormat="1" ht="18.600000000000001" customHeight="1" thickBot="1">
      <c r="A39" s="2171" t="s">
        <v>70</v>
      </c>
      <c r="B39" s="3414">
        <f t="shared" ref="B39:P39" si="28">B28</f>
        <v>86</v>
      </c>
      <c r="C39" s="3416">
        <f t="shared" si="28"/>
        <v>6</v>
      </c>
      <c r="D39" s="3437">
        <f t="shared" si="28"/>
        <v>92</v>
      </c>
      <c r="E39" s="3414">
        <f t="shared" si="28"/>
        <v>122</v>
      </c>
      <c r="F39" s="3416">
        <f t="shared" si="28"/>
        <v>17</v>
      </c>
      <c r="G39" s="3415">
        <f t="shared" si="28"/>
        <v>139</v>
      </c>
      <c r="H39" s="3446">
        <f t="shared" si="28"/>
        <v>145</v>
      </c>
      <c r="I39" s="3447">
        <f t="shared" si="28"/>
        <v>8</v>
      </c>
      <c r="J39" s="3448">
        <f t="shared" si="28"/>
        <v>153</v>
      </c>
      <c r="K39" s="3449">
        <f t="shared" si="28"/>
        <v>107</v>
      </c>
      <c r="L39" s="3450">
        <f t="shared" si="28"/>
        <v>15</v>
      </c>
      <c r="M39" s="3451">
        <f t="shared" si="28"/>
        <v>122</v>
      </c>
      <c r="N39" s="3446">
        <f t="shared" si="28"/>
        <v>108</v>
      </c>
      <c r="O39" s="3447">
        <f t="shared" si="28"/>
        <v>34</v>
      </c>
      <c r="P39" s="3452">
        <f t="shared" si="28"/>
        <v>142</v>
      </c>
      <c r="Q39" s="2172">
        <f t="shared" ref="Q39:S40" si="29">E39+H39+K39+N39+B39</f>
        <v>568</v>
      </c>
      <c r="R39" s="2173">
        <f t="shared" si="29"/>
        <v>80</v>
      </c>
      <c r="S39" s="2174">
        <f t="shared" si="29"/>
        <v>648</v>
      </c>
    </row>
    <row r="40" spans="1:29" s="2155" customFormat="1" ht="18.75" customHeight="1" thickBot="1">
      <c r="A40" s="2175" t="s">
        <v>61</v>
      </c>
      <c r="B40" s="3435">
        <f>B38</f>
        <v>0</v>
      </c>
      <c r="C40" s="3453">
        <f>C38</f>
        <v>0</v>
      </c>
      <c r="D40" s="3454">
        <f>D38</f>
        <v>0</v>
      </c>
      <c r="E40" s="3435">
        <f>E38</f>
        <v>0</v>
      </c>
      <c r="F40" s="3453">
        <f t="shared" ref="F40:P40" si="30">F38</f>
        <v>0</v>
      </c>
      <c r="G40" s="3455">
        <f t="shared" si="30"/>
        <v>0</v>
      </c>
      <c r="H40" s="3456">
        <f t="shared" si="30"/>
        <v>0</v>
      </c>
      <c r="I40" s="3457">
        <f t="shared" si="30"/>
        <v>0</v>
      </c>
      <c r="J40" s="3384">
        <f t="shared" si="30"/>
        <v>0</v>
      </c>
      <c r="K40" s="3458">
        <f t="shared" si="30"/>
        <v>1</v>
      </c>
      <c r="L40" s="3459">
        <f t="shared" si="30"/>
        <v>0</v>
      </c>
      <c r="M40" s="3460">
        <f t="shared" si="30"/>
        <v>1</v>
      </c>
      <c r="N40" s="3461">
        <f t="shared" si="30"/>
        <v>1</v>
      </c>
      <c r="O40" s="3457">
        <f t="shared" si="30"/>
        <v>3</v>
      </c>
      <c r="P40" s="3462">
        <f t="shared" si="30"/>
        <v>4</v>
      </c>
      <c r="Q40" s="2162">
        <f t="shared" si="29"/>
        <v>2</v>
      </c>
      <c r="R40" s="2163">
        <f t="shared" si="29"/>
        <v>3</v>
      </c>
      <c r="S40" s="2164">
        <f t="shared" si="29"/>
        <v>5</v>
      </c>
    </row>
    <row r="41" spans="1:29" s="2155" customFormat="1" ht="19.899999999999999" customHeight="1" thickBot="1">
      <c r="A41" s="2176" t="s">
        <v>65</v>
      </c>
      <c r="B41" s="3463">
        <f>SUM(B39:B40)</f>
        <v>86</v>
      </c>
      <c r="C41" s="3464">
        <f>SUM(C39:C40)</f>
        <v>6</v>
      </c>
      <c r="D41" s="3465">
        <f>SUM(D39:D40)</f>
        <v>92</v>
      </c>
      <c r="E41" s="3463">
        <f t="shared" ref="E41:O41" si="31">SUM(E39:E40)</f>
        <v>122</v>
      </c>
      <c r="F41" s="3464">
        <f t="shared" si="31"/>
        <v>17</v>
      </c>
      <c r="G41" s="3466">
        <f t="shared" si="31"/>
        <v>139</v>
      </c>
      <c r="H41" s="3467">
        <f t="shared" si="31"/>
        <v>145</v>
      </c>
      <c r="I41" s="3468">
        <f t="shared" si="31"/>
        <v>8</v>
      </c>
      <c r="J41" s="3469">
        <f t="shared" si="31"/>
        <v>153</v>
      </c>
      <c r="K41" s="3470">
        <f t="shared" si="31"/>
        <v>108</v>
      </c>
      <c r="L41" s="3471">
        <f t="shared" si="31"/>
        <v>15</v>
      </c>
      <c r="M41" s="3472">
        <f t="shared" si="31"/>
        <v>123</v>
      </c>
      <c r="N41" s="3467">
        <f t="shared" si="31"/>
        <v>109</v>
      </c>
      <c r="O41" s="3468">
        <f t="shared" si="31"/>
        <v>37</v>
      </c>
      <c r="P41" s="3466">
        <f>SUM(P39:P40)</f>
        <v>146</v>
      </c>
      <c r="Q41" s="2177">
        <f>E41+H41+K41+N41+B41</f>
        <v>570</v>
      </c>
      <c r="R41" s="2178">
        <f>F41+I41+L41+O41+C41</f>
        <v>83</v>
      </c>
      <c r="S41" s="2179">
        <f>SUM(S39:S40)</f>
        <v>653</v>
      </c>
    </row>
    <row r="42" spans="1:29" s="2180" customFormat="1" ht="15.75">
      <c r="B42" s="2181"/>
      <c r="C42" s="2181"/>
      <c r="D42" s="2181"/>
      <c r="E42" s="2181"/>
      <c r="F42" s="2181"/>
      <c r="G42" s="2181"/>
      <c r="H42" s="2181"/>
      <c r="I42" s="2181"/>
      <c r="J42" s="2181"/>
      <c r="K42" s="2181"/>
      <c r="L42" s="2181"/>
      <c r="M42" s="2181"/>
      <c r="N42" s="2181"/>
      <c r="O42" s="2181"/>
      <c r="P42" s="2181"/>
      <c r="Q42" s="2181"/>
      <c r="R42" s="2181"/>
      <c r="S42" s="2182"/>
      <c r="T42" s="2183"/>
    </row>
    <row r="43" spans="1:29" ht="15.75">
      <c r="A43" s="2184"/>
      <c r="B43" s="2184"/>
      <c r="C43" s="2184"/>
      <c r="D43" s="2184"/>
      <c r="E43" s="2184"/>
      <c r="F43" s="2184"/>
      <c r="G43" s="2184"/>
      <c r="H43" s="2184"/>
      <c r="I43" s="2185"/>
      <c r="J43" s="2185"/>
      <c r="K43" s="2185"/>
      <c r="L43" s="2185"/>
      <c r="M43" s="2186"/>
      <c r="N43" s="2187"/>
      <c r="O43" s="2187"/>
      <c r="P43" s="2187"/>
      <c r="Q43" s="2187"/>
      <c r="R43" s="2187"/>
      <c r="S43" s="2187"/>
      <c r="T43" s="2188"/>
    </row>
    <row r="44" spans="1:29" ht="15.75">
      <c r="A44" s="2184"/>
      <c r="B44" s="2184"/>
      <c r="C44" s="2184"/>
      <c r="D44" s="2184"/>
      <c r="E44" s="2184"/>
      <c r="F44" s="2184"/>
      <c r="G44" s="2184"/>
      <c r="H44" s="2184"/>
      <c r="I44" s="2185"/>
      <c r="J44" s="2185"/>
      <c r="K44" s="2185"/>
      <c r="L44" s="2185"/>
      <c r="M44" s="2186"/>
      <c r="N44" s="2186"/>
      <c r="O44" s="2186"/>
      <c r="P44" s="2186"/>
      <c r="Q44" s="2186"/>
    </row>
    <row r="45" spans="1:29" ht="15.75">
      <c r="A45" s="2188"/>
    </row>
  </sheetData>
  <mergeCells count="19"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  <mergeCell ref="H4:J4"/>
    <mergeCell ref="K4:M4"/>
    <mergeCell ref="N4:P4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W16"/>
  <sheetViews>
    <sheetView workbookViewId="0">
      <selection activeCell="E8" sqref="E8"/>
    </sheetView>
  </sheetViews>
  <sheetFormatPr defaultRowHeight="12.75"/>
  <cols>
    <col min="1" max="1" width="39.140625" style="347" customWidth="1"/>
    <col min="2" max="2" width="7.28515625" style="347" customWidth="1"/>
    <col min="3" max="3" width="7.7109375" style="347" customWidth="1"/>
    <col min="4" max="4" width="6.5703125" style="347" customWidth="1"/>
    <col min="5" max="5" width="7.5703125" style="347" customWidth="1"/>
    <col min="6" max="6" width="7.42578125" style="347" customWidth="1"/>
    <col min="7" max="7" width="6.7109375" style="347" customWidth="1"/>
    <col min="8" max="8" width="7.140625" style="347" customWidth="1"/>
    <col min="9" max="9" width="7.7109375" style="347" customWidth="1"/>
    <col min="10" max="10" width="5.28515625" style="347" customWidth="1"/>
    <col min="11" max="12" width="7.28515625" style="347" customWidth="1"/>
    <col min="13" max="13" width="5.42578125" style="347" customWidth="1"/>
    <col min="14" max="14" width="7.5703125" style="347" customWidth="1"/>
    <col min="15" max="15" width="8.28515625" style="347" customWidth="1"/>
    <col min="16" max="16" width="5.42578125" style="347" customWidth="1"/>
    <col min="17" max="18" width="7.42578125" style="347" customWidth="1"/>
    <col min="19" max="19" width="6.28515625" style="347" customWidth="1"/>
    <col min="20" max="256" width="9.140625" style="347"/>
    <col min="257" max="257" width="39.140625" style="347" customWidth="1"/>
    <col min="258" max="258" width="6.7109375" style="347" customWidth="1"/>
    <col min="259" max="259" width="7.7109375" style="347" customWidth="1"/>
    <col min="260" max="260" width="4.5703125" style="347" customWidth="1"/>
    <col min="261" max="261" width="6.7109375" style="347" customWidth="1"/>
    <col min="262" max="262" width="7.42578125" style="347" customWidth="1"/>
    <col min="263" max="263" width="5.140625" style="347" customWidth="1"/>
    <col min="264" max="264" width="6.5703125" style="347" customWidth="1"/>
    <col min="265" max="265" width="7.7109375" style="347" customWidth="1"/>
    <col min="266" max="266" width="5.28515625" style="347" customWidth="1"/>
    <col min="267" max="267" width="6.28515625" style="347" customWidth="1"/>
    <col min="268" max="268" width="7.28515625" style="347" customWidth="1"/>
    <col min="269" max="269" width="5.42578125" style="347" customWidth="1"/>
    <col min="270" max="270" width="6.7109375" style="347" customWidth="1"/>
    <col min="271" max="271" width="8.28515625" style="347" customWidth="1"/>
    <col min="272" max="272" width="5.42578125" style="347" customWidth="1"/>
    <col min="273" max="273" width="6.5703125" style="347" customWidth="1"/>
    <col min="274" max="274" width="7.42578125" style="347" customWidth="1"/>
    <col min="275" max="275" width="5.140625" style="347" customWidth="1"/>
    <col min="276" max="512" width="9.140625" style="347"/>
    <col min="513" max="513" width="39.140625" style="347" customWidth="1"/>
    <col min="514" max="514" width="6.7109375" style="347" customWidth="1"/>
    <col min="515" max="515" width="7.7109375" style="347" customWidth="1"/>
    <col min="516" max="516" width="4.5703125" style="347" customWidth="1"/>
    <col min="517" max="517" width="6.7109375" style="347" customWidth="1"/>
    <col min="518" max="518" width="7.42578125" style="347" customWidth="1"/>
    <col min="519" max="519" width="5.140625" style="347" customWidth="1"/>
    <col min="520" max="520" width="6.5703125" style="347" customWidth="1"/>
    <col min="521" max="521" width="7.7109375" style="347" customWidth="1"/>
    <col min="522" max="522" width="5.28515625" style="347" customWidth="1"/>
    <col min="523" max="523" width="6.28515625" style="347" customWidth="1"/>
    <col min="524" max="524" width="7.28515625" style="347" customWidth="1"/>
    <col min="525" max="525" width="5.42578125" style="347" customWidth="1"/>
    <col min="526" max="526" width="6.7109375" style="347" customWidth="1"/>
    <col min="527" max="527" width="8.28515625" style="347" customWidth="1"/>
    <col min="528" max="528" width="5.42578125" style="347" customWidth="1"/>
    <col min="529" max="529" width="6.5703125" style="347" customWidth="1"/>
    <col min="530" max="530" width="7.42578125" style="347" customWidth="1"/>
    <col min="531" max="531" width="5.140625" style="347" customWidth="1"/>
    <col min="532" max="768" width="9.140625" style="347"/>
    <col min="769" max="769" width="39.140625" style="347" customWidth="1"/>
    <col min="770" max="770" width="6.7109375" style="347" customWidth="1"/>
    <col min="771" max="771" width="7.7109375" style="347" customWidth="1"/>
    <col min="772" max="772" width="4.5703125" style="347" customWidth="1"/>
    <col min="773" max="773" width="6.7109375" style="347" customWidth="1"/>
    <col min="774" max="774" width="7.42578125" style="347" customWidth="1"/>
    <col min="775" max="775" width="5.140625" style="347" customWidth="1"/>
    <col min="776" max="776" width="6.5703125" style="347" customWidth="1"/>
    <col min="777" max="777" width="7.7109375" style="347" customWidth="1"/>
    <col min="778" max="778" width="5.28515625" style="347" customWidth="1"/>
    <col min="779" max="779" width="6.28515625" style="347" customWidth="1"/>
    <col min="780" max="780" width="7.28515625" style="347" customWidth="1"/>
    <col min="781" max="781" width="5.42578125" style="347" customWidth="1"/>
    <col min="782" max="782" width="6.7109375" style="347" customWidth="1"/>
    <col min="783" max="783" width="8.28515625" style="347" customWidth="1"/>
    <col min="784" max="784" width="5.42578125" style="347" customWidth="1"/>
    <col min="785" max="785" width="6.5703125" style="347" customWidth="1"/>
    <col min="786" max="786" width="7.42578125" style="347" customWidth="1"/>
    <col min="787" max="787" width="5.140625" style="347" customWidth="1"/>
    <col min="788" max="1024" width="9.140625" style="347"/>
    <col min="1025" max="1025" width="39.140625" style="347" customWidth="1"/>
    <col min="1026" max="1026" width="6.7109375" style="347" customWidth="1"/>
    <col min="1027" max="1027" width="7.7109375" style="347" customWidth="1"/>
    <col min="1028" max="1028" width="4.5703125" style="347" customWidth="1"/>
    <col min="1029" max="1029" width="6.7109375" style="347" customWidth="1"/>
    <col min="1030" max="1030" width="7.42578125" style="347" customWidth="1"/>
    <col min="1031" max="1031" width="5.140625" style="347" customWidth="1"/>
    <col min="1032" max="1032" width="6.5703125" style="347" customWidth="1"/>
    <col min="1033" max="1033" width="7.7109375" style="347" customWidth="1"/>
    <col min="1034" max="1034" width="5.28515625" style="347" customWidth="1"/>
    <col min="1035" max="1035" width="6.28515625" style="347" customWidth="1"/>
    <col min="1036" max="1036" width="7.28515625" style="347" customWidth="1"/>
    <col min="1037" max="1037" width="5.42578125" style="347" customWidth="1"/>
    <col min="1038" max="1038" width="6.7109375" style="347" customWidth="1"/>
    <col min="1039" max="1039" width="8.28515625" style="347" customWidth="1"/>
    <col min="1040" max="1040" width="5.42578125" style="347" customWidth="1"/>
    <col min="1041" max="1041" width="6.5703125" style="347" customWidth="1"/>
    <col min="1042" max="1042" width="7.42578125" style="347" customWidth="1"/>
    <col min="1043" max="1043" width="5.140625" style="347" customWidth="1"/>
    <col min="1044" max="1280" width="9.140625" style="347"/>
    <col min="1281" max="1281" width="39.140625" style="347" customWidth="1"/>
    <col min="1282" max="1282" width="6.7109375" style="347" customWidth="1"/>
    <col min="1283" max="1283" width="7.7109375" style="347" customWidth="1"/>
    <col min="1284" max="1284" width="4.5703125" style="347" customWidth="1"/>
    <col min="1285" max="1285" width="6.7109375" style="347" customWidth="1"/>
    <col min="1286" max="1286" width="7.42578125" style="347" customWidth="1"/>
    <col min="1287" max="1287" width="5.140625" style="347" customWidth="1"/>
    <col min="1288" max="1288" width="6.5703125" style="347" customWidth="1"/>
    <col min="1289" max="1289" width="7.7109375" style="347" customWidth="1"/>
    <col min="1290" max="1290" width="5.28515625" style="347" customWidth="1"/>
    <col min="1291" max="1291" width="6.28515625" style="347" customWidth="1"/>
    <col min="1292" max="1292" width="7.28515625" style="347" customWidth="1"/>
    <col min="1293" max="1293" width="5.42578125" style="347" customWidth="1"/>
    <col min="1294" max="1294" width="6.7109375" style="347" customWidth="1"/>
    <col min="1295" max="1295" width="8.28515625" style="347" customWidth="1"/>
    <col min="1296" max="1296" width="5.42578125" style="347" customWidth="1"/>
    <col min="1297" max="1297" width="6.5703125" style="347" customWidth="1"/>
    <col min="1298" max="1298" width="7.42578125" style="347" customWidth="1"/>
    <col min="1299" max="1299" width="5.140625" style="347" customWidth="1"/>
    <col min="1300" max="1536" width="9.140625" style="347"/>
    <col min="1537" max="1537" width="39.140625" style="347" customWidth="1"/>
    <col min="1538" max="1538" width="6.7109375" style="347" customWidth="1"/>
    <col min="1539" max="1539" width="7.7109375" style="347" customWidth="1"/>
    <col min="1540" max="1540" width="4.5703125" style="347" customWidth="1"/>
    <col min="1541" max="1541" width="6.7109375" style="347" customWidth="1"/>
    <col min="1542" max="1542" width="7.42578125" style="347" customWidth="1"/>
    <col min="1543" max="1543" width="5.140625" style="347" customWidth="1"/>
    <col min="1544" max="1544" width="6.5703125" style="347" customWidth="1"/>
    <col min="1545" max="1545" width="7.7109375" style="347" customWidth="1"/>
    <col min="1546" max="1546" width="5.28515625" style="347" customWidth="1"/>
    <col min="1547" max="1547" width="6.28515625" style="347" customWidth="1"/>
    <col min="1548" max="1548" width="7.28515625" style="347" customWidth="1"/>
    <col min="1549" max="1549" width="5.42578125" style="347" customWidth="1"/>
    <col min="1550" max="1550" width="6.7109375" style="347" customWidth="1"/>
    <col min="1551" max="1551" width="8.28515625" style="347" customWidth="1"/>
    <col min="1552" max="1552" width="5.42578125" style="347" customWidth="1"/>
    <col min="1553" max="1553" width="6.5703125" style="347" customWidth="1"/>
    <col min="1554" max="1554" width="7.42578125" style="347" customWidth="1"/>
    <col min="1555" max="1555" width="5.140625" style="347" customWidth="1"/>
    <col min="1556" max="1792" width="9.140625" style="347"/>
    <col min="1793" max="1793" width="39.140625" style="347" customWidth="1"/>
    <col min="1794" max="1794" width="6.7109375" style="347" customWidth="1"/>
    <col min="1795" max="1795" width="7.7109375" style="347" customWidth="1"/>
    <col min="1796" max="1796" width="4.5703125" style="347" customWidth="1"/>
    <col min="1797" max="1797" width="6.7109375" style="347" customWidth="1"/>
    <col min="1798" max="1798" width="7.42578125" style="347" customWidth="1"/>
    <col min="1799" max="1799" width="5.140625" style="347" customWidth="1"/>
    <col min="1800" max="1800" width="6.5703125" style="347" customWidth="1"/>
    <col min="1801" max="1801" width="7.7109375" style="347" customWidth="1"/>
    <col min="1802" max="1802" width="5.28515625" style="347" customWidth="1"/>
    <col min="1803" max="1803" width="6.28515625" style="347" customWidth="1"/>
    <col min="1804" max="1804" width="7.28515625" style="347" customWidth="1"/>
    <col min="1805" max="1805" width="5.42578125" style="347" customWidth="1"/>
    <col min="1806" max="1806" width="6.7109375" style="347" customWidth="1"/>
    <col min="1807" max="1807" width="8.28515625" style="347" customWidth="1"/>
    <col min="1808" max="1808" width="5.42578125" style="347" customWidth="1"/>
    <col min="1809" max="1809" width="6.5703125" style="347" customWidth="1"/>
    <col min="1810" max="1810" width="7.42578125" style="347" customWidth="1"/>
    <col min="1811" max="1811" width="5.140625" style="347" customWidth="1"/>
    <col min="1812" max="2048" width="9.140625" style="347"/>
    <col min="2049" max="2049" width="39.140625" style="347" customWidth="1"/>
    <col min="2050" max="2050" width="6.7109375" style="347" customWidth="1"/>
    <col min="2051" max="2051" width="7.7109375" style="347" customWidth="1"/>
    <col min="2052" max="2052" width="4.5703125" style="347" customWidth="1"/>
    <col min="2053" max="2053" width="6.7109375" style="347" customWidth="1"/>
    <col min="2054" max="2054" width="7.42578125" style="347" customWidth="1"/>
    <col min="2055" max="2055" width="5.140625" style="347" customWidth="1"/>
    <col min="2056" max="2056" width="6.5703125" style="347" customWidth="1"/>
    <col min="2057" max="2057" width="7.7109375" style="347" customWidth="1"/>
    <col min="2058" max="2058" width="5.28515625" style="347" customWidth="1"/>
    <col min="2059" max="2059" width="6.28515625" style="347" customWidth="1"/>
    <col min="2060" max="2060" width="7.28515625" style="347" customWidth="1"/>
    <col min="2061" max="2061" width="5.42578125" style="347" customWidth="1"/>
    <col min="2062" max="2062" width="6.7109375" style="347" customWidth="1"/>
    <col min="2063" max="2063" width="8.28515625" style="347" customWidth="1"/>
    <col min="2064" max="2064" width="5.42578125" style="347" customWidth="1"/>
    <col min="2065" max="2065" width="6.5703125" style="347" customWidth="1"/>
    <col min="2066" max="2066" width="7.42578125" style="347" customWidth="1"/>
    <col min="2067" max="2067" width="5.140625" style="347" customWidth="1"/>
    <col min="2068" max="2304" width="9.140625" style="347"/>
    <col min="2305" max="2305" width="39.140625" style="347" customWidth="1"/>
    <col min="2306" max="2306" width="6.7109375" style="347" customWidth="1"/>
    <col min="2307" max="2307" width="7.7109375" style="347" customWidth="1"/>
    <col min="2308" max="2308" width="4.5703125" style="347" customWidth="1"/>
    <col min="2309" max="2309" width="6.7109375" style="347" customWidth="1"/>
    <col min="2310" max="2310" width="7.42578125" style="347" customWidth="1"/>
    <col min="2311" max="2311" width="5.140625" style="347" customWidth="1"/>
    <col min="2312" max="2312" width="6.5703125" style="347" customWidth="1"/>
    <col min="2313" max="2313" width="7.7109375" style="347" customWidth="1"/>
    <col min="2314" max="2314" width="5.28515625" style="347" customWidth="1"/>
    <col min="2315" max="2315" width="6.28515625" style="347" customWidth="1"/>
    <col min="2316" max="2316" width="7.28515625" style="347" customWidth="1"/>
    <col min="2317" max="2317" width="5.42578125" style="347" customWidth="1"/>
    <col min="2318" max="2318" width="6.7109375" style="347" customWidth="1"/>
    <col min="2319" max="2319" width="8.28515625" style="347" customWidth="1"/>
    <col min="2320" max="2320" width="5.42578125" style="347" customWidth="1"/>
    <col min="2321" max="2321" width="6.5703125" style="347" customWidth="1"/>
    <col min="2322" max="2322" width="7.42578125" style="347" customWidth="1"/>
    <col min="2323" max="2323" width="5.140625" style="347" customWidth="1"/>
    <col min="2324" max="2560" width="9.140625" style="347"/>
    <col min="2561" max="2561" width="39.140625" style="347" customWidth="1"/>
    <col min="2562" max="2562" width="6.7109375" style="347" customWidth="1"/>
    <col min="2563" max="2563" width="7.7109375" style="347" customWidth="1"/>
    <col min="2564" max="2564" width="4.5703125" style="347" customWidth="1"/>
    <col min="2565" max="2565" width="6.7109375" style="347" customWidth="1"/>
    <col min="2566" max="2566" width="7.42578125" style="347" customWidth="1"/>
    <col min="2567" max="2567" width="5.140625" style="347" customWidth="1"/>
    <col min="2568" max="2568" width="6.5703125" style="347" customWidth="1"/>
    <col min="2569" max="2569" width="7.7109375" style="347" customWidth="1"/>
    <col min="2570" max="2570" width="5.28515625" style="347" customWidth="1"/>
    <col min="2571" max="2571" width="6.28515625" style="347" customWidth="1"/>
    <col min="2572" max="2572" width="7.28515625" style="347" customWidth="1"/>
    <col min="2573" max="2573" width="5.42578125" style="347" customWidth="1"/>
    <col min="2574" max="2574" width="6.7109375" style="347" customWidth="1"/>
    <col min="2575" max="2575" width="8.28515625" style="347" customWidth="1"/>
    <col min="2576" max="2576" width="5.42578125" style="347" customWidth="1"/>
    <col min="2577" max="2577" width="6.5703125" style="347" customWidth="1"/>
    <col min="2578" max="2578" width="7.42578125" style="347" customWidth="1"/>
    <col min="2579" max="2579" width="5.140625" style="347" customWidth="1"/>
    <col min="2580" max="2816" width="9.140625" style="347"/>
    <col min="2817" max="2817" width="39.140625" style="347" customWidth="1"/>
    <col min="2818" max="2818" width="6.7109375" style="347" customWidth="1"/>
    <col min="2819" max="2819" width="7.7109375" style="347" customWidth="1"/>
    <col min="2820" max="2820" width="4.5703125" style="347" customWidth="1"/>
    <col min="2821" max="2821" width="6.7109375" style="347" customWidth="1"/>
    <col min="2822" max="2822" width="7.42578125" style="347" customWidth="1"/>
    <col min="2823" max="2823" width="5.140625" style="347" customWidth="1"/>
    <col min="2824" max="2824" width="6.5703125" style="347" customWidth="1"/>
    <col min="2825" max="2825" width="7.7109375" style="347" customWidth="1"/>
    <col min="2826" max="2826" width="5.28515625" style="347" customWidth="1"/>
    <col min="2827" max="2827" width="6.28515625" style="347" customWidth="1"/>
    <col min="2828" max="2828" width="7.28515625" style="347" customWidth="1"/>
    <col min="2829" max="2829" width="5.42578125" style="347" customWidth="1"/>
    <col min="2830" max="2830" width="6.7109375" style="347" customWidth="1"/>
    <col min="2831" max="2831" width="8.28515625" style="347" customWidth="1"/>
    <col min="2832" max="2832" width="5.42578125" style="347" customWidth="1"/>
    <col min="2833" max="2833" width="6.5703125" style="347" customWidth="1"/>
    <col min="2834" max="2834" width="7.42578125" style="347" customWidth="1"/>
    <col min="2835" max="2835" width="5.140625" style="347" customWidth="1"/>
    <col min="2836" max="3072" width="9.140625" style="347"/>
    <col min="3073" max="3073" width="39.140625" style="347" customWidth="1"/>
    <col min="3074" max="3074" width="6.7109375" style="347" customWidth="1"/>
    <col min="3075" max="3075" width="7.7109375" style="347" customWidth="1"/>
    <col min="3076" max="3076" width="4.5703125" style="347" customWidth="1"/>
    <col min="3077" max="3077" width="6.7109375" style="347" customWidth="1"/>
    <col min="3078" max="3078" width="7.42578125" style="347" customWidth="1"/>
    <col min="3079" max="3079" width="5.140625" style="347" customWidth="1"/>
    <col min="3080" max="3080" width="6.5703125" style="347" customWidth="1"/>
    <col min="3081" max="3081" width="7.7109375" style="347" customWidth="1"/>
    <col min="3082" max="3082" width="5.28515625" style="347" customWidth="1"/>
    <col min="3083" max="3083" width="6.28515625" style="347" customWidth="1"/>
    <col min="3084" max="3084" width="7.28515625" style="347" customWidth="1"/>
    <col min="3085" max="3085" width="5.42578125" style="347" customWidth="1"/>
    <col min="3086" max="3086" width="6.7109375" style="347" customWidth="1"/>
    <col min="3087" max="3087" width="8.28515625" style="347" customWidth="1"/>
    <col min="3088" max="3088" width="5.42578125" style="347" customWidth="1"/>
    <col min="3089" max="3089" width="6.5703125" style="347" customWidth="1"/>
    <col min="3090" max="3090" width="7.42578125" style="347" customWidth="1"/>
    <col min="3091" max="3091" width="5.140625" style="347" customWidth="1"/>
    <col min="3092" max="3328" width="9.140625" style="347"/>
    <col min="3329" max="3329" width="39.140625" style="347" customWidth="1"/>
    <col min="3330" max="3330" width="6.7109375" style="347" customWidth="1"/>
    <col min="3331" max="3331" width="7.7109375" style="347" customWidth="1"/>
    <col min="3332" max="3332" width="4.5703125" style="347" customWidth="1"/>
    <col min="3333" max="3333" width="6.7109375" style="347" customWidth="1"/>
    <col min="3334" max="3334" width="7.42578125" style="347" customWidth="1"/>
    <col min="3335" max="3335" width="5.140625" style="347" customWidth="1"/>
    <col min="3336" max="3336" width="6.5703125" style="347" customWidth="1"/>
    <col min="3337" max="3337" width="7.7109375" style="347" customWidth="1"/>
    <col min="3338" max="3338" width="5.28515625" style="347" customWidth="1"/>
    <col min="3339" max="3339" width="6.28515625" style="347" customWidth="1"/>
    <col min="3340" max="3340" width="7.28515625" style="347" customWidth="1"/>
    <col min="3341" max="3341" width="5.42578125" style="347" customWidth="1"/>
    <col min="3342" max="3342" width="6.7109375" style="347" customWidth="1"/>
    <col min="3343" max="3343" width="8.28515625" style="347" customWidth="1"/>
    <col min="3344" max="3344" width="5.42578125" style="347" customWidth="1"/>
    <col min="3345" max="3345" width="6.5703125" style="347" customWidth="1"/>
    <col min="3346" max="3346" width="7.42578125" style="347" customWidth="1"/>
    <col min="3347" max="3347" width="5.140625" style="347" customWidth="1"/>
    <col min="3348" max="3584" width="9.140625" style="347"/>
    <col min="3585" max="3585" width="39.140625" style="347" customWidth="1"/>
    <col min="3586" max="3586" width="6.7109375" style="347" customWidth="1"/>
    <col min="3587" max="3587" width="7.7109375" style="347" customWidth="1"/>
    <col min="3588" max="3588" width="4.5703125" style="347" customWidth="1"/>
    <col min="3589" max="3589" width="6.7109375" style="347" customWidth="1"/>
    <col min="3590" max="3590" width="7.42578125" style="347" customWidth="1"/>
    <col min="3591" max="3591" width="5.140625" style="347" customWidth="1"/>
    <col min="3592" max="3592" width="6.5703125" style="347" customWidth="1"/>
    <col min="3593" max="3593" width="7.7109375" style="347" customWidth="1"/>
    <col min="3594" max="3594" width="5.28515625" style="347" customWidth="1"/>
    <col min="3595" max="3595" width="6.28515625" style="347" customWidth="1"/>
    <col min="3596" max="3596" width="7.28515625" style="347" customWidth="1"/>
    <col min="3597" max="3597" width="5.42578125" style="347" customWidth="1"/>
    <col min="3598" max="3598" width="6.7109375" style="347" customWidth="1"/>
    <col min="3599" max="3599" width="8.28515625" style="347" customWidth="1"/>
    <col min="3600" max="3600" width="5.42578125" style="347" customWidth="1"/>
    <col min="3601" max="3601" width="6.5703125" style="347" customWidth="1"/>
    <col min="3602" max="3602" width="7.42578125" style="347" customWidth="1"/>
    <col min="3603" max="3603" width="5.140625" style="347" customWidth="1"/>
    <col min="3604" max="3840" width="9.140625" style="347"/>
    <col min="3841" max="3841" width="39.140625" style="347" customWidth="1"/>
    <col min="3842" max="3842" width="6.7109375" style="347" customWidth="1"/>
    <col min="3843" max="3843" width="7.7109375" style="347" customWidth="1"/>
    <col min="3844" max="3844" width="4.5703125" style="347" customWidth="1"/>
    <col min="3845" max="3845" width="6.7109375" style="347" customWidth="1"/>
    <col min="3846" max="3846" width="7.42578125" style="347" customWidth="1"/>
    <col min="3847" max="3847" width="5.140625" style="347" customWidth="1"/>
    <col min="3848" max="3848" width="6.5703125" style="347" customWidth="1"/>
    <col min="3849" max="3849" width="7.7109375" style="347" customWidth="1"/>
    <col min="3850" max="3850" width="5.28515625" style="347" customWidth="1"/>
    <col min="3851" max="3851" width="6.28515625" style="347" customWidth="1"/>
    <col min="3852" max="3852" width="7.28515625" style="347" customWidth="1"/>
    <col min="3853" max="3853" width="5.42578125" style="347" customWidth="1"/>
    <col min="3854" max="3854" width="6.7109375" style="347" customWidth="1"/>
    <col min="3855" max="3855" width="8.28515625" style="347" customWidth="1"/>
    <col min="3856" max="3856" width="5.42578125" style="347" customWidth="1"/>
    <col min="3857" max="3857" width="6.5703125" style="347" customWidth="1"/>
    <col min="3858" max="3858" width="7.42578125" style="347" customWidth="1"/>
    <col min="3859" max="3859" width="5.140625" style="347" customWidth="1"/>
    <col min="3860" max="4096" width="9.140625" style="347"/>
    <col min="4097" max="4097" width="39.140625" style="347" customWidth="1"/>
    <col min="4098" max="4098" width="6.7109375" style="347" customWidth="1"/>
    <col min="4099" max="4099" width="7.7109375" style="347" customWidth="1"/>
    <col min="4100" max="4100" width="4.5703125" style="347" customWidth="1"/>
    <col min="4101" max="4101" width="6.7109375" style="347" customWidth="1"/>
    <col min="4102" max="4102" width="7.42578125" style="347" customWidth="1"/>
    <col min="4103" max="4103" width="5.140625" style="347" customWidth="1"/>
    <col min="4104" max="4104" width="6.5703125" style="347" customWidth="1"/>
    <col min="4105" max="4105" width="7.7109375" style="347" customWidth="1"/>
    <col min="4106" max="4106" width="5.28515625" style="347" customWidth="1"/>
    <col min="4107" max="4107" width="6.28515625" style="347" customWidth="1"/>
    <col min="4108" max="4108" width="7.28515625" style="347" customWidth="1"/>
    <col min="4109" max="4109" width="5.42578125" style="347" customWidth="1"/>
    <col min="4110" max="4110" width="6.7109375" style="347" customWidth="1"/>
    <col min="4111" max="4111" width="8.28515625" style="347" customWidth="1"/>
    <col min="4112" max="4112" width="5.42578125" style="347" customWidth="1"/>
    <col min="4113" max="4113" width="6.5703125" style="347" customWidth="1"/>
    <col min="4114" max="4114" width="7.42578125" style="347" customWidth="1"/>
    <col min="4115" max="4115" width="5.140625" style="347" customWidth="1"/>
    <col min="4116" max="4352" width="9.140625" style="347"/>
    <col min="4353" max="4353" width="39.140625" style="347" customWidth="1"/>
    <col min="4354" max="4354" width="6.7109375" style="347" customWidth="1"/>
    <col min="4355" max="4355" width="7.7109375" style="347" customWidth="1"/>
    <col min="4356" max="4356" width="4.5703125" style="347" customWidth="1"/>
    <col min="4357" max="4357" width="6.7109375" style="347" customWidth="1"/>
    <col min="4358" max="4358" width="7.42578125" style="347" customWidth="1"/>
    <col min="4359" max="4359" width="5.140625" style="347" customWidth="1"/>
    <col min="4360" max="4360" width="6.5703125" style="347" customWidth="1"/>
    <col min="4361" max="4361" width="7.7109375" style="347" customWidth="1"/>
    <col min="4362" max="4362" width="5.28515625" style="347" customWidth="1"/>
    <col min="4363" max="4363" width="6.28515625" style="347" customWidth="1"/>
    <col min="4364" max="4364" width="7.28515625" style="347" customWidth="1"/>
    <col min="4365" max="4365" width="5.42578125" style="347" customWidth="1"/>
    <col min="4366" max="4366" width="6.7109375" style="347" customWidth="1"/>
    <col min="4367" max="4367" width="8.28515625" style="347" customWidth="1"/>
    <col min="4368" max="4368" width="5.42578125" style="347" customWidth="1"/>
    <col min="4369" max="4369" width="6.5703125" style="347" customWidth="1"/>
    <col min="4370" max="4370" width="7.42578125" style="347" customWidth="1"/>
    <col min="4371" max="4371" width="5.140625" style="347" customWidth="1"/>
    <col min="4372" max="4608" width="9.140625" style="347"/>
    <col min="4609" max="4609" width="39.140625" style="347" customWidth="1"/>
    <col min="4610" max="4610" width="6.7109375" style="347" customWidth="1"/>
    <col min="4611" max="4611" width="7.7109375" style="347" customWidth="1"/>
    <col min="4612" max="4612" width="4.5703125" style="347" customWidth="1"/>
    <col min="4613" max="4613" width="6.7109375" style="347" customWidth="1"/>
    <col min="4614" max="4614" width="7.42578125" style="347" customWidth="1"/>
    <col min="4615" max="4615" width="5.140625" style="347" customWidth="1"/>
    <col min="4616" max="4616" width="6.5703125" style="347" customWidth="1"/>
    <col min="4617" max="4617" width="7.7109375" style="347" customWidth="1"/>
    <col min="4618" max="4618" width="5.28515625" style="347" customWidth="1"/>
    <col min="4619" max="4619" width="6.28515625" style="347" customWidth="1"/>
    <col min="4620" max="4620" width="7.28515625" style="347" customWidth="1"/>
    <col min="4621" max="4621" width="5.42578125" style="347" customWidth="1"/>
    <col min="4622" max="4622" width="6.7109375" style="347" customWidth="1"/>
    <col min="4623" max="4623" width="8.28515625" style="347" customWidth="1"/>
    <col min="4624" max="4624" width="5.42578125" style="347" customWidth="1"/>
    <col min="4625" max="4625" width="6.5703125" style="347" customWidth="1"/>
    <col min="4626" max="4626" width="7.42578125" style="347" customWidth="1"/>
    <col min="4627" max="4627" width="5.140625" style="347" customWidth="1"/>
    <col min="4628" max="4864" width="9.140625" style="347"/>
    <col min="4865" max="4865" width="39.140625" style="347" customWidth="1"/>
    <col min="4866" max="4866" width="6.7109375" style="347" customWidth="1"/>
    <col min="4867" max="4867" width="7.7109375" style="347" customWidth="1"/>
    <col min="4868" max="4868" width="4.5703125" style="347" customWidth="1"/>
    <col min="4869" max="4869" width="6.7109375" style="347" customWidth="1"/>
    <col min="4870" max="4870" width="7.42578125" style="347" customWidth="1"/>
    <col min="4871" max="4871" width="5.140625" style="347" customWidth="1"/>
    <col min="4872" max="4872" width="6.5703125" style="347" customWidth="1"/>
    <col min="4873" max="4873" width="7.7109375" style="347" customWidth="1"/>
    <col min="4874" max="4874" width="5.28515625" style="347" customWidth="1"/>
    <col min="4875" max="4875" width="6.28515625" style="347" customWidth="1"/>
    <col min="4876" max="4876" width="7.28515625" style="347" customWidth="1"/>
    <col min="4877" max="4877" width="5.42578125" style="347" customWidth="1"/>
    <col min="4878" max="4878" width="6.7109375" style="347" customWidth="1"/>
    <col min="4879" max="4879" width="8.28515625" style="347" customWidth="1"/>
    <col min="4880" max="4880" width="5.42578125" style="347" customWidth="1"/>
    <col min="4881" max="4881" width="6.5703125" style="347" customWidth="1"/>
    <col min="4882" max="4882" width="7.42578125" style="347" customWidth="1"/>
    <col min="4883" max="4883" width="5.140625" style="347" customWidth="1"/>
    <col min="4884" max="5120" width="9.140625" style="347"/>
    <col min="5121" max="5121" width="39.140625" style="347" customWidth="1"/>
    <col min="5122" max="5122" width="6.7109375" style="347" customWidth="1"/>
    <col min="5123" max="5123" width="7.7109375" style="347" customWidth="1"/>
    <col min="5124" max="5124" width="4.5703125" style="347" customWidth="1"/>
    <col min="5125" max="5125" width="6.7109375" style="347" customWidth="1"/>
    <col min="5126" max="5126" width="7.42578125" style="347" customWidth="1"/>
    <col min="5127" max="5127" width="5.140625" style="347" customWidth="1"/>
    <col min="5128" max="5128" width="6.5703125" style="347" customWidth="1"/>
    <col min="5129" max="5129" width="7.7109375" style="347" customWidth="1"/>
    <col min="5130" max="5130" width="5.28515625" style="347" customWidth="1"/>
    <col min="5131" max="5131" width="6.28515625" style="347" customWidth="1"/>
    <col min="5132" max="5132" width="7.28515625" style="347" customWidth="1"/>
    <col min="5133" max="5133" width="5.42578125" style="347" customWidth="1"/>
    <col min="5134" max="5134" width="6.7109375" style="347" customWidth="1"/>
    <col min="5135" max="5135" width="8.28515625" style="347" customWidth="1"/>
    <col min="5136" max="5136" width="5.42578125" style="347" customWidth="1"/>
    <col min="5137" max="5137" width="6.5703125" style="347" customWidth="1"/>
    <col min="5138" max="5138" width="7.42578125" style="347" customWidth="1"/>
    <col min="5139" max="5139" width="5.140625" style="347" customWidth="1"/>
    <col min="5140" max="5376" width="9.140625" style="347"/>
    <col min="5377" max="5377" width="39.140625" style="347" customWidth="1"/>
    <col min="5378" max="5378" width="6.7109375" style="347" customWidth="1"/>
    <col min="5379" max="5379" width="7.7109375" style="347" customWidth="1"/>
    <col min="5380" max="5380" width="4.5703125" style="347" customWidth="1"/>
    <col min="5381" max="5381" width="6.7109375" style="347" customWidth="1"/>
    <col min="5382" max="5382" width="7.42578125" style="347" customWidth="1"/>
    <col min="5383" max="5383" width="5.140625" style="347" customWidth="1"/>
    <col min="5384" max="5384" width="6.5703125" style="347" customWidth="1"/>
    <col min="5385" max="5385" width="7.7109375" style="347" customWidth="1"/>
    <col min="5386" max="5386" width="5.28515625" style="347" customWidth="1"/>
    <col min="5387" max="5387" width="6.28515625" style="347" customWidth="1"/>
    <col min="5388" max="5388" width="7.28515625" style="347" customWidth="1"/>
    <col min="5389" max="5389" width="5.42578125" style="347" customWidth="1"/>
    <col min="5390" max="5390" width="6.7109375" style="347" customWidth="1"/>
    <col min="5391" max="5391" width="8.28515625" style="347" customWidth="1"/>
    <col min="5392" max="5392" width="5.42578125" style="347" customWidth="1"/>
    <col min="5393" max="5393" width="6.5703125" style="347" customWidth="1"/>
    <col min="5394" max="5394" width="7.42578125" style="347" customWidth="1"/>
    <col min="5395" max="5395" width="5.140625" style="347" customWidth="1"/>
    <col min="5396" max="5632" width="9.140625" style="347"/>
    <col min="5633" max="5633" width="39.140625" style="347" customWidth="1"/>
    <col min="5634" max="5634" width="6.7109375" style="347" customWidth="1"/>
    <col min="5635" max="5635" width="7.7109375" style="347" customWidth="1"/>
    <col min="5636" max="5636" width="4.5703125" style="347" customWidth="1"/>
    <col min="5637" max="5637" width="6.7109375" style="347" customWidth="1"/>
    <col min="5638" max="5638" width="7.42578125" style="347" customWidth="1"/>
    <col min="5639" max="5639" width="5.140625" style="347" customWidth="1"/>
    <col min="5640" max="5640" width="6.5703125" style="347" customWidth="1"/>
    <col min="5641" max="5641" width="7.7109375" style="347" customWidth="1"/>
    <col min="5642" max="5642" width="5.28515625" style="347" customWidth="1"/>
    <col min="5643" max="5643" width="6.28515625" style="347" customWidth="1"/>
    <col min="5644" max="5644" width="7.28515625" style="347" customWidth="1"/>
    <col min="5645" max="5645" width="5.42578125" style="347" customWidth="1"/>
    <col min="5646" max="5646" width="6.7109375" style="347" customWidth="1"/>
    <col min="5647" max="5647" width="8.28515625" style="347" customWidth="1"/>
    <col min="5648" max="5648" width="5.42578125" style="347" customWidth="1"/>
    <col min="5649" max="5649" width="6.5703125" style="347" customWidth="1"/>
    <col min="5650" max="5650" width="7.42578125" style="347" customWidth="1"/>
    <col min="5651" max="5651" width="5.140625" style="347" customWidth="1"/>
    <col min="5652" max="5888" width="9.140625" style="347"/>
    <col min="5889" max="5889" width="39.140625" style="347" customWidth="1"/>
    <col min="5890" max="5890" width="6.7109375" style="347" customWidth="1"/>
    <col min="5891" max="5891" width="7.7109375" style="347" customWidth="1"/>
    <col min="5892" max="5892" width="4.5703125" style="347" customWidth="1"/>
    <col min="5893" max="5893" width="6.7109375" style="347" customWidth="1"/>
    <col min="5894" max="5894" width="7.42578125" style="347" customWidth="1"/>
    <col min="5895" max="5895" width="5.140625" style="347" customWidth="1"/>
    <col min="5896" max="5896" width="6.5703125" style="347" customWidth="1"/>
    <col min="5897" max="5897" width="7.7109375" style="347" customWidth="1"/>
    <col min="5898" max="5898" width="5.28515625" style="347" customWidth="1"/>
    <col min="5899" max="5899" width="6.28515625" style="347" customWidth="1"/>
    <col min="5900" max="5900" width="7.28515625" style="347" customWidth="1"/>
    <col min="5901" max="5901" width="5.42578125" style="347" customWidth="1"/>
    <col min="5902" max="5902" width="6.7109375" style="347" customWidth="1"/>
    <col min="5903" max="5903" width="8.28515625" style="347" customWidth="1"/>
    <col min="5904" max="5904" width="5.42578125" style="347" customWidth="1"/>
    <col min="5905" max="5905" width="6.5703125" style="347" customWidth="1"/>
    <col min="5906" max="5906" width="7.42578125" style="347" customWidth="1"/>
    <col min="5907" max="5907" width="5.140625" style="347" customWidth="1"/>
    <col min="5908" max="6144" width="9.140625" style="347"/>
    <col min="6145" max="6145" width="39.140625" style="347" customWidth="1"/>
    <col min="6146" max="6146" width="6.7109375" style="347" customWidth="1"/>
    <col min="6147" max="6147" width="7.7109375" style="347" customWidth="1"/>
    <col min="6148" max="6148" width="4.5703125" style="347" customWidth="1"/>
    <col min="6149" max="6149" width="6.7109375" style="347" customWidth="1"/>
    <col min="6150" max="6150" width="7.42578125" style="347" customWidth="1"/>
    <col min="6151" max="6151" width="5.140625" style="347" customWidth="1"/>
    <col min="6152" max="6152" width="6.5703125" style="347" customWidth="1"/>
    <col min="6153" max="6153" width="7.7109375" style="347" customWidth="1"/>
    <col min="6154" max="6154" width="5.28515625" style="347" customWidth="1"/>
    <col min="6155" max="6155" width="6.28515625" style="347" customWidth="1"/>
    <col min="6156" max="6156" width="7.28515625" style="347" customWidth="1"/>
    <col min="6157" max="6157" width="5.42578125" style="347" customWidth="1"/>
    <col min="6158" max="6158" width="6.7109375" style="347" customWidth="1"/>
    <col min="6159" max="6159" width="8.28515625" style="347" customWidth="1"/>
    <col min="6160" max="6160" width="5.42578125" style="347" customWidth="1"/>
    <col min="6161" max="6161" width="6.5703125" style="347" customWidth="1"/>
    <col min="6162" max="6162" width="7.42578125" style="347" customWidth="1"/>
    <col min="6163" max="6163" width="5.140625" style="347" customWidth="1"/>
    <col min="6164" max="6400" width="9.140625" style="347"/>
    <col min="6401" max="6401" width="39.140625" style="347" customWidth="1"/>
    <col min="6402" max="6402" width="6.7109375" style="347" customWidth="1"/>
    <col min="6403" max="6403" width="7.7109375" style="347" customWidth="1"/>
    <col min="6404" max="6404" width="4.5703125" style="347" customWidth="1"/>
    <col min="6405" max="6405" width="6.7109375" style="347" customWidth="1"/>
    <col min="6406" max="6406" width="7.42578125" style="347" customWidth="1"/>
    <col min="6407" max="6407" width="5.140625" style="347" customWidth="1"/>
    <col min="6408" max="6408" width="6.5703125" style="347" customWidth="1"/>
    <col min="6409" max="6409" width="7.7109375" style="347" customWidth="1"/>
    <col min="6410" max="6410" width="5.28515625" style="347" customWidth="1"/>
    <col min="6411" max="6411" width="6.28515625" style="347" customWidth="1"/>
    <col min="6412" max="6412" width="7.28515625" style="347" customWidth="1"/>
    <col min="6413" max="6413" width="5.42578125" style="347" customWidth="1"/>
    <col min="6414" max="6414" width="6.7109375" style="347" customWidth="1"/>
    <col min="6415" max="6415" width="8.28515625" style="347" customWidth="1"/>
    <col min="6416" max="6416" width="5.42578125" style="347" customWidth="1"/>
    <col min="6417" max="6417" width="6.5703125" style="347" customWidth="1"/>
    <col min="6418" max="6418" width="7.42578125" style="347" customWidth="1"/>
    <col min="6419" max="6419" width="5.140625" style="347" customWidth="1"/>
    <col min="6420" max="6656" width="9.140625" style="347"/>
    <col min="6657" max="6657" width="39.140625" style="347" customWidth="1"/>
    <col min="6658" max="6658" width="6.7109375" style="347" customWidth="1"/>
    <col min="6659" max="6659" width="7.7109375" style="347" customWidth="1"/>
    <col min="6660" max="6660" width="4.5703125" style="347" customWidth="1"/>
    <col min="6661" max="6661" width="6.7109375" style="347" customWidth="1"/>
    <col min="6662" max="6662" width="7.42578125" style="347" customWidth="1"/>
    <col min="6663" max="6663" width="5.140625" style="347" customWidth="1"/>
    <col min="6664" max="6664" width="6.5703125" style="347" customWidth="1"/>
    <col min="6665" max="6665" width="7.7109375" style="347" customWidth="1"/>
    <col min="6666" max="6666" width="5.28515625" style="347" customWidth="1"/>
    <col min="6667" max="6667" width="6.28515625" style="347" customWidth="1"/>
    <col min="6668" max="6668" width="7.28515625" style="347" customWidth="1"/>
    <col min="6669" max="6669" width="5.42578125" style="347" customWidth="1"/>
    <col min="6670" max="6670" width="6.7109375" style="347" customWidth="1"/>
    <col min="6671" max="6671" width="8.28515625" style="347" customWidth="1"/>
    <col min="6672" max="6672" width="5.42578125" style="347" customWidth="1"/>
    <col min="6673" max="6673" width="6.5703125" style="347" customWidth="1"/>
    <col min="6674" max="6674" width="7.42578125" style="347" customWidth="1"/>
    <col min="6675" max="6675" width="5.140625" style="347" customWidth="1"/>
    <col min="6676" max="6912" width="9.140625" style="347"/>
    <col min="6913" max="6913" width="39.140625" style="347" customWidth="1"/>
    <col min="6914" max="6914" width="6.7109375" style="347" customWidth="1"/>
    <col min="6915" max="6915" width="7.7109375" style="347" customWidth="1"/>
    <col min="6916" max="6916" width="4.5703125" style="347" customWidth="1"/>
    <col min="6917" max="6917" width="6.7109375" style="347" customWidth="1"/>
    <col min="6918" max="6918" width="7.42578125" style="347" customWidth="1"/>
    <col min="6919" max="6919" width="5.140625" style="347" customWidth="1"/>
    <col min="6920" max="6920" width="6.5703125" style="347" customWidth="1"/>
    <col min="6921" max="6921" width="7.7109375" style="347" customWidth="1"/>
    <col min="6922" max="6922" width="5.28515625" style="347" customWidth="1"/>
    <col min="6923" max="6923" width="6.28515625" style="347" customWidth="1"/>
    <col min="6924" max="6924" width="7.28515625" style="347" customWidth="1"/>
    <col min="6925" max="6925" width="5.42578125" style="347" customWidth="1"/>
    <col min="6926" max="6926" width="6.7109375" style="347" customWidth="1"/>
    <col min="6927" max="6927" width="8.28515625" style="347" customWidth="1"/>
    <col min="6928" max="6928" width="5.42578125" style="347" customWidth="1"/>
    <col min="6929" max="6929" width="6.5703125" style="347" customWidth="1"/>
    <col min="6930" max="6930" width="7.42578125" style="347" customWidth="1"/>
    <col min="6931" max="6931" width="5.140625" style="347" customWidth="1"/>
    <col min="6932" max="7168" width="9.140625" style="347"/>
    <col min="7169" max="7169" width="39.140625" style="347" customWidth="1"/>
    <col min="7170" max="7170" width="6.7109375" style="347" customWidth="1"/>
    <col min="7171" max="7171" width="7.7109375" style="347" customWidth="1"/>
    <col min="7172" max="7172" width="4.5703125" style="347" customWidth="1"/>
    <col min="7173" max="7173" width="6.7109375" style="347" customWidth="1"/>
    <col min="7174" max="7174" width="7.42578125" style="347" customWidth="1"/>
    <col min="7175" max="7175" width="5.140625" style="347" customWidth="1"/>
    <col min="7176" max="7176" width="6.5703125" style="347" customWidth="1"/>
    <col min="7177" max="7177" width="7.7109375" style="347" customWidth="1"/>
    <col min="7178" max="7178" width="5.28515625" style="347" customWidth="1"/>
    <col min="7179" max="7179" width="6.28515625" style="347" customWidth="1"/>
    <col min="7180" max="7180" width="7.28515625" style="347" customWidth="1"/>
    <col min="7181" max="7181" width="5.42578125" style="347" customWidth="1"/>
    <col min="7182" max="7182" width="6.7109375" style="347" customWidth="1"/>
    <col min="7183" max="7183" width="8.28515625" style="347" customWidth="1"/>
    <col min="7184" max="7184" width="5.42578125" style="347" customWidth="1"/>
    <col min="7185" max="7185" width="6.5703125" style="347" customWidth="1"/>
    <col min="7186" max="7186" width="7.42578125" style="347" customWidth="1"/>
    <col min="7187" max="7187" width="5.140625" style="347" customWidth="1"/>
    <col min="7188" max="7424" width="9.140625" style="347"/>
    <col min="7425" max="7425" width="39.140625" style="347" customWidth="1"/>
    <col min="7426" max="7426" width="6.7109375" style="347" customWidth="1"/>
    <col min="7427" max="7427" width="7.7109375" style="347" customWidth="1"/>
    <col min="7428" max="7428" width="4.5703125" style="347" customWidth="1"/>
    <col min="7429" max="7429" width="6.7109375" style="347" customWidth="1"/>
    <col min="7430" max="7430" width="7.42578125" style="347" customWidth="1"/>
    <col min="7431" max="7431" width="5.140625" style="347" customWidth="1"/>
    <col min="7432" max="7432" width="6.5703125" style="347" customWidth="1"/>
    <col min="7433" max="7433" width="7.7109375" style="347" customWidth="1"/>
    <col min="7434" max="7434" width="5.28515625" style="347" customWidth="1"/>
    <col min="7435" max="7435" width="6.28515625" style="347" customWidth="1"/>
    <col min="7436" max="7436" width="7.28515625" style="347" customWidth="1"/>
    <col min="7437" max="7437" width="5.42578125" style="347" customWidth="1"/>
    <col min="7438" max="7438" width="6.7109375" style="347" customWidth="1"/>
    <col min="7439" max="7439" width="8.28515625" style="347" customWidth="1"/>
    <col min="7440" max="7440" width="5.42578125" style="347" customWidth="1"/>
    <col min="7441" max="7441" width="6.5703125" style="347" customWidth="1"/>
    <col min="7442" max="7442" width="7.42578125" style="347" customWidth="1"/>
    <col min="7443" max="7443" width="5.140625" style="347" customWidth="1"/>
    <col min="7444" max="7680" width="9.140625" style="347"/>
    <col min="7681" max="7681" width="39.140625" style="347" customWidth="1"/>
    <col min="7682" max="7682" width="6.7109375" style="347" customWidth="1"/>
    <col min="7683" max="7683" width="7.7109375" style="347" customWidth="1"/>
    <col min="7684" max="7684" width="4.5703125" style="347" customWidth="1"/>
    <col min="7685" max="7685" width="6.7109375" style="347" customWidth="1"/>
    <col min="7686" max="7686" width="7.42578125" style="347" customWidth="1"/>
    <col min="7687" max="7687" width="5.140625" style="347" customWidth="1"/>
    <col min="7688" max="7688" width="6.5703125" style="347" customWidth="1"/>
    <col min="7689" max="7689" width="7.7109375" style="347" customWidth="1"/>
    <col min="7690" max="7690" width="5.28515625" style="347" customWidth="1"/>
    <col min="7691" max="7691" width="6.28515625" style="347" customWidth="1"/>
    <col min="7692" max="7692" width="7.28515625" style="347" customWidth="1"/>
    <col min="7693" max="7693" width="5.42578125" style="347" customWidth="1"/>
    <col min="7694" max="7694" width="6.7109375" style="347" customWidth="1"/>
    <col min="7695" max="7695" width="8.28515625" style="347" customWidth="1"/>
    <col min="7696" max="7696" width="5.42578125" style="347" customWidth="1"/>
    <col min="7697" max="7697" width="6.5703125" style="347" customWidth="1"/>
    <col min="7698" max="7698" width="7.42578125" style="347" customWidth="1"/>
    <col min="7699" max="7699" width="5.140625" style="347" customWidth="1"/>
    <col min="7700" max="7936" width="9.140625" style="347"/>
    <col min="7937" max="7937" width="39.140625" style="347" customWidth="1"/>
    <col min="7938" max="7938" width="6.7109375" style="347" customWidth="1"/>
    <col min="7939" max="7939" width="7.7109375" style="347" customWidth="1"/>
    <col min="7940" max="7940" width="4.5703125" style="347" customWidth="1"/>
    <col min="7941" max="7941" width="6.7109375" style="347" customWidth="1"/>
    <col min="7942" max="7942" width="7.42578125" style="347" customWidth="1"/>
    <col min="7943" max="7943" width="5.140625" style="347" customWidth="1"/>
    <col min="7944" max="7944" width="6.5703125" style="347" customWidth="1"/>
    <col min="7945" max="7945" width="7.7109375" style="347" customWidth="1"/>
    <col min="7946" max="7946" width="5.28515625" style="347" customWidth="1"/>
    <col min="7947" max="7947" width="6.28515625" style="347" customWidth="1"/>
    <col min="7948" max="7948" width="7.28515625" style="347" customWidth="1"/>
    <col min="7949" max="7949" width="5.42578125" style="347" customWidth="1"/>
    <col min="7950" max="7950" width="6.7109375" style="347" customWidth="1"/>
    <col min="7951" max="7951" width="8.28515625" style="347" customWidth="1"/>
    <col min="7952" max="7952" width="5.42578125" style="347" customWidth="1"/>
    <col min="7953" max="7953" width="6.5703125" style="347" customWidth="1"/>
    <col min="7954" max="7954" width="7.42578125" style="347" customWidth="1"/>
    <col min="7955" max="7955" width="5.140625" style="347" customWidth="1"/>
    <col min="7956" max="8192" width="9.140625" style="347"/>
    <col min="8193" max="8193" width="39.140625" style="347" customWidth="1"/>
    <col min="8194" max="8194" width="6.7109375" style="347" customWidth="1"/>
    <col min="8195" max="8195" width="7.7109375" style="347" customWidth="1"/>
    <col min="8196" max="8196" width="4.5703125" style="347" customWidth="1"/>
    <col min="8197" max="8197" width="6.7109375" style="347" customWidth="1"/>
    <col min="8198" max="8198" width="7.42578125" style="347" customWidth="1"/>
    <col min="8199" max="8199" width="5.140625" style="347" customWidth="1"/>
    <col min="8200" max="8200" width="6.5703125" style="347" customWidth="1"/>
    <col min="8201" max="8201" width="7.7109375" style="347" customWidth="1"/>
    <col min="8202" max="8202" width="5.28515625" style="347" customWidth="1"/>
    <col min="8203" max="8203" width="6.28515625" style="347" customWidth="1"/>
    <col min="8204" max="8204" width="7.28515625" style="347" customWidth="1"/>
    <col min="8205" max="8205" width="5.42578125" style="347" customWidth="1"/>
    <col min="8206" max="8206" width="6.7109375" style="347" customWidth="1"/>
    <col min="8207" max="8207" width="8.28515625" style="347" customWidth="1"/>
    <col min="8208" max="8208" width="5.42578125" style="347" customWidth="1"/>
    <col min="8209" max="8209" width="6.5703125" style="347" customWidth="1"/>
    <col min="8210" max="8210" width="7.42578125" style="347" customWidth="1"/>
    <col min="8211" max="8211" width="5.140625" style="347" customWidth="1"/>
    <col min="8212" max="8448" width="9.140625" style="347"/>
    <col min="8449" max="8449" width="39.140625" style="347" customWidth="1"/>
    <col min="8450" max="8450" width="6.7109375" style="347" customWidth="1"/>
    <col min="8451" max="8451" width="7.7109375" style="347" customWidth="1"/>
    <col min="8452" max="8452" width="4.5703125" style="347" customWidth="1"/>
    <col min="8453" max="8453" width="6.7109375" style="347" customWidth="1"/>
    <col min="8454" max="8454" width="7.42578125" style="347" customWidth="1"/>
    <col min="8455" max="8455" width="5.140625" style="347" customWidth="1"/>
    <col min="8456" max="8456" width="6.5703125" style="347" customWidth="1"/>
    <col min="8457" max="8457" width="7.7109375" style="347" customWidth="1"/>
    <col min="8458" max="8458" width="5.28515625" style="347" customWidth="1"/>
    <col min="8459" max="8459" width="6.28515625" style="347" customWidth="1"/>
    <col min="8460" max="8460" width="7.28515625" style="347" customWidth="1"/>
    <col min="8461" max="8461" width="5.42578125" style="347" customWidth="1"/>
    <col min="8462" max="8462" width="6.7109375" style="347" customWidth="1"/>
    <col min="8463" max="8463" width="8.28515625" style="347" customWidth="1"/>
    <col min="8464" max="8464" width="5.42578125" style="347" customWidth="1"/>
    <col min="8465" max="8465" width="6.5703125" style="347" customWidth="1"/>
    <col min="8466" max="8466" width="7.42578125" style="347" customWidth="1"/>
    <col min="8467" max="8467" width="5.140625" style="347" customWidth="1"/>
    <col min="8468" max="8704" width="9.140625" style="347"/>
    <col min="8705" max="8705" width="39.140625" style="347" customWidth="1"/>
    <col min="8706" max="8706" width="6.7109375" style="347" customWidth="1"/>
    <col min="8707" max="8707" width="7.7109375" style="347" customWidth="1"/>
    <col min="8708" max="8708" width="4.5703125" style="347" customWidth="1"/>
    <col min="8709" max="8709" width="6.7109375" style="347" customWidth="1"/>
    <col min="8710" max="8710" width="7.42578125" style="347" customWidth="1"/>
    <col min="8711" max="8711" width="5.140625" style="347" customWidth="1"/>
    <col min="8712" max="8712" width="6.5703125" style="347" customWidth="1"/>
    <col min="8713" max="8713" width="7.7109375" style="347" customWidth="1"/>
    <col min="8714" max="8714" width="5.28515625" style="347" customWidth="1"/>
    <col min="8715" max="8715" width="6.28515625" style="347" customWidth="1"/>
    <col min="8716" max="8716" width="7.28515625" style="347" customWidth="1"/>
    <col min="8717" max="8717" width="5.42578125" style="347" customWidth="1"/>
    <col min="8718" max="8718" width="6.7109375" style="347" customWidth="1"/>
    <col min="8719" max="8719" width="8.28515625" style="347" customWidth="1"/>
    <col min="8720" max="8720" width="5.42578125" style="347" customWidth="1"/>
    <col min="8721" max="8721" width="6.5703125" style="347" customWidth="1"/>
    <col min="8722" max="8722" width="7.42578125" style="347" customWidth="1"/>
    <col min="8723" max="8723" width="5.140625" style="347" customWidth="1"/>
    <col min="8724" max="8960" width="9.140625" style="347"/>
    <col min="8961" max="8961" width="39.140625" style="347" customWidth="1"/>
    <col min="8962" max="8962" width="6.7109375" style="347" customWidth="1"/>
    <col min="8963" max="8963" width="7.7109375" style="347" customWidth="1"/>
    <col min="8964" max="8964" width="4.5703125" style="347" customWidth="1"/>
    <col min="8965" max="8965" width="6.7109375" style="347" customWidth="1"/>
    <col min="8966" max="8966" width="7.42578125" style="347" customWidth="1"/>
    <col min="8967" max="8967" width="5.140625" style="347" customWidth="1"/>
    <col min="8968" max="8968" width="6.5703125" style="347" customWidth="1"/>
    <col min="8969" max="8969" width="7.7109375" style="347" customWidth="1"/>
    <col min="8970" max="8970" width="5.28515625" style="347" customWidth="1"/>
    <col min="8971" max="8971" width="6.28515625" style="347" customWidth="1"/>
    <col min="8972" max="8972" width="7.28515625" style="347" customWidth="1"/>
    <col min="8973" max="8973" width="5.42578125" style="347" customWidth="1"/>
    <col min="8974" max="8974" width="6.7109375" style="347" customWidth="1"/>
    <col min="8975" max="8975" width="8.28515625" style="347" customWidth="1"/>
    <col min="8976" max="8976" width="5.42578125" style="347" customWidth="1"/>
    <col min="8977" max="8977" width="6.5703125" style="347" customWidth="1"/>
    <col min="8978" max="8978" width="7.42578125" style="347" customWidth="1"/>
    <col min="8979" max="8979" width="5.140625" style="347" customWidth="1"/>
    <col min="8980" max="9216" width="9.140625" style="347"/>
    <col min="9217" max="9217" width="39.140625" style="347" customWidth="1"/>
    <col min="9218" max="9218" width="6.7109375" style="347" customWidth="1"/>
    <col min="9219" max="9219" width="7.7109375" style="347" customWidth="1"/>
    <col min="9220" max="9220" width="4.5703125" style="347" customWidth="1"/>
    <col min="9221" max="9221" width="6.7109375" style="347" customWidth="1"/>
    <col min="9222" max="9222" width="7.42578125" style="347" customWidth="1"/>
    <col min="9223" max="9223" width="5.140625" style="347" customWidth="1"/>
    <col min="9224" max="9224" width="6.5703125" style="347" customWidth="1"/>
    <col min="9225" max="9225" width="7.7109375" style="347" customWidth="1"/>
    <col min="9226" max="9226" width="5.28515625" style="347" customWidth="1"/>
    <col min="9227" max="9227" width="6.28515625" style="347" customWidth="1"/>
    <col min="9228" max="9228" width="7.28515625" style="347" customWidth="1"/>
    <col min="9229" max="9229" width="5.42578125" style="347" customWidth="1"/>
    <col min="9230" max="9230" width="6.7109375" style="347" customWidth="1"/>
    <col min="9231" max="9231" width="8.28515625" style="347" customWidth="1"/>
    <col min="9232" max="9232" width="5.42578125" style="347" customWidth="1"/>
    <col min="9233" max="9233" width="6.5703125" style="347" customWidth="1"/>
    <col min="9234" max="9234" width="7.42578125" style="347" customWidth="1"/>
    <col min="9235" max="9235" width="5.140625" style="347" customWidth="1"/>
    <col min="9236" max="9472" width="9.140625" style="347"/>
    <col min="9473" max="9473" width="39.140625" style="347" customWidth="1"/>
    <col min="9474" max="9474" width="6.7109375" style="347" customWidth="1"/>
    <col min="9475" max="9475" width="7.7109375" style="347" customWidth="1"/>
    <col min="9476" max="9476" width="4.5703125" style="347" customWidth="1"/>
    <col min="9477" max="9477" width="6.7109375" style="347" customWidth="1"/>
    <col min="9478" max="9478" width="7.42578125" style="347" customWidth="1"/>
    <col min="9479" max="9479" width="5.140625" style="347" customWidth="1"/>
    <col min="9480" max="9480" width="6.5703125" style="347" customWidth="1"/>
    <col min="9481" max="9481" width="7.7109375" style="347" customWidth="1"/>
    <col min="9482" max="9482" width="5.28515625" style="347" customWidth="1"/>
    <col min="9483" max="9483" width="6.28515625" style="347" customWidth="1"/>
    <col min="9484" max="9484" width="7.28515625" style="347" customWidth="1"/>
    <col min="9485" max="9485" width="5.42578125" style="347" customWidth="1"/>
    <col min="9486" max="9486" width="6.7109375" style="347" customWidth="1"/>
    <col min="9487" max="9487" width="8.28515625" style="347" customWidth="1"/>
    <col min="9488" max="9488" width="5.42578125" style="347" customWidth="1"/>
    <col min="9489" max="9489" width="6.5703125" style="347" customWidth="1"/>
    <col min="9490" max="9490" width="7.42578125" style="347" customWidth="1"/>
    <col min="9491" max="9491" width="5.140625" style="347" customWidth="1"/>
    <col min="9492" max="9728" width="9.140625" style="347"/>
    <col min="9729" max="9729" width="39.140625" style="347" customWidth="1"/>
    <col min="9730" max="9730" width="6.7109375" style="347" customWidth="1"/>
    <col min="9731" max="9731" width="7.7109375" style="347" customWidth="1"/>
    <col min="9732" max="9732" width="4.5703125" style="347" customWidth="1"/>
    <col min="9733" max="9733" width="6.7109375" style="347" customWidth="1"/>
    <col min="9734" max="9734" width="7.42578125" style="347" customWidth="1"/>
    <col min="9735" max="9735" width="5.140625" style="347" customWidth="1"/>
    <col min="9736" max="9736" width="6.5703125" style="347" customWidth="1"/>
    <col min="9737" max="9737" width="7.7109375" style="347" customWidth="1"/>
    <col min="9738" max="9738" width="5.28515625" style="347" customWidth="1"/>
    <col min="9739" max="9739" width="6.28515625" style="347" customWidth="1"/>
    <col min="9740" max="9740" width="7.28515625" style="347" customWidth="1"/>
    <col min="9741" max="9741" width="5.42578125" style="347" customWidth="1"/>
    <col min="9742" max="9742" width="6.7109375" style="347" customWidth="1"/>
    <col min="9743" max="9743" width="8.28515625" style="347" customWidth="1"/>
    <col min="9744" max="9744" width="5.42578125" style="347" customWidth="1"/>
    <col min="9745" max="9745" width="6.5703125" style="347" customWidth="1"/>
    <col min="9746" max="9746" width="7.42578125" style="347" customWidth="1"/>
    <col min="9747" max="9747" width="5.140625" style="347" customWidth="1"/>
    <col min="9748" max="9984" width="9.140625" style="347"/>
    <col min="9985" max="9985" width="39.140625" style="347" customWidth="1"/>
    <col min="9986" max="9986" width="6.7109375" style="347" customWidth="1"/>
    <col min="9987" max="9987" width="7.7109375" style="347" customWidth="1"/>
    <col min="9988" max="9988" width="4.5703125" style="347" customWidth="1"/>
    <col min="9989" max="9989" width="6.7109375" style="347" customWidth="1"/>
    <col min="9990" max="9990" width="7.42578125" style="347" customWidth="1"/>
    <col min="9991" max="9991" width="5.140625" style="347" customWidth="1"/>
    <col min="9992" max="9992" width="6.5703125" style="347" customWidth="1"/>
    <col min="9993" max="9993" width="7.7109375" style="347" customWidth="1"/>
    <col min="9994" max="9994" width="5.28515625" style="347" customWidth="1"/>
    <col min="9995" max="9995" width="6.28515625" style="347" customWidth="1"/>
    <col min="9996" max="9996" width="7.28515625" style="347" customWidth="1"/>
    <col min="9997" max="9997" width="5.42578125" style="347" customWidth="1"/>
    <col min="9998" max="9998" width="6.7109375" style="347" customWidth="1"/>
    <col min="9999" max="9999" width="8.28515625" style="347" customWidth="1"/>
    <col min="10000" max="10000" width="5.42578125" style="347" customWidth="1"/>
    <col min="10001" max="10001" width="6.5703125" style="347" customWidth="1"/>
    <col min="10002" max="10002" width="7.42578125" style="347" customWidth="1"/>
    <col min="10003" max="10003" width="5.140625" style="347" customWidth="1"/>
    <col min="10004" max="10240" width="9.140625" style="347"/>
    <col min="10241" max="10241" width="39.140625" style="347" customWidth="1"/>
    <col min="10242" max="10242" width="6.7109375" style="347" customWidth="1"/>
    <col min="10243" max="10243" width="7.7109375" style="347" customWidth="1"/>
    <col min="10244" max="10244" width="4.5703125" style="347" customWidth="1"/>
    <col min="10245" max="10245" width="6.7109375" style="347" customWidth="1"/>
    <col min="10246" max="10246" width="7.42578125" style="347" customWidth="1"/>
    <col min="10247" max="10247" width="5.140625" style="347" customWidth="1"/>
    <col min="10248" max="10248" width="6.5703125" style="347" customWidth="1"/>
    <col min="10249" max="10249" width="7.7109375" style="347" customWidth="1"/>
    <col min="10250" max="10250" width="5.28515625" style="347" customWidth="1"/>
    <col min="10251" max="10251" width="6.28515625" style="347" customWidth="1"/>
    <col min="10252" max="10252" width="7.28515625" style="347" customWidth="1"/>
    <col min="10253" max="10253" width="5.42578125" style="347" customWidth="1"/>
    <col min="10254" max="10254" width="6.7109375" style="347" customWidth="1"/>
    <col min="10255" max="10255" width="8.28515625" style="347" customWidth="1"/>
    <col min="10256" max="10256" width="5.42578125" style="347" customWidth="1"/>
    <col min="10257" max="10257" width="6.5703125" style="347" customWidth="1"/>
    <col min="10258" max="10258" width="7.42578125" style="347" customWidth="1"/>
    <col min="10259" max="10259" width="5.140625" style="347" customWidth="1"/>
    <col min="10260" max="10496" width="9.140625" style="347"/>
    <col min="10497" max="10497" width="39.140625" style="347" customWidth="1"/>
    <col min="10498" max="10498" width="6.7109375" style="347" customWidth="1"/>
    <col min="10499" max="10499" width="7.7109375" style="347" customWidth="1"/>
    <col min="10500" max="10500" width="4.5703125" style="347" customWidth="1"/>
    <col min="10501" max="10501" width="6.7109375" style="347" customWidth="1"/>
    <col min="10502" max="10502" width="7.42578125" style="347" customWidth="1"/>
    <col min="10503" max="10503" width="5.140625" style="347" customWidth="1"/>
    <col min="10504" max="10504" width="6.5703125" style="347" customWidth="1"/>
    <col min="10505" max="10505" width="7.7109375" style="347" customWidth="1"/>
    <col min="10506" max="10506" width="5.28515625" style="347" customWidth="1"/>
    <col min="10507" max="10507" width="6.28515625" style="347" customWidth="1"/>
    <col min="10508" max="10508" width="7.28515625" style="347" customWidth="1"/>
    <col min="10509" max="10509" width="5.42578125" style="347" customWidth="1"/>
    <col min="10510" max="10510" width="6.7109375" style="347" customWidth="1"/>
    <col min="10511" max="10511" width="8.28515625" style="347" customWidth="1"/>
    <col min="10512" max="10512" width="5.42578125" style="347" customWidth="1"/>
    <col min="10513" max="10513" width="6.5703125" style="347" customWidth="1"/>
    <col min="10514" max="10514" width="7.42578125" style="347" customWidth="1"/>
    <col min="10515" max="10515" width="5.140625" style="347" customWidth="1"/>
    <col min="10516" max="10752" width="9.140625" style="347"/>
    <col min="10753" max="10753" width="39.140625" style="347" customWidth="1"/>
    <col min="10754" max="10754" width="6.7109375" style="347" customWidth="1"/>
    <col min="10755" max="10755" width="7.7109375" style="347" customWidth="1"/>
    <col min="10756" max="10756" width="4.5703125" style="347" customWidth="1"/>
    <col min="10757" max="10757" width="6.7109375" style="347" customWidth="1"/>
    <col min="10758" max="10758" width="7.42578125" style="347" customWidth="1"/>
    <col min="10759" max="10759" width="5.140625" style="347" customWidth="1"/>
    <col min="10760" max="10760" width="6.5703125" style="347" customWidth="1"/>
    <col min="10761" max="10761" width="7.7109375" style="347" customWidth="1"/>
    <col min="10762" max="10762" width="5.28515625" style="347" customWidth="1"/>
    <col min="10763" max="10763" width="6.28515625" style="347" customWidth="1"/>
    <col min="10764" max="10764" width="7.28515625" style="347" customWidth="1"/>
    <col min="10765" max="10765" width="5.42578125" style="347" customWidth="1"/>
    <col min="10766" max="10766" width="6.7109375" style="347" customWidth="1"/>
    <col min="10767" max="10767" width="8.28515625" style="347" customWidth="1"/>
    <col min="10768" max="10768" width="5.42578125" style="347" customWidth="1"/>
    <col min="10769" max="10769" width="6.5703125" style="347" customWidth="1"/>
    <col min="10770" max="10770" width="7.42578125" style="347" customWidth="1"/>
    <col min="10771" max="10771" width="5.140625" style="347" customWidth="1"/>
    <col min="10772" max="11008" width="9.140625" style="347"/>
    <col min="11009" max="11009" width="39.140625" style="347" customWidth="1"/>
    <col min="11010" max="11010" width="6.7109375" style="347" customWidth="1"/>
    <col min="11011" max="11011" width="7.7109375" style="347" customWidth="1"/>
    <col min="11012" max="11012" width="4.5703125" style="347" customWidth="1"/>
    <col min="11013" max="11013" width="6.7109375" style="347" customWidth="1"/>
    <col min="11014" max="11014" width="7.42578125" style="347" customWidth="1"/>
    <col min="11015" max="11015" width="5.140625" style="347" customWidth="1"/>
    <col min="11016" max="11016" width="6.5703125" style="347" customWidth="1"/>
    <col min="11017" max="11017" width="7.7109375" style="347" customWidth="1"/>
    <col min="11018" max="11018" width="5.28515625" style="347" customWidth="1"/>
    <col min="11019" max="11019" width="6.28515625" style="347" customWidth="1"/>
    <col min="11020" max="11020" width="7.28515625" style="347" customWidth="1"/>
    <col min="11021" max="11021" width="5.42578125" style="347" customWidth="1"/>
    <col min="11022" max="11022" width="6.7109375" style="347" customWidth="1"/>
    <col min="11023" max="11023" width="8.28515625" style="347" customWidth="1"/>
    <col min="11024" max="11024" width="5.42578125" style="347" customWidth="1"/>
    <col min="11025" max="11025" width="6.5703125" style="347" customWidth="1"/>
    <col min="11026" max="11026" width="7.42578125" style="347" customWidth="1"/>
    <col min="11027" max="11027" width="5.140625" style="347" customWidth="1"/>
    <col min="11028" max="11264" width="9.140625" style="347"/>
    <col min="11265" max="11265" width="39.140625" style="347" customWidth="1"/>
    <col min="11266" max="11266" width="6.7109375" style="347" customWidth="1"/>
    <col min="11267" max="11267" width="7.7109375" style="347" customWidth="1"/>
    <col min="11268" max="11268" width="4.5703125" style="347" customWidth="1"/>
    <col min="11269" max="11269" width="6.7109375" style="347" customWidth="1"/>
    <col min="11270" max="11270" width="7.42578125" style="347" customWidth="1"/>
    <col min="11271" max="11271" width="5.140625" style="347" customWidth="1"/>
    <col min="11272" max="11272" width="6.5703125" style="347" customWidth="1"/>
    <col min="11273" max="11273" width="7.7109375" style="347" customWidth="1"/>
    <col min="11274" max="11274" width="5.28515625" style="347" customWidth="1"/>
    <col min="11275" max="11275" width="6.28515625" style="347" customWidth="1"/>
    <col min="11276" max="11276" width="7.28515625" style="347" customWidth="1"/>
    <col min="11277" max="11277" width="5.42578125" style="347" customWidth="1"/>
    <col min="11278" max="11278" width="6.7109375" style="347" customWidth="1"/>
    <col min="11279" max="11279" width="8.28515625" style="347" customWidth="1"/>
    <col min="11280" max="11280" width="5.42578125" style="347" customWidth="1"/>
    <col min="11281" max="11281" width="6.5703125" style="347" customWidth="1"/>
    <col min="11282" max="11282" width="7.42578125" style="347" customWidth="1"/>
    <col min="11283" max="11283" width="5.140625" style="347" customWidth="1"/>
    <col min="11284" max="11520" width="9.140625" style="347"/>
    <col min="11521" max="11521" width="39.140625" style="347" customWidth="1"/>
    <col min="11522" max="11522" width="6.7109375" style="347" customWidth="1"/>
    <col min="11523" max="11523" width="7.7109375" style="347" customWidth="1"/>
    <col min="11524" max="11524" width="4.5703125" style="347" customWidth="1"/>
    <col min="11525" max="11525" width="6.7109375" style="347" customWidth="1"/>
    <col min="11526" max="11526" width="7.42578125" style="347" customWidth="1"/>
    <col min="11527" max="11527" width="5.140625" style="347" customWidth="1"/>
    <col min="11528" max="11528" width="6.5703125" style="347" customWidth="1"/>
    <col min="11529" max="11529" width="7.7109375" style="347" customWidth="1"/>
    <col min="11530" max="11530" width="5.28515625" style="347" customWidth="1"/>
    <col min="11531" max="11531" width="6.28515625" style="347" customWidth="1"/>
    <col min="11532" max="11532" width="7.28515625" style="347" customWidth="1"/>
    <col min="11533" max="11533" width="5.42578125" style="347" customWidth="1"/>
    <col min="11534" max="11534" width="6.7109375" style="347" customWidth="1"/>
    <col min="11535" max="11535" width="8.28515625" style="347" customWidth="1"/>
    <col min="11536" max="11536" width="5.42578125" style="347" customWidth="1"/>
    <col min="11537" max="11537" width="6.5703125" style="347" customWidth="1"/>
    <col min="11538" max="11538" width="7.42578125" style="347" customWidth="1"/>
    <col min="11539" max="11539" width="5.140625" style="347" customWidth="1"/>
    <col min="11540" max="11776" width="9.140625" style="347"/>
    <col min="11777" max="11777" width="39.140625" style="347" customWidth="1"/>
    <col min="11778" max="11778" width="6.7109375" style="347" customWidth="1"/>
    <col min="11779" max="11779" width="7.7109375" style="347" customWidth="1"/>
    <col min="11780" max="11780" width="4.5703125" style="347" customWidth="1"/>
    <col min="11781" max="11781" width="6.7109375" style="347" customWidth="1"/>
    <col min="11782" max="11782" width="7.42578125" style="347" customWidth="1"/>
    <col min="11783" max="11783" width="5.140625" style="347" customWidth="1"/>
    <col min="11784" max="11784" width="6.5703125" style="347" customWidth="1"/>
    <col min="11785" max="11785" width="7.7109375" style="347" customWidth="1"/>
    <col min="11786" max="11786" width="5.28515625" style="347" customWidth="1"/>
    <col min="11787" max="11787" width="6.28515625" style="347" customWidth="1"/>
    <col min="11788" max="11788" width="7.28515625" style="347" customWidth="1"/>
    <col min="11789" max="11789" width="5.42578125" style="347" customWidth="1"/>
    <col min="11790" max="11790" width="6.7109375" style="347" customWidth="1"/>
    <col min="11791" max="11791" width="8.28515625" style="347" customWidth="1"/>
    <col min="11792" max="11792" width="5.42578125" style="347" customWidth="1"/>
    <col min="11793" max="11793" width="6.5703125" style="347" customWidth="1"/>
    <col min="11794" max="11794" width="7.42578125" style="347" customWidth="1"/>
    <col min="11795" max="11795" width="5.140625" style="347" customWidth="1"/>
    <col min="11796" max="12032" width="9.140625" style="347"/>
    <col min="12033" max="12033" width="39.140625" style="347" customWidth="1"/>
    <col min="12034" max="12034" width="6.7109375" style="347" customWidth="1"/>
    <col min="12035" max="12035" width="7.7109375" style="347" customWidth="1"/>
    <col min="12036" max="12036" width="4.5703125" style="347" customWidth="1"/>
    <col min="12037" max="12037" width="6.7109375" style="347" customWidth="1"/>
    <col min="12038" max="12038" width="7.42578125" style="347" customWidth="1"/>
    <col min="12039" max="12039" width="5.140625" style="347" customWidth="1"/>
    <col min="12040" max="12040" width="6.5703125" style="347" customWidth="1"/>
    <col min="12041" max="12041" width="7.7109375" style="347" customWidth="1"/>
    <col min="12042" max="12042" width="5.28515625" style="347" customWidth="1"/>
    <col min="12043" max="12043" width="6.28515625" style="347" customWidth="1"/>
    <col min="12044" max="12044" width="7.28515625" style="347" customWidth="1"/>
    <col min="12045" max="12045" width="5.42578125" style="347" customWidth="1"/>
    <col min="12046" max="12046" width="6.7109375" style="347" customWidth="1"/>
    <col min="12047" max="12047" width="8.28515625" style="347" customWidth="1"/>
    <col min="12048" max="12048" width="5.42578125" style="347" customWidth="1"/>
    <col min="12049" max="12049" width="6.5703125" style="347" customWidth="1"/>
    <col min="12050" max="12050" width="7.42578125" style="347" customWidth="1"/>
    <col min="12051" max="12051" width="5.140625" style="347" customWidth="1"/>
    <col min="12052" max="12288" width="9.140625" style="347"/>
    <col min="12289" max="12289" width="39.140625" style="347" customWidth="1"/>
    <col min="12290" max="12290" width="6.7109375" style="347" customWidth="1"/>
    <col min="12291" max="12291" width="7.7109375" style="347" customWidth="1"/>
    <col min="12292" max="12292" width="4.5703125" style="347" customWidth="1"/>
    <col min="12293" max="12293" width="6.7109375" style="347" customWidth="1"/>
    <col min="12294" max="12294" width="7.42578125" style="347" customWidth="1"/>
    <col min="12295" max="12295" width="5.140625" style="347" customWidth="1"/>
    <col min="12296" max="12296" width="6.5703125" style="347" customWidth="1"/>
    <col min="12297" max="12297" width="7.7109375" style="347" customWidth="1"/>
    <col min="12298" max="12298" width="5.28515625" style="347" customWidth="1"/>
    <col min="12299" max="12299" width="6.28515625" style="347" customWidth="1"/>
    <col min="12300" max="12300" width="7.28515625" style="347" customWidth="1"/>
    <col min="12301" max="12301" width="5.42578125" style="347" customWidth="1"/>
    <col min="12302" max="12302" width="6.7109375" style="347" customWidth="1"/>
    <col min="12303" max="12303" width="8.28515625" style="347" customWidth="1"/>
    <col min="12304" max="12304" width="5.42578125" style="347" customWidth="1"/>
    <col min="12305" max="12305" width="6.5703125" style="347" customWidth="1"/>
    <col min="12306" max="12306" width="7.42578125" style="347" customWidth="1"/>
    <col min="12307" max="12307" width="5.140625" style="347" customWidth="1"/>
    <col min="12308" max="12544" width="9.140625" style="347"/>
    <col min="12545" max="12545" width="39.140625" style="347" customWidth="1"/>
    <col min="12546" max="12546" width="6.7109375" style="347" customWidth="1"/>
    <col min="12547" max="12547" width="7.7109375" style="347" customWidth="1"/>
    <col min="12548" max="12548" width="4.5703125" style="347" customWidth="1"/>
    <col min="12549" max="12549" width="6.7109375" style="347" customWidth="1"/>
    <col min="12550" max="12550" width="7.42578125" style="347" customWidth="1"/>
    <col min="12551" max="12551" width="5.140625" style="347" customWidth="1"/>
    <col min="12552" max="12552" width="6.5703125" style="347" customWidth="1"/>
    <col min="12553" max="12553" width="7.7109375" style="347" customWidth="1"/>
    <col min="12554" max="12554" width="5.28515625" style="347" customWidth="1"/>
    <col min="12555" max="12555" width="6.28515625" style="347" customWidth="1"/>
    <col min="12556" max="12556" width="7.28515625" style="347" customWidth="1"/>
    <col min="12557" max="12557" width="5.42578125" style="347" customWidth="1"/>
    <col min="12558" max="12558" width="6.7109375" style="347" customWidth="1"/>
    <col min="12559" max="12559" width="8.28515625" style="347" customWidth="1"/>
    <col min="12560" max="12560" width="5.42578125" style="347" customWidth="1"/>
    <col min="12561" max="12561" width="6.5703125" style="347" customWidth="1"/>
    <col min="12562" max="12562" width="7.42578125" style="347" customWidth="1"/>
    <col min="12563" max="12563" width="5.140625" style="347" customWidth="1"/>
    <col min="12564" max="12800" width="9.140625" style="347"/>
    <col min="12801" max="12801" width="39.140625" style="347" customWidth="1"/>
    <col min="12802" max="12802" width="6.7109375" style="347" customWidth="1"/>
    <col min="12803" max="12803" width="7.7109375" style="347" customWidth="1"/>
    <col min="12804" max="12804" width="4.5703125" style="347" customWidth="1"/>
    <col min="12805" max="12805" width="6.7109375" style="347" customWidth="1"/>
    <col min="12806" max="12806" width="7.42578125" style="347" customWidth="1"/>
    <col min="12807" max="12807" width="5.140625" style="347" customWidth="1"/>
    <col min="12808" max="12808" width="6.5703125" style="347" customWidth="1"/>
    <col min="12809" max="12809" width="7.7109375" style="347" customWidth="1"/>
    <col min="12810" max="12810" width="5.28515625" style="347" customWidth="1"/>
    <col min="12811" max="12811" width="6.28515625" style="347" customWidth="1"/>
    <col min="12812" max="12812" width="7.28515625" style="347" customWidth="1"/>
    <col min="12813" max="12813" width="5.42578125" style="347" customWidth="1"/>
    <col min="12814" max="12814" width="6.7109375" style="347" customWidth="1"/>
    <col min="12815" max="12815" width="8.28515625" style="347" customWidth="1"/>
    <col min="12816" max="12816" width="5.42578125" style="347" customWidth="1"/>
    <col min="12817" max="12817" width="6.5703125" style="347" customWidth="1"/>
    <col min="12818" max="12818" width="7.42578125" style="347" customWidth="1"/>
    <col min="12819" max="12819" width="5.140625" style="347" customWidth="1"/>
    <col min="12820" max="13056" width="9.140625" style="347"/>
    <col min="13057" max="13057" width="39.140625" style="347" customWidth="1"/>
    <col min="13058" max="13058" width="6.7109375" style="347" customWidth="1"/>
    <col min="13059" max="13059" width="7.7109375" style="347" customWidth="1"/>
    <col min="13060" max="13060" width="4.5703125" style="347" customWidth="1"/>
    <col min="13061" max="13061" width="6.7109375" style="347" customWidth="1"/>
    <col min="13062" max="13062" width="7.42578125" style="347" customWidth="1"/>
    <col min="13063" max="13063" width="5.140625" style="347" customWidth="1"/>
    <col min="13064" max="13064" width="6.5703125" style="347" customWidth="1"/>
    <col min="13065" max="13065" width="7.7109375" style="347" customWidth="1"/>
    <col min="13066" max="13066" width="5.28515625" style="347" customWidth="1"/>
    <col min="13067" max="13067" width="6.28515625" style="347" customWidth="1"/>
    <col min="13068" max="13068" width="7.28515625" style="347" customWidth="1"/>
    <col min="13069" max="13069" width="5.42578125" style="347" customWidth="1"/>
    <col min="13070" max="13070" width="6.7109375" style="347" customWidth="1"/>
    <col min="13071" max="13071" width="8.28515625" style="347" customWidth="1"/>
    <col min="13072" max="13072" width="5.42578125" style="347" customWidth="1"/>
    <col min="13073" max="13073" width="6.5703125" style="347" customWidth="1"/>
    <col min="13074" max="13074" width="7.42578125" style="347" customWidth="1"/>
    <col min="13075" max="13075" width="5.140625" style="347" customWidth="1"/>
    <col min="13076" max="13312" width="9.140625" style="347"/>
    <col min="13313" max="13313" width="39.140625" style="347" customWidth="1"/>
    <col min="13314" max="13314" width="6.7109375" style="347" customWidth="1"/>
    <col min="13315" max="13315" width="7.7109375" style="347" customWidth="1"/>
    <col min="13316" max="13316" width="4.5703125" style="347" customWidth="1"/>
    <col min="13317" max="13317" width="6.7109375" style="347" customWidth="1"/>
    <col min="13318" max="13318" width="7.42578125" style="347" customWidth="1"/>
    <col min="13319" max="13319" width="5.140625" style="347" customWidth="1"/>
    <col min="13320" max="13320" width="6.5703125" style="347" customWidth="1"/>
    <col min="13321" max="13321" width="7.7109375" style="347" customWidth="1"/>
    <col min="13322" max="13322" width="5.28515625" style="347" customWidth="1"/>
    <col min="13323" max="13323" width="6.28515625" style="347" customWidth="1"/>
    <col min="13324" max="13324" width="7.28515625" style="347" customWidth="1"/>
    <col min="13325" max="13325" width="5.42578125" style="347" customWidth="1"/>
    <col min="13326" max="13326" width="6.7109375" style="347" customWidth="1"/>
    <col min="13327" max="13327" width="8.28515625" style="347" customWidth="1"/>
    <col min="13328" max="13328" width="5.42578125" style="347" customWidth="1"/>
    <col min="13329" max="13329" width="6.5703125" style="347" customWidth="1"/>
    <col min="13330" max="13330" width="7.42578125" style="347" customWidth="1"/>
    <col min="13331" max="13331" width="5.140625" style="347" customWidth="1"/>
    <col min="13332" max="13568" width="9.140625" style="347"/>
    <col min="13569" max="13569" width="39.140625" style="347" customWidth="1"/>
    <col min="13570" max="13570" width="6.7109375" style="347" customWidth="1"/>
    <col min="13571" max="13571" width="7.7109375" style="347" customWidth="1"/>
    <col min="13572" max="13572" width="4.5703125" style="347" customWidth="1"/>
    <col min="13573" max="13573" width="6.7109375" style="347" customWidth="1"/>
    <col min="13574" max="13574" width="7.42578125" style="347" customWidth="1"/>
    <col min="13575" max="13575" width="5.140625" style="347" customWidth="1"/>
    <col min="13576" max="13576" width="6.5703125" style="347" customWidth="1"/>
    <col min="13577" max="13577" width="7.7109375" style="347" customWidth="1"/>
    <col min="13578" max="13578" width="5.28515625" style="347" customWidth="1"/>
    <col min="13579" max="13579" width="6.28515625" style="347" customWidth="1"/>
    <col min="13580" max="13580" width="7.28515625" style="347" customWidth="1"/>
    <col min="13581" max="13581" width="5.42578125" style="347" customWidth="1"/>
    <col min="13582" max="13582" width="6.7109375" style="347" customWidth="1"/>
    <col min="13583" max="13583" width="8.28515625" style="347" customWidth="1"/>
    <col min="13584" max="13584" width="5.42578125" style="347" customWidth="1"/>
    <col min="13585" max="13585" width="6.5703125" style="347" customWidth="1"/>
    <col min="13586" max="13586" width="7.42578125" style="347" customWidth="1"/>
    <col min="13587" max="13587" width="5.140625" style="347" customWidth="1"/>
    <col min="13588" max="13824" width="9.140625" style="347"/>
    <col min="13825" max="13825" width="39.140625" style="347" customWidth="1"/>
    <col min="13826" max="13826" width="6.7109375" style="347" customWidth="1"/>
    <col min="13827" max="13827" width="7.7109375" style="347" customWidth="1"/>
    <col min="13828" max="13828" width="4.5703125" style="347" customWidth="1"/>
    <col min="13829" max="13829" width="6.7109375" style="347" customWidth="1"/>
    <col min="13830" max="13830" width="7.42578125" style="347" customWidth="1"/>
    <col min="13831" max="13831" width="5.140625" style="347" customWidth="1"/>
    <col min="13832" max="13832" width="6.5703125" style="347" customWidth="1"/>
    <col min="13833" max="13833" width="7.7109375" style="347" customWidth="1"/>
    <col min="13834" max="13834" width="5.28515625" style="347" customWidth="1"/>
    <col min="13835" max="13835" width="6.28515625" style="347" customWidth="1"/>
    <col min="13836" max="13836" width="7.28515625" style="347" customWidth="1"/>
    <col min="13837" max="13837" width="5.42578125" style="347" customWidth="1"/>
    <col min="13838" max="13838" width="6.7109375" style="347" customWidth="1"/>
    <col min="13839" max="13839" width="8.28515625" style="347" customWidth="1"/>
    <col min="13840" max="13840" width="5.42578125" style="347" customWidth="1"/>
    <col min="13841" max="13841" width="6.5703125" style="347" customWidth="1"/>
    <col min="13842" max="13842" width="7.42578125" style="347" customWidth="1"/>
    <col min="13843" max="13843" width="5.140625" style="347" customWidth="1"/>
    <col min="13844" max="14080" width="9.140625" style="347"/>
    <col min="14081" max="14081" width="39.140625" style="347" customWidth="1"/>
    <col min="14082" max="14082" width="6.7109375" style="347" customWidth="1"/>
    <col min="14083" max="14083" width="7.7109375" style="347" customWidth="1"/>
    <col min="14084" max="14084" width="4.5703125" style="347" customWidth="1"/>
    <col min="14085" max="14085" width="6.7109375" style="347" customWidth="1"/>
    <col min="14086" max="14086" width="7.42578125" style="347" customWidth="1"/>
    <col min="14087" max="14087" width="5.140625" style="347" customWidth="1"/>
    <col min="14088" max="14088" width="6.5703125" style="347" customWidth="1"/>
    <col min="14089" max="14089" width="7.7109375" style="347" customWidth="1"/>
    <col min="14090" max="14090" width="5.28515625" style="347" customWidth="1"/>
    <col min="14091" max="14091" width="6.28515625" style="347" customWidth="1"/>
    <col min="14092" max="14092" width="7.28515625" style="347" customWidth="1"/>
    <col min="14093" max="14093" width="5.42578125" style="347" customWidth="1"/>
    <col min="14094" max="14094" width="6.7109375" style="347" customWidth="1"/>
    <col min="14095" max="14095" width="8.28515625" style="347" customWidth="1"/>
    <col min="14096" max="14096" width="5.42578125" style="347" customWidth="1"/>
    <col min="14097" max="14097" width="6.5703125" style="347" customWidth="1"/>
    <col min="14098" max="14098" width="7.42578125" style="347" customWidth="1"/>
    <col min="14099" max="14099" width="5.140625" style="347" customWidth="1"/>
    <col min="14100" max="14336" width="9.140625" style="347"/>
    <col min="14337" max="14337" width="39.140625" style="347" customWidth="1"/>
    <col min="14338" max="14338" width="6.7109375" style="347" customWidth="1"/>
    <col min="14339" max="14339" width="7.7109375" style="347" customWidth="1"/>
    <col min="14340" max="14340" width="4.5703125" style="347" customWidth="1"/>
    <col min="14341" max="14341" width="6.7109375" style="347" customWidth="1"/>
    <col min="14342" max="14342" width="7.42578125" style="347" customWidth="1"/>
    <col min="14343" max="14343" width="5.140625" style="347" customWidth="1"/>
    <col min="14344" max="14344" width="6.5703125" style="347" customWidth="1"/>
    <col min="14345" max="14345" width="7.7109375" style="347" customWidth="1"/>
    <col min="14346" max="14346" width="5.28515625" style="347" customWidth="1"/>
    <col min="14347" max="14347" width="6.28515625" style="347" customWidth="1"/>
    <col min="14348" max="14348" width="7.28515625" style="347" customWidth="1"/>
    <col min="14349" max="14349" width="5.42578125" style="347" customWidth="1"/>
    <col min="14350" max="14350" width="6.7109375" style="347" customWidth="1"/>
    <col min="14351" max="14351" width="8.28515625" style="347" customWidth="1"/>
    <col min="14352" max="14352" width="5.42578125" style="347" customWidth="1"/>
    <col min="14353" max="14353" width="6.5703125" style="347" customWidth="1"/>
    <col min="14354" max="14354" width="7.42578125" style="347" customWidth="1"/>
    <col min="14355" max="14355" width="5.140625" style="347" customWidth="1"/>
    <col min="14356" max="14592" width="9.140625" style="347"/>
    <col min="14593" max="14593" width="39.140625" style="347" customWidth="1"/>
    <col min="14594" max="14594" width="6.7109375" style="347" customWidth="1"/>
    <col min="14595" max="14595" width="7.7109375" style="347" customWidth="1"/>
    <col min="14596" max="14596" width="4.5703125" style="347" customWidth="1"/>
    <col min="14597" max="14597" width="6.7109375" style="347" customWidth="1"/>
    <col min="14598" max="14598" width="7.42578125" style="347" customWidth="1"/>
    <col min="14599" max="14599" width="5.140625" style="347" customWidth="1"/>
    <col min="14600" max="14600" width="6.5703125" style="347" customWidth="1"/>
    <col min="14601" max="14601" width="7.7109375" style="347" customWidth="1"/>
    <col min="14602" max="14602" width="5.28515625" style="347" customWidth="1"/>
    <col min="14603" max="14603" width="6.28515625" style="347" customWidth="1"/>
    <col min="14604" max="14604" width="7.28515625" style="347" customWidth="1"/>
    <col min="14605" max="14605" width="5.42578125" style="347" customWidth="1"/>
    <col min="14606" max="14606" width="6.7109375" style="347" customWidth="1"/>
    <col min="14607" max="14607" width="8.28515625" style="347" customWidth="1"/>
    <col min="14608" max="14608" width="5.42578125" style="347" customWidth="1"/>
    <col min="14609" max="14609" width="6.5703125" style="347" customWidth="1"/>
    <col min="14610" max="14610" width="7.42578125" style="347" customWidth="1"/>
    <col min="14611" max="14611" width="5.140625" style="347" customWidth="1"/>
    <col min="14612" max="14848" width="9.140625" style="347"/>
    <col min="14849" max="14849" width="39.140625" style="347" customWidth="1"/>
    <col min="14850" max="14850" width="6.7109375" style="347" customWidth="1"/>
    <col min="14851" max="14851" width="7.7109375" style="347" customWidth="1"/>
    <col min="14852" max="14852" width="4.5703125" style="347" customWidth="1"/>
    <col min="14853" max="14853" width="6.7109375" style="347" customWidth="1"/>
    <col min="14854" max="14854" width="7.42578125" style="347" customWidth="1"/>
    <col min="14855" max="14855" width="5.140625" style="347" customWidth="1"/>
    <col min="14856" max="14856" width="6.5703125" style="347" customWidth="1"/>
    <col min="14857" max="14857" width="7.7109375" style="347" customWidth="1"/>
    <col min="14858" max="14858" width="5.28515625" style="347" customWidth="1"/>
    <col min="14859" max="14859" width="6.28515625" style="347" customWidth="1"/>
    <col min="14860" max="14860" width="7.28515625" style="347" customWidth="1"/>
    <col min="14861" max="14861" width="5.42578125" style="347" customWidth="1"/>
    <col min="14862" max="14862" width="6.7109375" style="347" customWidth="1"/>
    <col min="14863" max="14863" width="8.28515625" style="347" customWidth="1"/>
    <col min="14864" max="14864" width="5.42578125" style="347" customWidth="1"/>
    <col min="14865" max="14865" width="6.5703125" style="347" customWidth="1"/>
    <col min="14866" max="14866" width="7.42578125" style="347" customWidth="1"/>
    <col min="14867" max="14867" width="5.140625" style="347" customWidth="1"/>
    <col min="14868" max="15104" width="9.140625" style="347"/>
    <col min="15105" max="15105" width="39.140625" style="347" customWidth="1"/>
    <col min="15106" max="15106" width="6.7109375" style="347" customWidth="1"/>
    <col min="15107" max="15107" width="7.7109375" style="347" customWidth="1"/>
    <col min="15108" max="15108" width="4.5703125" style="347" customWidth="1"/>
    <col min="15109" max="15109" width="6.7109375" style="347" customWidth="1"/>
    <col min="15110" max="15110" width="7.42578125" style="347" customWidth="1"/>
    <col min="15111" max="15111" width="5.140625" style="347" customWidth="1"/>
    <col min="15112" max="15112" width="6.5703125" style="347" customWidth="1"/>
    <col min="15113" max="15113" width="7.7109375" style="347" customWidth="1"/>
    <col min="15114" max="15114" width="5.28515625" style="347" customWidth="1"/>
    <col min="15115" max="15115" width="6.28515625" style="347" customWidth="1"/>
    <col min="15116" max="15116" width="7.28515625" style="347" customWidth="1"/>
    <col min="15117" max="15117" width="5.42578125" style="347" customWidth="1"/>
    <col min="15118" max="15118" width="6.7109375" style="347" customWidth="1"/>
    <col min="15119" max="15119" width="8.28515625" style="347" customWidth="1"/>
    <col min="15120" max="15120" width="5.42578125" style="347" customWidth="1"/>
    <col min="15121" max="15121" width="6.5703125" style="347" customWidth="1"/>
    <col min="15122" max="15122" width="7.42578125" style="347" customWidth="1"/>
    <col min="15123" max="15123" width="5.140625" style="347" customWidth="1"/>
    <col min="15124" max="15360" width="9.140625" style="347"/>
    <col min="15361" max="15361" width="39.140625" style="347" customWidth="1"/>
    <col min="15362" max="15362" width="6.7109375" style="347" customWidth="1"/>
    <col min="15363" max="15363" width="7.7109375" style="347" customWidth="1"/>
    <col min="15364" max="15364" width="4.5703125" style="347" customWidth="1"/>
    <col min="15365" max="15365" width="6.7109375" style="347" customWidth="1"/>
    <col min="15366" max="15366" width="7.42578125" style="347" customWidth="1"/>
    <col min="15367" max="15367" width="5.140625" style="347" customWidth="1"/>
    <col min="15368" max="15368" width="6.5703125" style="347" customWidth="1"/>
    <col min="15369" max="15369" width="7.7109375" style="347" customWidth="1"/>
    <col min="15370" max="15370" width="5.28515625" style="347" customWidth="1"/>
    <col min="15371" max="15371" width="6.28515625" style="347" customWidth="1"/>
    <col min="15372" max="15372" width="7.28515625" style="347" customWidth="1"/>
    <col min="15373" max="15373" width="5.42578125" style="347" customWidth="1"/>
    <col min="15374" max="15374" width="6.7109375" style="347" customWidth="1"/>
    <col min="15375" max="15375" width="8.28515625" style="347" customWidth="1"/>
    <col min="15376" max="15376" width="5.42578125" style="347" customWidth="1"/>
    <col min="15377" max="15377" width="6.5703125" style="347" customWidth="1"/>
    <col min="15378" max="15378" width="7.42578125" style="347" customWidth="1"/>
    <col min="15379" max="15379" width="5.140625" style="347" customWidth="1"/>
    <col min="15380" max="15616" width="9.140625" style="347"/>
    <col min="15617" max="15617" width="39.140625" style="347" customWidth="1"/>
    <col min="15618" max="15618" width="6.7109375" style="347" customWidth="1"/>
    <col min="15619" max="15619" width="7.7109375" style="347" customWidth="1"/>
    <col min="15620" max="15620" width="4.5703125" style="347" customWidth="1"/>
    <col min="15621" max="15621" width="6.7109375" style="347" customWidth="1"/>
    <col min="15622" max="15622" width="7.42578125" style="347" customWidth="1"/>
    <col min="15623" max="15623" width="5.140625" style="347" customWidth="1"/>
    <col min="15624" max="15624" width="6.5703125" style="347" customWidth="1"/>
    <col min="15625" max="15625" width="7.7109375" style="347" customWidth="1"/>
    <col min="15626" max="15626" width="5.28515625" style="347" customWidth="1"/>
    <col min="15627" max="15627" width="6.28515625" style="347" customWidth="1"/>
    <col min="15628" max="15628" width="7.28515625" style="347" customWidth="1"/>
    <col min="15629" max="15629" width="5.42578125" style="347" customWidth="1"/>
    <col min="15630" max="15630" width="6.7109375" style="347" customWidth="1"/>
    <col min="15631" max="15631" width="8.28515625" style="347" customWidth="1"/>
    <col min="15632" max="15632" width="5.42578125" style="347" customWidth="1"/>
    <col min="15633" max="15633" width="6.5703125" style="347" customWidth="1"/>
    <col min="15634" max="15634" width="7.42578125" style="347" customWidth="1"/>
    <col min="15635" max="15635" width="5.140625" style="347" customWidth="1"/>
    <col min="15636" max="15872" width="9.140625" style="347"/>
    <col min="15873" max="15873" width="39.140625" style="347" customWidth="1"/>
    <col min="15874" max="15874" width="6.7109375" style="347" customWidth="1"/>
    <col min="15875" max="15875" width="7.7109375" style="347" customWidth="1"/>
    <col min="15876" max="15876" width="4.5703125" style="347" customWidth="1"/>
    <col min="15877" max="15877" width="6.7109375" style="347" customWidth="1"/>
    <col min="15878" max="15878" width="7.42578125" style="347" customWidth="1"/>
    <col min="15879" max="15879" width="5.140625" style="347" customWidth="1"/>
    <col min="15880" max="15880" width="6.5703125" style="347" customWidth="1"/>
    <col min="15881" max="15881" width="7.7109375" style="347" customWidth="1"/>
    <col min="15882" max="15882" width="5.28515625" style="347" customWidth="1"/>
    <col min="15883" max="15883" width="6.28515625" style="347" customWidth="1"/>
    <col min="15884" max="15884" width="7.28515625" style="347" customWidth="1"/>
    <col min="15885" max="15885" width="5.42578125" style="347" customWidth="1"/>
    <col min="15886" max="15886" width="6.7109375" style="347" customWidth="1"/>
    <col min="15887" max="15887" width="8.28515625" style="347" customWidth="1"/>
    <col min="15888" max="15888" width="5.42578125" style="347" customWidth="1"/>
    <col min="15889" max="15889" width="6.5703125" style="347" customWidth="1"/>
    <col min="15890" max="15890" width="7.42578125" style="347" customWidth="1"/>
    <col min="15891" max="15891" width="5.140625" style="347" customWidth="1"/>
    <col min="15892" max="16128" width="9.140625" style="347"/>
    <col min="16129" max="16129" width="39.140625" style="347" customWidth="1"/>
    <col min="16130" max="16130" width="6.7109375" style="347" customWidth="1"/>
    <col min="16131" max="16131" width="7.7109375" style="347" customWidth="1"/>
    <col min="16132" max="16132" width="4.5703125" style="347" customWidth="1"/>
    <col min="16133" max="16133" width="6.7109375" style="347" customWidth="1"/>
    <col min="16134" max="16134" width="7.42578125" style="347" customWidth="1"/>
    <col min="16135" max="16135" width="5.140625" style="347" customWidth="1"/>
    <col min="16136" max="16136" width="6.5703125" style="347" customWidth="1"/>
    <col min="16137" max="16137" width="7.7109375" style="347" customWidth="1"/>
    <col min="16138" max="16138" width="5.28515625" style="347" customWidth="1"/>
    <col min="16139" max="16139" width="6.28515625" style="347" customWidth="1"/>
    <col min="16140" max="16140" width="7.28515625" style="347" customWidth="1"/>
    <col min="16141" max="16141" width="5.42578125" style="347" customWidth="1"/>
    <col min="16142" max="16142" width="6.7109375" style="347" customWidth="1"/>
    <col min="16143" max="16143" width="8.28515625" style="347" customWidth="1"/>
    <col min="16144" max="16144" width="5.42578125" style="347" customWidth="1"/>
    <col min="16145" max="16145" width="6.5703125" style="347" customWidth="1"/>
    <col min="16146" max="16146" width="7.42578125" style="347" customWidth="1"/>
    <col min="16147" max="16147" width="5.140625" style="347" customWidth="1"/>
    <col min="16148" max="16384" width="9.140625" style="347"/>
  </cols>
  <sheetData>
    <row r="1" spans="1:23" ht="19.149999999999999" customHeight="1" thickBot="1">
      <c r="A1" s="7427" t="s">
        <v>339</v>
      </c>
      <c r="B1" s="7427"/>
      <c r="C1" s="7427"/>
      <c r="D1" s="7427"/>
      <c r="E1" s="7427"/>
      <c r="F1" s="7427"/>
      <c r="G1" s="7427"/>
      <c r="H1" s="7427"/>
      <c r="I1" s="7427"/>
      <c r="J1" s="7427"/>
      <c r="K1" s="7427"/>
      <c r="L1" s="7427"/>
      <c r="M1" s="7427"/>
      <c r="N1" s="7427"/>
      <c r="O1" s="7427"/>
      <c r="P1" s="7427"/>
      <c r="Q1" s="7427"/>
      <c r="R1" s="7427"/>
      <c r="S1" s="7427"/>
    </row>
    <row r="2" spans="1:23" ht="13.5" thickBot="1">
      <c r="A2" s="7408" t="s">
        <v>398</v>
      </c>
      <c r="B2" s="7409"/>
      <c r="C2" s="7409"/>
      <c r="D2" s="7409"/>
      <c r="E2" s="7409"/>
      <c r="F2" s="7409"/>
      <c r="G2" s="7409"/>
      <c r="H2" s="7409"/>
      <c r="I2" s="7409"/>
      <c r="J2" s="7409"/>
      <c r="K2" s="7409"/>
      <c r="L2" s="7409"/>
      <c r="M2" s="7409"/>
      <c r="N2" s="7409"/>
      <c r="O2" s="7409"/>
      <c r="P2" s="7409"/>
      <c r="Q2" s="7410"/>
      <c r="R2" s="7410"/>
      <c r="S2" s="7411"/>
    </row>
    <row r="3" spans="1:23" ht="16.149999999999999" customHeight="1" thickBot="1">
      <c r="A3" s="2210"/>
      <c r="B3" s="7430" t="s">
        <v>66</v>
      </c>
      <c r="C3" s="7409"/>
      <c r="D3" s="7463"/>
      <c r="E3" s="7464" t="s">
        <v>44</v>
      </c>
      <c r="F3" s="7409"/>
      <c r="G3" s="7463"/>
      <c r="H3" s="7409" t="s">
        <v>45</v>
      </c>
      <c r="I3" s="7409"/>
      <c r="J3" s="7463"/>
      <c r="K3" s="7465" t="s">
        <v>46</v>
      </c>
      <c r="L3" s="7409"/>
      <c r="M3" s="7463"/>
      <c r="N3" s="7409" t="s">
        <v>47</v>
      </c>
      <c r="O3" s="7409"/>
      <c r="P3" s="7409"/>
      <c r="Q3" s="7400" t="s">
        <v>71</v>
      </c>
      <c r="R3" s="7401"/>
      <c r="S3" s="7402"/>
    </row>
    <row r="4" spans="1:23" ht="12.75" customHeight="1">
      <c r="A4" s="7397" t="s">
        <v>1</v>
      </c>
      <c r="B4" s="7459">
        <v>1</v>
      </c>
      <c r="C4" s="7460"/>
      <c r="D4" s="7461"/>
      <c r="E4" s="7459">
        <v>2</v>
      </c>
      <c r="F4" s="7461"/>
      <c r="G4" s="7462"/>
      <c r="H4" s="7401">
        <v>3</v>
      </c>
      <c r="I4" s="7401"/>
      <c r="J4" s="7401"/>
      <c r="K4" s="7400">
        <v>4</v>
      </c>
      <c r="L4" s="7401"/>
      <c r="M4" s="7402"/>
      <c r="N4" s="7401">
        <v>5</v>
      </c>
      <c r="O4" s="7401"/>
      <c r="P4" s="7401"/>
      <c r="Q4" s="7406"/>
      <c r="R4" s="7404"/>
      <c r="S4" s="7405"/>
    </row>
    <row r="5" spans="1:23" ht="15.6" customHeight="1">
      <c r="A5" s="7398"/>
      <c r="B5" s="7447" t="s">
        <v>72</v>
      </c>
      <c r="C5" s="7448"/>
      <c r="D5" s="7449"/>
      <c r="E5" s="7450" t="s">
        <v>72</v>
      </c>
      <c r="F5" s="7449"/>
      <c r="G5" s="7451"/>
      <c r="H5" s="7452" t="s">
        <v>72</v>
      </c>
      <c r="I5" s="7453"/>
      <c r="J5" s="7454"/>
      <c r="K5" s="7455" t="s">
        <v>72</v>
      </c>
      <c r="L5" s="7456"/>
      <c r="M5" s="7457"/>
      <c r="N5" s="7458" t="s">
        <v>72</v>
      </c>
      <c r="O5" s="7453"/>
      <c r="P5" s="7454"/>
      <c r="Q5" s="7444"/>
      <c r="R5" s="7445"/>
      <c r="S5" s="7446"/>
      <c r="T5" s="2211"/>
    </row>
    <row r="6" spans="1:23" ht="28.5" customHeight="1">
      <c r="A6" s="7399"/>
      <c r="B6" s="2147" t="s">
        <v>7</v>
      </c>
      <c r="C6" s="2148" t="s">
        <v>49</v>
      </c>
      <c r="D6" s="2217" t="s">
        <v>9</v>
      </c>
      <c r="E6" s="2147" t="s">
        <v>7</v>
      </c>
      <c r="F6" s="2148" t="s">
        <v>49</v>
      </c>
      <c r="G6" s="2189" t="s">
        <v>9</v>
      </c>
      <c r="H6" s="2149" t="s">
        <v>7</v>
      </c>
      <c r="I6" s="2148" t="s">
        <v>49</v>
      </c>
      <c r="J6" s="2217" t="s">
        <v>9</v>
      </c>
      <c r="K6" s="2147" t="s">
        <v>7</v>
      </c>
      <c r="L6" s="2148" t="s">
        <v>49</v>
      </c>
      <c r="M6" s="2189" t="s">
        <v>9</v>
      </c>
      <c r="N6" s="2149" t="s">
        <v>7</v>
      </c>
      <c r="O6" s="2148" t="s">
        <v>49</v>
      </c>
      <c r="P6" s="2217" t="s">
        <v>9</v>
      </c>
      <c r="Q6" s="2147" t="s">
        <v>7</v>
      </c>
      <c r="R6" s="2148" t="s">
        <v>49</v>
      </c>
      <c r="S6" s="2189" t="s">
        <v>9</v>
      </c>
      <c r="T6" s="2211"/>
    </row>
    <row r="7" spans="1:23" ht="13.5" thickBot="1">
      <c r="A7" s="2851" t="s">
        <v>73</v>
      </c>
      <c r="B7" s="2852"/>
      <c r="C7" s="2853"/>
      <c r="D7" s="2854"/>
      <c r="E7" s="2852"/>
      <c r="F7" s="2853"/>
      <c r="G7" s="2855"/>
      <c r="H7" s="2856"/>
      <c r="I7" s="2853"/>
      <c r="J7" s="2854"/>
      <c r="K7" s="2852"/>
      <c r="L7" s="2853"/>
      <c r="M7" s="2855"/>
      <c r="N7" s="2856"/>
      <c r="O7" s="2853"/>
      <c r="P7" s="2854"/>
      <c r="Q7" s="2857"/>
      <c r="R7" s="2858"/>
      <c r="S7" s="2859"/>
      <c r="T7" s="2211"/>
    </row>
    <row r="8" spans="1:23" s="2213" customFormat="1" ht="19.5" customHeight="1" thickBot="1">
      <c r="A8" s="6547" t="s">
        <v>74</v>
      </c>
      <c r="B8" s="6548">
        <v>63</v>
      </c>
      <c r="C8" s="6549">
        <v>2</v>
      </c>
      <c r="D8" s="6550">
        <v>65</v>
      </c>
      <c r="E8" s="6551">
        <v>65</v>
      </c>
      <c r="F8" s="6552">
        <v>1</v>
      </c>
      <c r="G8" s="6550">
        <f>F8+E8</f>
        <v>66</v>
      </c>
      <c r="H8" s="6553">
        <v>75</v>
      </c>
      <c r="I8" s="6554">
        <v>0</v>
      </c>
      <c r="J8" s="6555">
        <f>I8+H8</f>
        <v>75</v>
      </c>
      <c r="K8" s="6553">
        <f>65</f>
        <v>65</v>
      </c>
      <c r="L8" s="6556">
        <f>5</f>
        <v>5</v>
      </c>
      <c r="M8" s="6555">
        <f>70</f>
        <v>70</v>
      </c>
      <c r="N8" s="6553">
        <f>68</f>
        <v>68</v>
      </c>
      <c r="O8" s="6553">
        <v>2</v>
      </c>
      <c r="P8" s="6555">
        <f>N8+O8</f>
        <v>70</v>
      </c>
      <c r="Q8" s="6557">
        <f>B8+E8+H8+K8+N8</f>
        <v>336</v>
      </c>
      <c r="R8" s="4760">
        <f>I8+L8+O8+C8+F8</f>
        <v>10</v>
      </c>
      <c r="S8" s="4761">
        <f>R8+Q8</f>
        <v>346</v>
      </c>
      <c r="T8" s="2212"/>
    </row>
    <row r="9" spans="1:23" s="2213" customFormat="1" ht="15.75" customHeight="1" thickBot="1">
      <c r="A9" s="6558" t="s">
        <v>17</v>
      </c>
      <c r="B9" s="6559">
        <v>63</v>
      </c>
      <c r="C9" s="6560">
        <f t="shared" ref="C9:P9" si="0">C8</f>
        <v>2</v>
      </c>
      <c r="D9" s="6561">
        <v>65</v>
      </c>
      <c r="E9" s="6562">
        <f t="shared" si="0"/>
        <v>65</v>
      </c>
      <c r="F9" s="6560">
        <f t="shared" si="0"/>
        <v>1</v>
      </c>
      <c r="G9" s="6561">
        <f t="shared" si="0"/>
        <v>66</v>
      </c>
      <c r="H9" s="5467">
        <f t="shared" si="0"/>
        <v>75</v>
      </c>
      <c r="I9" s="6545">
        <f>I8</f>
        <v>0</v>
      </c>
      <c r="J9" s="6546">
        <f t="shared" si="0"/>
        <v>75</v>
      </c>
      <c r="K9" s="5467">
        <f t="shared" si="0"/>
        <v>65</v>
      </c>
      <c r="L9" s="6545">
        <f>L8</f>
        <v>5</v>
      </c>
      <c r="M9" s="6546">
        <f t="shared" si="0"/>
        <v>70</v>
      </c>
      <c r="N9" s="5467">
        <f>68</f>
        <v>68</v>
      </c>
      <c r="O9" s="6545">
        <f>O8</f>
        <v>2</v>
      </c>
      <c r="P9" s="6546">
        <f t="shared" si="0"/>
        <v>70</v>
      </c>
      <c r="Q9" s="6557">
        <f>H9+K9+N9+E9+B9</f>
        <v>336</v>
      </c>
      <c r="R9" s="4760">
        <f>I9+L9+O9+C9+F9</f>
        <v>10</v>
      </c>
      <c r="S9" s="4761">
        <f>R9+Q9</f>
        <v>346</v>
      </c>
      <c r="T9" s="2212"/>
    </row>
    <row r="10" spans="1:23" s="2213" customFormat="1" ht="18" customHeight="1" thickBot="1">
      <c r="A10" s="6547" t="s">
        <v>74</v>
      </c>
      <c r="B10" s="6563">
        <v>1</v>
      </c>
      <c r="C10" s="6564">
        <v>0</v>
      </c>
      <c r="D10" s="6565">
        <f>B10+C10</f>
        <v>1</v>
      </c>
      <c r="E10" s="6566">
        <v>0</v>
      </c>
      <c r="F10" s="6567">
        <v>0</v>
      </c>
      <c r="G10" s="6568">
        <f>E10+F10</f>
        <v>0</v>
      </c>
      <c r="H10" s="4758">
        <v>0</v>
      </c>
      <c r="I10" s="6569">
        <v>0</v>
      </c>
      <c r="J10" s="4759">
        <f>H10+I10</f>
        <v>0</v>
      </c>
      <c r="K10" s="4758">
        <v>1</v>
      </c>
      <c r="L10" s="4758">
        <v>0</v>
      </c>
      <c r="M10" s="6570">
        <f>K10+L10</f>
        <v>1</v>
      </c>
      <c r="N10" s="4758">
        <f>1</f>
        <v>1</v>
      </c>
      <c r="O10" s="6569">
        <v>0</v>
      </c>
      <c r="P10" s="4759">
        <f>N10+O10</f>
        <v>1</v>
      </c>
      <c r="Q10" s="6557">
        <f>B10+E10+H10+K10+N10</f>
        <v>3</v>
      </c>
      <c r="R10" s="4760">
        <f>I10+L10+O10+F10+C10</f>
        <v>0</v>
      </c>
      <c r="S10" s="4761">
        <f>R10+Q10</f>
        <v>3</v>
      </c>
      <c r="T10" s="2212"/>
    </row>
    <row r="11" spans="1:23" s="2213" customFormat="1" ht="17.25" customHeight="1" thickBot="1">
      <c r="A11" s="4754" t="s">
        <v>64</v>
      </c>
      <c r="B11" s="6571">
        <f>B10</f>
        <v>1</v>
      </c>
      <c r="C11" s="6572">
        <f t="shared" ref="C11:D11" si="1">C10</f>
        <v>0</v>
      </c>
      <c r="D11" s="6573">
        <f t="shared" si="1"/>
        <v>1</v>
      </c>
      <c r="E11" s="6574">
        <f t="shared" ref="E11:M11" si="2">E10</f>
        <v>0</v>
      </c>
      <c r="F11" s="6575">
        <f t="shared" si="2"/>
        <v>0</v>
      </c>
      <c r="G11" s="6576">
        <f t="shared" si="2"/>
        <v>0</v>
      </c>
      <c r="H11" s="6577">
        <f t="shared" si="2"/>
        <v>0</v>
      </c>
      <c r="I11" s="6578">
        <f t="shared" si="2"/>
        <v>0</v>
      </c>
      <c r="J11" s="6579">
        <f t="shared" si="2"/>
        <v>0</v>
      </c>
      <c r="K11" s="6577">
        <f>K10</f>
        <v>1</v>
      </c>
      <c r="L11" s="6545">
        <f>L10</f>
        <v>0</v>
      </c>
      <c r="M11" s="6579">
        <f t="shared" si="2"/>
        <v>1</v>
      </c>
      <c r="N11" s="6545">
        <v>1</v>
      </c>
      <c r="O11" s="6580">
        <f>O10</f>
        <v>0</v>
      </c>
      <c r="P11" s="6581">
        <f>P10</f>
        <v>1</v>
      </c>
      <c r="Q11" s="4755">
        <f>H11+K11+N11+E11+B11</f>
        <v>3</v>
      </c>
      <c r="R11" s="4756">
        <f>I11+L11+O11+F11+C11</f>
        <v>0</v>
      </c>
      <c r="S11" s="4757">
        <f>R11+Q11</f>
        <v>3</v>
      </c>
      <c r="T11" s="2212"/>
    </row>
    <row r="12" spans="1:23" s="2213" customFormat="1" ht="20.25" customHeight="1" thickBot="1">
      <c r="A12" s="2214" t="s">
        <v>75</v>
      </c>
      <c r="B12" s="3904">
        <f>B11+B9</f>
        <v>64</v>
      </c>
      <c r="C12" s="3905">
        <f>C11+C9</f>
        <v>2</v>
      </c>
      <c r="D12" s="3906">
        <f>D11+D9</f>
        <v>66</v>
      </c>
      <c r="E12" s="3907">
        <f>E8+E10</f>
        <v>65</v>
      </c>
      <c r="F12" s="3905">
        <f>F9+F11</f>
        <v>1</v>
      </c>
      <c r="G12" s="3906">
        <f t="shared" ref="G12:P12" si="3">G11+G9</f>
        <v>66</v>
      </c>
      <c r="H12" s="6582">
        <f t="shared" si="3"/>
        <v>75</v>
      </c>
      <c r="I12" s="6583">
        <f t="shared" si="3"/>
        <v>0</v>
      </c>
      <c r="J12" s="6584">
        <f t="shared" si="3"/>
        <v>75</v>
      </c>
      <c r="K12" s="6582">
        <f t="shared" si="3"/>
        <v>66</v>
      </c>
      <c r="L12" s="6583">
        <f t="shared" si="3"/>
        <v>5</v>
      </c>
      <c r="M12" s="6584">
        <f>71</f>
        <v>71</v>
      </c>
      <c r="N12" s="6582">
        <f t="shared" si="3"/>
        <v>69</v>
      </c>
      <c r="O12" s="6583">
        <f t="shared" si="3"/>
        <v>2</v>
      </c>
      <c r="P12" s="6584">
        <f t="shared" si="3"/>
        <v>71</v>
      </c>
      <c r="Q12" s="3908">
        <f>H12+K12+N12+E12+B12</f>
        <v>339</v>
      </c>
      <c r="R12" s="3909">
        <f>I12+L12+O12+F12+C12</f>
        <v>10</v>
      </c>
      <c r="S12" s="3910">
        <f>R12+Q12</f>
        <v>349</v>
      </c>
    </row>
    <row r="13" spans="1:23">
      <c r="A13" s="348"/>
      <c r="B13" s="349"/>
      <c r="C13" s="349"/>
      <c r="D13" s="349"/>
      <c r="E13" s="349"/>
      <c r="F13" s="1507"/>
      <c r="G13" s="1507"/>
      <c r="H13" s="1507"/>
      <c r="I13" s="1507"/>
      <c r="J13" s="1507"/>
      <c r="K13" s="1507"/>
      <c r="L13" s="1507"/>
      <c r="M13" s="1507"/>
      <c r="N13" s="1507"/>
      <c r="O13" s="1507"/>
      <c r="P13" s="1507"/>
      <c r="Q13" s="1508"/>
      <c r="R13" s="1508"/>
      <c r="S13" s="350"/>
      <c r="T13" s="351"/>
    </row>
    <row r="14" spans="1:23" ht="15.6" customHeight="1">
      <c r="A14" s="2184"/>
      <c r="B14" s="2184"/>
      <c r="C14" s="2184"/>
      <c r="D14" s="2184"/>
      <c r="E14" s="2184"/>
      <c r="F14" s="2184"/>
      <c r="G14" s="2184"/>
      <c r="H14" s="2184"/>
      <c r="I14" s="2185"/>
      <c r="J14" s="2185"/>
      <c r="K14" s="3286"/>
      <c r="L14" s="3286"/>
      <c r="M14" s="3286"/>
      <c r="N14" s="3286"/>
      <c r="O14" s="3286"/>
      <c r="P14" s="3286"/>
      <c r="Q14" s="3286"/>
      <c r="R14" s="3286"/>
      <c r="S14" s="2215"/>
      <c r="T14" s="2215"/>
      <c r="U14" s="2215"/>
      <c r="V14" s="2215"/>
      <c r="W14" s="2215"/>
    </row>
    <row r="15" spans="1:23">
      <c r="Q15" s="2216"/>
      <c r="R15" s="2216"/>
      <c r="S15" s="2216"/>
    </row>
    <row r="16" spans="1:23">
      <c r="I16" s="347" t="s">
        <v>96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AF46"/>
  <sheetViews>
    <sheetView zoomScale="75" zoomScaleNormal="75" workbookViewId="0">
      <selection activeCell="J38" sqref="J38"/>
    </sheetView>
  </sheetViews>
  <sheetFormatPr defaultRowHeight="12.75"/>
  <cols>
    <col min="1" max="1" width="61.140625" style="2939" customWidth="1"/>
    <col min="2" max="2" width="12.5703125" style="2939" customWidth="1"/>
    <col min="3" max="3" width="10.28515625" style="2939" customWidth="1"/>
    <col min="4" max="4" width="14.28515625" style="2939" customWidth="1"/>
    <col min="5" max="5" width="14.85546875" style="2939" customWidth="1"/>
    <col min="6" max="6" width="15.7109375" style="2939" customWidth="1"/>
    <col min="7" max="7" width="15.42578125" style="2939" customWidth="1"/>
    <col min="8" max="8" width="13.85546875" style="2939" customWidth="1"/>
    <col min="9" max="9" width="13.7109375" style="2939" customWidth="1"/>
    <col min="10" max="10" width="15.85546875" style="2939" customWidth="1"/>
    <col min="11" max="256" width="9.140625" style="2939"/>
    <col min="257" max="257" width="61.140625" style="2939" customWidth="1"/>
    <col min="258" max="258" width="12.5703125" style="2939" customWidth="1"/>
    <col min="259" max="259" width="10.28515625" style="2939" customWidth="1"/>
    <col min="260" max="260" width="14.28515625" style="2939" customWidth="1"/>
    <col min="261" max="261" width="14.85546875" style="2939" customWidth="1"/>
    <col min="262" max="262" width="15.7109375" style="2939" customWidth="1"/>
    <col min="263" max="263" width="15.42578125" style="2939" customWidth="1"/>
    <col min="264" max="264" width="13.85546875" style="2939" customWidth="1"/>
    <col min="265" max="265" width="13.7109375" style="2939" customWidth="1"/>
    <col min="266" max="266" width="15.85546875" style="2939" customWidth="1"/>
    <col min="267" max="512" width="9.140625" style="2939"/>
    <col min="513" max="513" width="61.140625" style="2939" customWidth="1"/>
    <col min="514" max="514" width="12.5703125" style="2939" customWidth="1"/>
    <col min="515" max="515" width="10.28515625" style="2939" customWidth="1"/>
    <col min="516" max="516" width="14.28515625" style="2939" customWidth="1"/>
    <col min="517" max="517" width="14.85546875" style="2939" customWidth="1"/>
    <col min="518" max="518" width="15.7109375" style="2939" customWidth="1"/>
    <col min="519" max="519" width="15.42578125" style="2939" customWidth="1"/>
    <col min="520" max="520" width="13.85546875" style="2939" customWidth="1"/>
    <col min="521" max="521" width="13.7109375" style="2939" customWidth="1"/>
    <col min="522" max="522" width="15.85546875" style="2939" customWidth="1"/>
    <col min="523" max="768" width="9.140625" style="2939"/>
    <col min="769" max="769" width="61.140625" style="2939" customWidth="1"/>
    <col min="770" max="770" width="12.5703125" style="2939" customWidth="1"/>
    <col min="771" max="771" width="10.28515625" style="2939" customWidth="1"/>
    <col min="772" max="772" width="14.28515625" style="2939" customWidth="1"/>
    <col min="773" max="773" width="14.85546875" style="2939" customWidth="1"/>
    <col min="774" max="774" width="15.7109375" style="2939" customWidth="1"/>
    <col min="775" max="775" width="15.42578125" style="2939" customWidth="1"/>
    <col min="776" max="776" width="13.85546875" style="2939" customWidth="1"/>
    <col min="777" max="777" width="13.7109375" style="2939" customWidth="1"/>
    <col min="778" max="778" width="15.85546875" style="2939" customWidth="1"/>
    <col min="779" max="1024" width="9.140625" style="2939"/>
    <col min="1025" max="1025" width="61.140625" style="2939" customWidth="1"/>
    <col min="1026" max="1026" width="12.5703125" style="2939" customWidth="1"/>
    <col min="1027" max="1027" width="10.28515625" style="2939" customWidth="1"/>
    <col min="1028" max="1028" width="14.28515625" style="2939" customWidth="1"/>
    <col min="1029" max="1029" width="14.85546875" style="2939" customWidth="1"/>
    <col min="1030" max="1030" width="15.7109375" style="2939" customWidth="1"/>
    <col min="1031" max="1031" width="15.42578125" style="2939" customWidth="1"/>
    <col min="1032" max="1032" width="13.85546875" style="2939" customWidth="1"/>
    <col min="1033" max="1033" width="13.7109375" style="2939" customWidth="1"/>
    <col min="1034" max="1034" width="15.85546875" style="2939" customWidth="1"/>
    <col min="1035" max="1280" width="9.140625" style="2939"/>
    <col min="1281" max="1281" width="61.140625" style="2939" customWidth="1"/>
    <col min="1282" max="1282" width="12.5703125" style="2939" customWidth="1"/>
    <col min="1283" max="1283" width="10.28515625" style="2939" customWidth="1"/>
    <col min="1284" max="1284" width="14.28515625" style="2939" customWidth="1"/>
    <col min="1285" max="1285" width="14.85546875" style="2939" customWidth="1"/>
    <col min="1286" max="1286" width="15.7109375" style="2939" customWidth="1"/>
    <col min="1287" max="1287" width="15.42578125" style="2939" customWidth="1"/>
    <col min="1288" max="1288" width="13.85546875" style="2939" customWidth="1"/>
    <col min="1289" max="1289" width="13.7109375" style="2939" customWidth="1"/>
    <col min="1290" max="1290" width="15.85546875" style="2939" customWidth="1"/>
    <col min="1291" max="1536" width="9.140625" style="2939"/>
    <col min="1537" max="1537" width="61.140625" style="2939" customWidth="1"/>
    <col min="1538" max="1538" width="12.5703125" style="2939" customWidth="1"/>
    <col min="1539" max="1539" width="10.28515625" style="2939" customWidth="1"/>
    <col min="1540" max="1540" width="14.28515625" style="2939" customWidth="1"/>
    <col min="1541" max="1541" width="14.85546875" style="2939" customWidth="1"/>
    <col min="1542" max="1542" width="15.7109375" style="2939" customWidth="1"/>
    <col min="1543" max="1543" width="15.42578125" style="2939" customWidth="1"/>
    <col min="1544" max="1544" width="13.85546875" style="2939" customWidth="1"/>
    <col min="1545" max="1545" width="13.7109375" style="2939" customWidth="1"/>
    <col min="1546" max="1546" width="15.85546875" style="2939" customWidth="1"/>
    <col min="1547" max="1792" width="9.140625" style="2939"/>
    <col min="1793" max="1793" width="61.140625" style="2939" customWidth="1"/>
    <col min="1794" max="1794" width="12.5703125" style="2939" customWidth="1"/>
    <col min="1795" max="1795" width="10.28515625" style="2939" customWidth="1"/>
    <col min="1796" max="1796" width="14.28515625" style="2939" customWidth="1"/>
    <col min="1797" max="1797" width="14.85546875" style="2939" customWidth="1"/>
    <col min="1798" max="1798" width="15.7109375" style="2939" customWidth="1"/>
    <col min="1799" max="1799" width="15.42578125" style="2939" customWidth="1"/>
    <col min="1800" max="1800" width="13.85546875" style="2939" customWidth="1"/>
    <col min="1801" max="1801" width="13.7109375" style="2939" customWidth="1"/>
    <col min="1802" max="1802" width="15.85546875" style="2939" customWidth="1"/>
    <col min="1803" max="2048" width="9.140625" style="2939"/>
    <col min="2049" max="2049" width="61.140625" style="2939" customWidth="1"/>
    <col min="2050" max="2050" width="12.5703125" style="2939" customWidth="1"/>
    <col min="2051" max="2051" width="10.28515625" style="2939" customWidth="1"/>
    <col min="2052" max="2052" width="14.28515625" style="2939" customWidth="1"/>
    <col min="2053" max="2053" width="14.85546875" style="2939" customWidth="1"/>
    <col min="2054" max="2054" width="15.7109375" style="2939" customWidth="1"/>
    <col min="2055" max="2055" width="15.42578125" style="2939" customWidth="1"/>
    <col min="2056" max="2056" width="13.85546875" style="2939" customWidth="1"/>
    <col min="2057" max="2057" width="13.7109375" style="2939" customWidth="1"/>
    <col min="2058" max="2058" width="15.85546875" style="2939" customWidth="1"/>
    <col min="2059" max="2304" width="9.140625" style="2939"/>
    <col min="2305" max="2305" width="61.140625" style="2939" customWidth="1"/>
    <col min="2306" max="2306" width="12.5703125" style="2939" customWidth="1"/>
    <col min="2307" max="2307" width="10.28515625" style="2939" customWidth="1"/>
    <col min="2308" max="2308" width="14.28515625" style="2939" customWidth="1"/>
    <col min="2309" max="2309" width="14.85546875" style="2939" customWidth="1"/>
    <col min="2310" max="2310" width="15.7109375" style="2939" customWidth="1"/>
    <col min="2311" max="2311" width="15.42578125" style="2939" customWidth="1"/>
    <col min="2312" max="2312" width="13.85546875" style="2939" customWidth="1"/>
    <col min="2313" max="2313" width="13.7109375" style="2939" customWidth="1"/>
    <col min="2314" max="2314" width="15.85546875" style="2939" customWidth="1"/>
    <col min="2315" max="2560" width="9.140625" style="2939"/>
    <col min="2561" max="2561" width="61.140625" style="2939" customWidth="1"/>
    <col min="2562" max="2562" width="12.5703125" style="2939" customWidth="1"/>
    <col min="2563" max="2563" width="10.28515625" style="2939" customWidth="1"/>
    <col min="2564" max="2564" width="14.28515625" style="2939" customWidth="1"/>
    <col min="2565" max="2565" width="14.85546875" style="2939" customWidth="1"/>
    <col min="2566" max="2566" width="15.7109375" style="2939" customWidth="1"/>
    <col min="2567" max="2567" width="15.42578125" style="2939" customWidth="1"/>
    <col min="2568" max="2568" width="13.85546875" style="2939" customWidth="1"/>
    <col min="2569" max="2569" width="13.7109375" style="2939" customWidth="1"/>
    <col min="2570" max="2570" width="15.85546875" style="2939" customWidth="1"/>
    <col min="2571" max="2816" width="9.140625" style="2939"/>
    <col min="2817" max="2817" width="61.140625" style="2939" customWidth="1"/>
    <col min="2818" max="2818" width="12.5703125" style="2939" customWidth="1"/>
    <col min="2819" max="2819" width="10.28515625" style="2939" customWidth="1"/>
    <col min="2820" max="2820" width="14.28515625" style="2939" customWidth="1"/>
    <col min="2821" max="2821" width="14.85546875" style="2939" customWidth="1"/>
    <col min="2822" max="2822" width="15.7109375" style="2939" customWidth="1"/>
    <col min="2823" max="2823" width="15.42578125" style="2939" customWidth="1"/>
    <col min="2824" max="2824" width="13.85546875" style="2939" customWidth="1"/>
    <col min="2825" max="2825" width="13.7109375" style="2939" customWidth="1"/>
    <col min="2826" max="2826" width="15.85546875" style="2939" customWidth="1"/>
    <col min="2827" max="3072" width="9.140625" style="2939"/>
    <col min="3073" max="3073" width="61.140625" style="2939" customWidth="1"/>
    <col min="3074" max="3074" width="12.5703125" style="2939" customWidth="1"/>
    <col min="3075" max="3075" width="10.28515625" style="2939" customWidth="1"/>
    <col min="3076" max="3076" width="14.28515625" style="2939" customWidth="1"/>
    <col min="3077" max="3077" width="14.85546875" style="2939" customWidth="1"/>
    <col min="3078" max="3078" width="15.7109375" style="2939" customWidth="1"/>
    <col min="3079" max="3079" width="15.42578125" style="2939" customWidth="1"/>
    <col min="3080" max="3080" width="13.85546875" style="2939" customWidth="1"/>
    <col min="3081" max="3081" width="13.7109375" style="2939" customWidth="1"/>
    <col min="3082" max="3082" width="15.85546875" style="2939" customWidth="1"/>
    <col min="3083" max="3328" width="9.140625" style="2939"/>
    <col min="3329" max="3329" width="61.140625" style="2939" customWidth="1"/>
    <col min="3330" max="3330" width="12.5703125" style="2939" customWidth="1"/>
    <col min="3331" max="3331" width="10.28515625" style="2939" customWidth="1"/>
    <col min="3332" max="3332" width="14.28515625" style="2939" customWidth="1"/>
    <col min="3333" max="3333" width="14.85546875" style="2939" customWidth="1"/>
    <col min="3334" max="3334" width="15.7109375" style="2939" customWidth="1"/>
    <col min="3335" max="3335" width="15.42578125" style="2939" customWidth="1"/>
    <col min="3336" max="3336" width="13.85546875" style="2939" customWidth="1"/>
    <col min="3337" max="3337" width="13.7109375" style="2939" customWidth="1"/>
    <col min="3338" max="3338" width="15.85546875" style="2939" customWidth="1"/>
    <col min="3339" max="3584" width="9.140625" style="2939"/>
    <col min="3585" max="3585" width="61.140625" style="2939" customWidth="1"/>
    <col min="3586" max="3586" width="12.5703125" style="2939" customWidth="1"/>
    <col min="3587" max="3587" width="10.28515625" style="2939" customWidth="1"/>
    <col min="3588" max="3588" width="14.28515625" style="2939" customWidth="1"/>
    <col min="3589" max="3589" width="14.85546875" style="2939" customWidth="1"/>
    <col min="3590" max="3590" width="15.7109375" style="2939" customWidth="1"/>
    <col min="3591" max="3591" width="15.42578125" style="2939" customWidth="1"/>
    <col min="3592" max="3592" width="13.85546875" style="2939" customWidth="1"/>
    <col min="3593" max="3593" width="13.7109375" style="2939" customWidth="1"/>
    <col min="3594" max="3594" width="15.85546875" style="2939" customWidth="1"/>
    <col min="3595" max="3840" width="9.140625" style="2939"/>
    <col min="3841" max="3841" width="61.140625" style="2939" customWidth="1"/>
    <col min="3842" max="3842" width="12.5703125" style="2939" customWidth="1"/>
    <col min="3843" max="3843" width="10.28515625" style="2939" customWidth="1"/>
    <col min="3844" max="3844" width="14.28515625" style="2939" customWidth="1"/>
    <col min="3845" max="3845" width="14.85546875" style="2939" customWidth="1"/>
    <col min="3846" max="3846" width="15.7109375" style="2939" customWidth="1"/>
    <col min="3847" max="3847" width="15.42578125" style="2939" customWidth="1"/>
    <col min="3848" max="3848" width="13.85546875" style="2939" customWidth="1"/>
    <col min="3849" max="3849" width="13.7109375" style="2939" customWidth="1"/>
    <col min="3850" max="3850" width="15.85546875" style="2939" customWidth="1"/>
    <col min="3851" max="4096" width="9.140625" style="2939"/>
    <col min="4097" max="4097" width="61.140625" style="2939" customWidth="1"/>
    <col min="4098" max="4098" width="12.5703125" style="2939" customWidth="1"/>
    <col min="4099" max="4099" width="10.28515625" style="2939" customWidth="1"/>
    <col min="4100" max="4100" width="14.28515625" style="2939" customWidth="1"/>
    <col min="4101" max="4101" width="14.85546875" style="2939" customWidth="1"/>
    <col min="4102" max="4102" width="15.7109375" style="2939" customWidth="1"/>
    <col min="4103" max="4103" width="15.42578125" style="2939" customWidth="1"/>
    <col min="4104" max="4104" width="13.85546875" style="2939" customWidth="1"/>
    <col min="4105" max="4105" width="13.7109375" style="2939" customWidth="1"/>
    <col min="4106" max="4106" width="15.85546875" style="2939" customWidth="1"/>
    <col min="4107" max="4352" width="9.140625" style="2939"/>
    <col min="4353" max="4353" width="61.140625" style="2939" customWidth="1"/>
    <col min="4354" max="4354" width="12.5703125" style="2939" customWidth="1"/>
    <col min="4355" max="4355" width="10.28515625" style="2939" customWidth="1"/>
    <col min="4356" max="4356" width="14.28515625" style="2939" customWidth="1"/>
    <col min="4357" max="4357" width="14.85546875" style="2939" customWidth="1"/>
    <col min="4358" max="4358" width="15.7109375" style="2939" customWidth="1"/>
    <col min="4359" max="4359" width="15.42578125" style="2939" customWidth="1"/>
    <col min="4360" max="4360" width="13.85546875" style="2939" customWidth="1"/>
    <col min="4361" max="4361" width="13.7109375" style="2939" customWidth="1"/>
    <col min="4362" max="4362" width="15.85546875" style="2939" customWidth="1"/>
    <col min="4363" max="4608" width="9.140625" style="2939"/>
    <col min="4609" max="4609" width="61.140625" style="2939" customWidth="1"/>
    <col min="4610" max="4610" width="12.5703125" style="2939" customWidth="1"/>
    <col min="4611" max="4611" width="10.28515625" style="2939" customWidth="1"/>
    <col min="4612" max="4612" width="14.28515625" style="2939" customWidth="1"/>
    <col min="4613" max="4613" width="14.85546875" style="2939" customWidth="1"/>
    <col min="4614" max="4614" width="15.7109375" style="2939" customWidth="1"/>
    <col min="4615" max="4615" width="15.42578125" style="2939" customWidth="1"/>
    <col min="4616" max="4616" width="13.85546875" style="2939" customWidth="1"/>
    <col min="4617" max="4617" width="13.7109375" style="2939" customWidth="1"/>
    <col min="4618" max="4618" width="15.85546875" style="2939" customWidth="1"/>
    <col min="4619" max="4864" width="9.140625" style="2939"/>
    <col min="4865" max="4865" width="61.140625" style="2939" customWidth="1"/>
    <col min="4866" max="4866" width="12.5703125" style="2939" customWidth="1"/>
    <col min="4867" max="4867" width="10.28515625" style="2939" customWidth="1"/>
    <col min="4868" max="4868" width="14.28515625" style="2939" customWidth="1"/>
    <col min="4869" max="4869" width="14.85546875" style="2939" customWidth="1"/>
    <col min="4870" max="4870" width="15.7109375" style="2939" customWidth="1"/>
    <col min="4871" max="4871" width="15.42578125" style="2939" customWidth="1"/>
    <col min="4872" max="4872" width="13.85546875" style="2939" customWidth="1"/>
    <col min="4873" max="4873" width="13.7109375" style="2939" customWidth="1"/>
    <col min="4874" max="4874" width="15.85546875" style="2939" customWidth="1"/>
    <col min="4875" max="5120" width="9.140625" style="2939"/>
    <col min="5121" max="5121" width="61.140625" style="2939" customWidth="1"/>
    <col min="5122" max="5122" width="12.5703125" style="2939" customWidth="1"/>
    <col min="5123" max="5123" width="10.28515625" style="2939" customWidth="1"/>
    <col min="5124" max="5124" width="14.28515625" style="2939" customWidth="1"/>
    <col min="5125" max="5125" width="14.85546875" style="2939" customWidth="1"/>
    <col min="5126" max="5126" width="15.7109375" style="2939" customWidth="1"/>
    <col min="5127" max="5127" width="15.42578125" style="2939" customWidth="1"/>
    <col min="5128" max="5128" width="13.85546875" style="2939" customWidth="1"/>
    <col min="5129" max="5129" width="13.7109375" style="2939" customWidth="1"/>
    <col min="5130" max="5130" width="15.85546875" style="2939" customWidth="1"/>
    <col min="5131" max="5376" width="9.140625" style="2939"/>
    <col min="5377" max="5377" width="61.140625" style="2939" customWidth="1"/>
    <col min="5378" max="5378" width="12.5703125" style="2939" customWidth="1"/>
    <col min="5379" max="5379" width="10.28515625" style="2939" customWidth="1"/>
    <col min="5380" max="5380" width="14.28515625" style="2939" customWidth="1"/>
    <col min="5381" max="5381" width="14.85546875" style="2939" customWidth="1"/>
    <col min="5382" max="5382" width="15.7109375" style="2939" customWidth="1"/>
    <col min="5383" max="5383" width="15.42578125" style="2939" customWidth="1"/>
    <col min="5384" max="5384" width="13.85546875" style="2939" customWidth="1"/>
    <col min="5385" max="5385" width="13.7109375" style="2939" customWidth="1"/>
    <col min="5386" max="5386" width="15.85546875" style="2939" customWidth="1"/>
    <col min="5387" max="5632" width="9.140625" style="2939"/>
    <col min="5633" max="5633" width="61.140625" style="2939" customWidth="1"/>
    <col min="5634" max="5634" width="12.5703125" style="2939" customWidth="1"/>
    <col min="5635" max="5635" width="10.28515625" style="2939" customWidth="1"/>
    <col min="5636" max="5636" width="14.28515625" style="2939" customWidth="1"/>
    <col min="5637" max="5637" width="14.85546875" style="2939" customWidth="1"/>
    <col min="5638" max="5638" width="15.7109375" style="2939" customWidth="1"/>
    <col min="5639" max="5639" width="15.42578125" style="2939" customWidth="1"/>
    <col min="5640" max="5640" width="13.85546875" style="2939" customWidth="1"/>
    <col min="5641" max="5641" width="13.7109375" style="2939" customWidth="1"/>
    <col min="5642" max="5642" width="15.85546875" style="2939" customWidth="1"/>
    <col min="5643" max="5888" width="9.140625" style="2939"/>
    <col min="5889" max="5889" width="61.140625" style="2939" customWidth="1"/>
    <col min="5890" max="5890" width="12.5703125" style="2939" customWidth="1"/>
    <col min="5891" max="5891" width="10.28515625" style="2939" customWidth="1"/>
    <col min="5892" max="5892" width="14.28515625" style="2939" customWidth="1"/>
    <col min="5893" max="5893" width="14.85546875" style="2939" customWidth="1"/>
    <col min="5894" max="5894" width="15.7109375" style="2939" customWidth="1"/>
    <col min="5895" max="5895" width="15.42578125" style="2939" customWidth="1"/>
    <col min="5896" max="5896" width="13.85546875" style="2939" customWidth="1"/>
    <col min="5897" max="5897" width="13.7109375" style="2939" customWidth="1"/>
    <col min="5898" max="5898" width="15.85546875" style="2939" customWidth="1"/>
    <col min="5899" max="6144" width="9.140625" style="2939"/>
    <col min="6145" max="6145" width="61.140625" style="2939" customWidth="1"/>
    <col min="6146" max="6146" width="12.5703125" style="2939" customWidth="1"/>
    <col min="6147" max="6147" width="10.28515625" style="2939" customWidth="1"/>
    <col min="6148" max="6148" width="14.28515625" style="2939" customWidth="1"/>
    <col min="6149" max="6149" width="14.85546875" style="2939" customWidth="1"/>
    <col min="6150" max="6150" width="15.7109375" style="2939" customWidth="1"/>
    <col min="6151" max="6151" width="15.42578125" style="2939" customWidth="1"/>
    <col min="6152" max="6152" width="13.85546875" style="2939" customWidth="1"/>
    <col min="6153" max="6153" width="13.7109375" style="2939" customWidth="1"/>
    <col min="6154" max="6154" width="15.85546875" style="2939" customWidth="1"/>
    <col min="6155" max="6400" width="9.140625" style="2939"/>
    <col min="6401" max="6401" width="61.140625" style="2939" customWidth="1"/>
    <col min="6402" max="6402" width="12.5703125" style="2939" customWidth="1"/>
    <col min="6403" max="6403" width="10.28515625" style="2939" customWidth="1"/>
    <col min="6404" max="6404" width="14.28515625" style="2939" customWidth="1"/>
    <col min="6405" max="6405" width="14.85546875" style="2939" customWidth="1"/>
    <col min="6406" max="6406" width="15.7109375" style="2939" customWidth="1"/>
    <col min="6407" max="6407" width="15.42578125" style="2939" customWidth="1"/>
    <col min="6408" max="6408" width="13.85546875" style="2939" customWidth="1"/>
    <col min="6409" max="6409" width="13.7109375" style="2939" customWidth="1"/>
    <col min="6410" max="6410" width="15.85546875" style="2939" customWidth="1"/>
    <col min="6411" max="6656" width="9.140625" style="2939"/>
    <col min="6657" max="6657" width="61.140625" style="2939" customWidth="1"/>
    <col min="6658" max="6658" width="12.5703125" style="2939" customWidth="1"/>
    <col min="6659" max="6659" width="10.28515625" style="2939" customWidth="1"/>
    <col min="6660" max="6660" width="14.28515625" style="2939" customWidth="1"/>
    <col min="6661" max="6661" width="14.85546875" style="2939" customWidth="1"/>
    <col min="6662" max="6662" width="15.7109375" style="2939" customWidth="1"/>
    <col min="6663" max="6663" width="15.42578125" style="2939" customWidth="1"/>
    <col min="6664" max="6664" width="13.85546875" style="2939" customWidth="1"/>
    <col min="6665" max="6665" width="13.7109375" style="2939" customWidth="1"/>
    <col min="6666" max="6666" width="15.85546875" style="2939" customWidth="1"/>
    <col min="6667" max="6912" width="9.140625" style="2939"/>
    <col min="6913" max="6913" width="61.140625" style="2939" customWidth="1"/>
    <col min="6914" max="6914" width="12.5703125" style="2939" customWidth="1"/>
    <col min="6915" max="6915" width="10.28515625" style="2939" customWidth="1"/>
    <col min="6916" max="6916" width="14.28515625" style="2939" customWidth="1"/>
    <col min="6917" max="6917" width="14.85546875" style="2939" customWidth="1"/>
    <col min="6918" max="6918" width="15.7109375" style="2939" customWidth="1"/>
    <col min="6919" max="6919" width="15.42578125" style="2939" customWidth="1"/>
    <col min="6920" max="6920" width="13.85546875" style="2939" customWidth="1"/>
    <col min="6921" max="6921" width="13.7109375" style="2939" customWidth="1"/>
    <col min="6922" max="6922" width="15.85546875" style="2939" customWidth="1"/>
    <col min="6923" max="7168" width="9.140625" style="2939"/>
    <col min="7169" max="7169" width="61.140625" style="2939" customWidth="1"/>
    <col min="7170" max="7170" width="12.5703125" style="2939" customWidth="1"/>
    <col min="7171" max="7171" width="10.28515625" style="2939" customWidth="1"/>
    <col min="7172" max="7172" width="14.28515625" style="2939" customWidth="1"/>
    <col min="7173" max="7173" width="14.85546875" style="2939" customWidth="1"/>
    <col min="7174" max="7174" width="15.7109375" style="2939" customWidth="1"/>
    <col min="7175" max="7175" width="15.42578125" style="2939" customWidth="1"/>
    <col min="7176" max="7176" width="13.85546875" style="2939" customWidth="1"/>
    <col min="7177" max="7177" width="13.7109375" style="2939" customWidth="1"/>
    <col min="7178" max="7178" width="15.85546875" style="2939" customWidth="1"/>
    <col min="7179" max="7424" width="9.140625" style="2939"/>
    <col min="7425" max="7425" width="61.140625" style="2939" customWidth="1"/>
    <col min="7426" max="7426" width="12.5703125" style="2939" customWidth="1"/>
    <col min="7427" max="7427" width="10.28515625" style="2939" customWidth="1"/>
    <col min="7428" max="7428" width="14.28515625" style="2939" customWidth="1"/>
    <col min="7429" max="7429" width="14.85546875" style="2939" customWidth="1"/>
    <col min="7430" max="7430" width="15.7109375" style="2939" customWidth="1"/>
    <col min="7431" max="7431" width="15.42578125" style="2939" customWidth="1"/>
    <col min="7432" max="7432" width="13.85546875" style="2939" customWidth="1"/>
    <col min="7433" max="7433" width="13.7109375" style="2939" customWidth="1"/>
    <col min="7434" max="7434" width="15.85546875" style="2939" customWidth="1"/>
    <col min="7435" max="7680" width="9.140625" style="2939"/>
    <col min="7681" max="7681" width="61.140625" style="2939" customWidth="1"/>
    <col min="7682" max="7682" width="12.5703125" style="2939" customWidth="1"/>
    <col min="7683" max="7683" width="10.28515625" style="2939" customWidth="1"/>
    <col min="7684" max="7684" width="14.28515625" style="2939" customWidth="1"/>
    <col min="7685" max="7685" width="14.85546875" style="2939" customWidth="1"/>
    <col min="7686" max="7686" width="15.7109375" style="2939" customWidth="1"/>
    <col min="7687" max="7687" width="15.42578125" style="2939" customWidth="1"/>
    <col min="7688" max="7688" width="13.85546875" style="2939" customWidth="1"/>
    <col min="7689" max="7689" width="13.7109375" style="2939" customWidth="1"/>
    <col min="7690" max="7690" width="15.85546875" style="2939" customWidth="1"/>
    <col min="7691" max="7936" width="9.140625" style="2939"/>
    <col min="7937" max="7937" width="61.140625" style="2939" customWidth="1"/>
    <col min="7938" max="7938" width="12.5703125" style="2939" customWidth="1"/>
    <col min="7939" max="7939" width="10.28515625" style="2939" customWidth="1"/>
    <col min="7940" max="7940" width="14.28515625" style="2939" customWidth="1"/>
    <col min="7941" max="7941" width="14.85546875" style="2939" customWidth="1"/>
    <col min="7942" max="7942" width="15.7109375" style="2939" customWidth="1"/>
    <col min="7943" max="7943" width="15.42578125" style="2939" customWidth="1"/>
    <col min="7944" max="7944" width="13.85546875" style="2939" customWidth="1"/>
    <col min="7945" max="7945" width="13.7109375" style="2939" customWidth="1"/>
    <col min="7946" max="7946" width="15.85546875" style="2939" customWidth="1"/>
    <col min="7947" max="8192" width="9.140625" style="2939"/>
    <col min="8193" max="8193" width="61.140625" style="2939" customWidth="1"/>
    <col min="8194" max="8194" width="12.5703125" style="2939" customWidth="1"/>
    <col min="8195" max="8195" width="10.28515625" style="2939" customWidth="1"/>
    <col min="8196" max="8196" width="14.28515625" style="2939" customWidth="1"/>
    <col min="8197" max="8197" width="14.85546875" style="2939" customWidth="1"/>
    <col min="8198" max="8198" width="15.7109375" style="2939" customWidth="1"/>
    <col min="8199" max="8199" width="15.42578125" style="2939" customWidth="1"/>
    <col min="8200" max="8200" width="13.85546875" style="2939" customWidth="1"/>
    <col min="8201" max="8201" width="13.7109375" style="2939" customWidth="1"/>
    <col min="8202" max="8202" width="15.85546875" style="2939" customWidth="1"/>
    <col min="8203" max="8448" width="9.140625" style="2939"/>
    <col min="8449" max="8449" width="61.140625" style="2939" customWidth="1"/>
    <col min="8450" max="8450" width="12.5703125" style="2939" customWidth="1"/>
    <col min="8451" max="8451" width="10.28515625" style="2939" customWidth="1"/>
    <col min="8452" max="8452" width="14.28515625" style="2939" customWidth="1"/>
    <col min="8453" max="8453" width="14.85546875" style="2939" customWidth="1"/>
    <col min="8454" max="8454" width="15.7109375" style="2939" customWidth="1"/>
    <col min="8455" max="8455" width="15.42578125" style="2939" customWidth="1"/>
    <col min="8456" max="8456" width="13.85546875" style="2939" customWidth="1"/>
    <col min="8457" max="8457" width="13.7109375" style="2939" customWidth="1"/>
    <col min="8458" max="8458" width="15.85546875" style="2939" customWidth="1"/>
    <col min="8459" max="8704" width="9.140625" style="2939"/>
    <col min="8705" max="8705" width="61.140625" style="2939" customWidth="1"/>
    <col min="8706" max="8706" width="12.5703125" style="2939" customWidth="1"/>
    <col min="8707" max="8707" width="10.28515625" style="2939" customWidth="1"/>
    <col min="8708" max="8708" width="14.28515625" style="2939" customWidth="1"/>
    <col min="8709" max="8709" width="14.85546875" style="2939" customWidth="1"/>
    <col min="8710" max="8710" width="15.7109375" style="2939" customWidth="1"/>
    <col min="8711" max="8711" width="15.42578125" style="2939" customWidth="1"/>
    <col min="8712" max="8712" width="13.85546875" style="2939" customWidth="1"/>
    <col min="8713" max="8713" width="13.7109375" style="2939" customWidth="1"/>
    <col min="8714" max="8714" width="15.85546875" style="2939" customWidth="1"/>
    <col min="8715" max="8960" width="9.140625" style="2939"/>
    <col min="8961" max="8961" width="61.140625" style="2939" customWidth="1"/>
    <col min="8962" max="8962" width="12.5703125" style="2939" customWidth="1"/>
    <col min="8963" max="8963" width="10.28515625" style="2939" customWidth="1"/>
    <col min="8964" max="8964" width="14.28515625" style="2939" customWidth="1"/>
    <col min="8965" max="8965" width="14.85546875" style="2939" customWidth="1"/>
    <col min="8966" max="8966" width="15.7109375" style="2939" customWidth="1"/>
    <col min="8967" max="8967" width="15.42578125" style="2939" customWidth="1"/>
    <col min="8968" max="8968" width="13.85546875" style="2939" customWidth="1"/>
    <col min="8969" max="8969" width="13.7109375" style="2939" customWidth="1"/>
    <col min="8970" max="8970" width="15.85546875" style="2939" customWidth="1"/>
    <col min="8971" max="9216" width="9.140625" style="2939"/>
    <col min="9217" max="9217" width="61.140625" style="2939" customWidth="1"/>
    <col min="9218" max="9218" width="12.5703125" style="2939" customWidth="1"/>
    <col min="9219" max="9219" width="10.28515625" style="2939" customWidth="1"/>
    <col min="9220" max="9220" width="14.28515625" style="2939" customWidth="1"/>
    <col min="9221" max="9221" width="14.85546875" style="2939" customWidth="1"/>
    <col min="9222" max="9222" width="15.7109375" style="2939" customWidth="1"/>
    <col min="9223" max="9223" width="15.42578125" style="2939" customWidth="1"/>
    <col min="9224" max="9224" width="13.85546875" style="2939" customWidth="1"/>
    <col min="9225" max="9225" width="13.7109375" style="2939" customWidth="1"/>
    <col min="9226" max="9226" width="15.85546875" style="2939" customWidth="1"/>
    <col min="9227" max="9472" width="9.140625" style="2939"/>
    <col min="9473" max="9473" width="61.140625" style="2939" customWidth="1"/>
    <col min="9474" max="9474" width="12.5703125" style="2939" customWidth="1"/>
    <col min="9475" max="9475" width="10.28515625" style="2939" customWidth="1"/>
    <col min="9476" max="9476" width="14.28515625" style="2939" customWidth="1"/>
    <col min="9477" max="9477" width="14.85546875" style="2939" customWidth="1"/>
    <col min="9478" max="9478" width="15.7109375" style="2939" customWidth="1"/>
    <col min="9479" max="9479" width="15.42578125" style="2939" customWidth="1"/>
    <col min="9480" max="9480" width="13.85546875" style="2939" customWidth="1"/>
    <col min="9481" max="9481" width="13.7109375" style="2939" customWidth="1"/>
    <col min="9482" max="9482" width="15.85546875" style="2939" customWidth="1"/>
    <col min="9483" max="9728" width="9.140625" style="2939"/>
    <col min="9729" max="9729" width="61.140625" style="2939" customWidth="1"/>
    <col min="9730" max="9730" width="12.5703125" style="2939" customWidth="1"/>
    <col min="9731" max="9731" width="10.28515625" style="2939" customWidth="1"/>
    <col min="9732" max="9732" width="14.28515625" style="2939" customWidth="1"/>
    <col min="9733" max="9733" width="14.85546875" style="2939" customWidth="1"/>
    <col min="9734" max="9734" width="15.7109375" style="2939" customWidth="1"/>
    <col min="9735" max="9735" width="15.42578125" style="2939" customWidth="1"/>
    <col min="9736" max="9736" width="13.85546875" style="2939" customWidth="1"/>
    <col min="9737" max="9737" width="13.7109375" style="2939" customWidth="1"/>
    <col min="9738" max="9738" width="15.85546875" style="2939" customWidth="1"/>
    <col min="9739" max="9984" width="9.140625" style="2939"/>
    <col min="9985" max="9985" width="61.140625" style="2939" customWidth="1"/>
    <col min="9986" max="9986" width="12.5703125" style="2939" customWidth="1"/>
    <col min="9987" max="9987" width="10.28515625" style="2939" customWidth="1"/>
    <col min="9988" max="9988" width="14.28515625" style="2939" customWidth="1"/>
    <col min="9989" max="9989" width="14.85546875" style="2939" customWidth="1"/>
    <col min="9990" max="9990" width="15.7109375" style="2939" customWidth="1"/>
    <col min="9991" max="9991" width="15.42578125" style="2939" customWidth="1"/>
    <col min="9992" max="9992" width="13.85546875" style="2939" customWidth="1"/>
    <col min="9993" max="9993" width="13.7109375" style="2939" customWidth="1"/>
    <col min="9994" max="9994" width="15.85546875" style="2939" customWidth="1"/>
    <col min="9995" max="10240" width="9.140625" style="2939"/>
    <col min="10241" max="10241" width="61.140625" style="2939" customWidth="1"/>
    <col min="10242" max="10242" width="12.5703125" style="2939" customWidth="1"/>
    <col min="10243" max="10243" width="10.28515625" style="2939" customWidth="1"/>
    <col min="10244" max="10244" width="14.28515625" style="2939" customWidth="1"/>
    <col min="10245" max="10245" width="14.85546875" style="2939" customWidth="1"/>
    <col min="10246" max="10246" width="15.7109375" style="2939" customWidth="1"/>
    <col min="10247" max="10247" width="15.42578125" style="2939" customWidth="1"/>
    <col min="10248" max="10248" width="13.85546875" style="2939" customWidth="1"/>
    <col min="10249" max="10249" width="13.7109375" style="2939" customWidth="1"/>
    <col min="10250" max="10250" width="15.85546875" style="2939" customWidth="1"/>
    <col min="10251" max="10496" width="9.140625" style="2939"/>
    <col min="10497" max="10497" width="61.140625" style="2939" customWidth="1"/>
    <col min="10498" max="10498" width="12.5703125" style="2939" customWidth="1"/>
    <col min="10499" max="10499" width="10.28515625" style="2939" customWidth="1"/>
    <col min="10500" max="10500" width="14.28515625" style="2939" customWidth="1"/>
    <col min="10501" max="10501" width="14.85546875" style="2939" customWidth="1"/>
    <col min="10502" max="10502" width="15.7109375" style="2939" customWidth="1"/>
    <col min="10503" max="10503" width="15.42578125" style="2939" customWidth="1"/>
    <col min="10504" max="10504" width="13.85546875" style="2939" customWidth="1"/>
    <col min="10505" max="10505" width="13.7109375" style="2939" customWidth="1"/>
    <col min="10506" max="10506" width="15.85546875" style="2939" customWidth="1"/>
    <col min="10507" max="10752" width="9.140625" style="2939"/>
    <col min="10753" max="10753" width="61.140625" style="2939" customWidth="1"/>
    <col min="10754" max="10754" width="12.5703125" style="2939" customWidth="1"/>
    <col min="10755" max="10755" width="10.28515625" style="2939" customWidth="1"/>
    <col min="10756" max="10756" width="14.28515625" style="2939" customWidth="1"/>
    <col min="10757" max="10757" width="14.85546875" style="2939" customWidth="1"/>
    <col min="10758" max="10758" width="15.7109375" style="2939" customWidth="1"/>
    <col min="10759" max="10759" width="15.42578125" style="2939" customWidth="1"/>
    <col min="10760" max="10760" width="13.85546875" style="2939" customWidth="1"/>
    <col min="10761" max="10761" width="13.7109375" style="2939" customWidth="1"/>
    <col min="10762" max="10762" width="15.85546875" style="2939" customWidth="1"/>
    <col min="10763" max="11008" width="9.140625" style="2939"/>
    <col min="11009" max="11009" width="61.140625" style="2939" customWidth="1"/>
    <col min="11010" max="11010" width="12.5703125" style="2939" customWidth="1"/>
    <col min="11011" max="11011" width="10.28515625" style="2939" customWidth="1"/>
    <col min="11012" max="11012" width="14.28515625" style="2939" customWidth="1"/>
    <col min="11013" max="11013" width="14.85546875" style="2939" customWidth="1"/>
    <col min="11014" max="11014" width="15.7109375" style="2939" customWidth="1"/>
    <col min="11015" max="11015" width="15.42578125" style="2939" customWidth="1"/>
    <col min="11016" max="11016" width="13.85546875" style="2939" customWidth="1"/>
    <col min="11017" max="11017" width="13.7109375" style="2939" customWidth="1"/>
    <col min="11018" max="11018" width="15.85546875" style="2939" customWidth="1"/>
    <col min="11019" max="11264" width="9.140625" style="2939"/>
    <col min="11265" max="11265" width="61.140625" style="2939" customWidth="1"/>
    <col min="11266" max="11266" width="12.5703125" style="2939" customWidth="1"/>
    <col min="11267" max="11267" width="10.28515625" style="2939" customWidth="1"/>
    <col min="11268" max="11268" width="14.28515625" style="2939" customWidth="1"/>
    <col min="11269" max="11269" width="14.85546875" style="2939" customWidth="1"/>
    <col min="11270" max="11270" width="15.7109375" style="2939" customWidth="1"/>
    <col min="11271" max="11271" width="15.42578125" style="2939" customWidth="1"/>
    <col min="11272" max="11272" width="13.85546875" style="2939" customWidth="1"/>
    <col min="11273" max="11273" width="13.7109375" style="2939" customWidth="1"/>
    <col min="11274" max="11274" width="15.85546875" style="2939" customWidth="1"/>
    <col min="11275" max="11520" width="9.140625" style="2939"/>
    <col min="11521" max="11521" width="61.140625" style="2939" customWidth="1"/>
    <col min="11522" max="11522" width="12.5703125" style="2939" customWidth="1"/>
    <col min="11523" max="11523" width="10.28515625" style="2939" customWidth="1"/>
    <col min="11524" max="11524" width="14.28515625" style="2939" customWidth="1"/>
    <col min="11525" max="11525" width="14.85546875" style="2939" customWidth="1"/>
    <col min="11526" max="11526" width="15.7109375" style="2939" customWidth="1"/>
    <col min="11527" max="11527" width="15.42578125" style="2939" customWidth="1"/>
    <col min="11528" max="11528" width="13.85546875" style="2939" customWidth="1"/>
    <col min="11529" max="11529" width="13.7109375" style="2939" customWidth="1"/>
    <col min="11530" max="11530" width="15.85546875" style="2939" customWidth="1"/>
    <col min="11531" max="11776" width="9.140625" style="2939"/>
    <col min="11777" max="11777" width="61.140625" style="2939" customWidth="1"/>
    <col min="11778" max="11778" width="12.5703125" style="2939" customWidth="1"/>
    <col min="11779" max="11779" width="10.28515625" style="2939" customWidth="1"/>
    <col min="11780" max="11780" width="14.28515625" style="2939" customWidth="1"/>
    <col min="11781" max="11781" width="14.85546875" style="2939" customWidth="1"/>
    <col min="11782" max="11782" width="15.7109375" style="2939" customWidth="1"/>
    <col min="11783" max="11783" width="15.42578125" style="2939" customWidth="1"/>
    <col min="11784" max="11784" width="13.85546875" style="2939" customWidth="1"/>
    <col min="11785" max="11785" width="13.7109375" style="2939" customWidth="1"/>
    <col min="11786" max="11786" width="15.85546875" style="2939" customWidth="1"/>
    <col min="11787" max="12032" width="9.140625" style="2939"/>
    <col min="12033" max="12033" width="61.140625" style="2939" customWidth="1"/>
    <col min="12034" max="12034" width="12.5703125" style="2939" customWidth="1"/>
    <col min="12035" max="12035" width="10.28515625" style="2939" customWidth="1"/>
    <col min="12036" max="12036" width="14.28515625" style="2939" customWidth="1"/>
    <col min="12037" max="12037" width="14.85546875" style="2939" customWidth="1"/>
    <col min="12038" max="12038" width="15.7109375" style="2939" customWidth="1"/>
    <col min="12039" max="12039" width="15.42578125" style="2939" customWidth="1"/>
    <col min="12040" max="12040" width="13.85546875" style="2939" customWidth="1"/>
    <col min="12041" max="12041" width="13.7109375" style="2939" customWidth="1"/>
    <col min="12042" max="12042" width="15.85546875" style="2939" customWidth="1"/>
    <col min="12043" max="12288" width="9.140625" style="2939"/>
    <col min="12289" max="12289" width="61.140625" style="2939" customWidth="1"/>
    <col min="12290" max="12290" width="12.5703125" style="2939" customWidth="1"/>
    <col min="12291" max="12291" width="10.28515625" style="2939" customWidth="1"/>
    <col min="12292" max="12292" width="14.28515625" style="2939" customWidth="1"/>
    <col min="12293" max="12293" width="14.85546875" style="2939" customWidth="1"/>
    <col min="12294" max="12294" width="15.7109375" style="2939" customWidth="1"/>
    <col min="12295" max="12295" width="15.42578125" style="2939" customWidth="1"/>
    <col min="12296" max="12296" width="13.85546875" style="2939" customWidth="1"/>
    <col min="12297" max="12297" width="13.7109375" style="2939" customWidth="1"/>
    <col min="12298" max="12298" width="15.85546875" style="2939" customWidth="1"/>
    <col min="12299" max="12544" width="9.140625" style="2939"/>
    <col min="12545" max="12545" width="61.140625" style="2939" customWidth="1"/>
    <col min="12546" max="12546" width="12.5703125" style="2939" customWidth="1"/>
    <col min="12547" max="12547" width="10.28515625" style="2939" customWidth="1"/>
    <col min="12548" max="12548" width="14.28515625" style="2939" customWidth="1"/>
    <col min="12549" max="12549" width="14.85546875" style="2939" customWidth="1"/>
    <col min="12550" max="12550" width="15.7109375" style="2939" customWidth="1"/>
    <col min="12551" max="12551" width="15.42578125" style="2939" customWidth="1"/>
    <col min="12552" max="12552" width="13.85546875" style="2939" customWidth="1"/>
    <col min="12553" max="12553" width="13.7109375" style="2939" customWidth="1"/>
    <col min="12554" max="12554" width="15.85546875" style="2939" customWidth="1"/>
    <col min="12555" max="12800" width="9.140625" style="2939"/>
    <col min="12801" max="12801" width="61.140625" style="2939" customWidth="1"/>
    <col min="12802" max="12802" width="12.5703125" style="2939" customWidth="1"/>
    <col min="12803" max="12803" width="10.28515625" style="2939" customWidth="1"/>
    <col min="12804" max="12804" width="14.28515625" style="2939" customWidth="1"/>
    <col min="12805" max="12805" width="14.85546875" style="2939" customWidth="1"/>
    <col min="12806" max="12806" width="15.7109375" style="2939" customWidth="1"/>
    <col min="12807" max="12807" width="15.42578125" style="2939" customWidth="1"/>
    <col min="12808" max="12808" width="13.85546875" style="2939" customWidth="1"/>
    <col min="12809" max="12809" width="13.7109375" style="2939" customWidth="1"/>
    <col min="12810" max="12810" width="15.85546875" style="2939" customWidth="1"/>
    <col min="12811" max="13056" width="9.140625" style="2939"/>
    <col min="13057" max="13057" width="61.140625" style="2939" customWidth="1"/>
    <col min="13058" max="13058" width="12.5703125" style="2939" customWidth="1"/>
    <col min="13059" max="13059" width="10.28515625" style="2939" customWidth="1"/>
    <col min="13060" max="13060" width="14.28515625" style="2939" customWidth="1"/>
    <col min="13061" max="13061" width="14.85546875" style="2939" customWidth="1"/>
    <col min="13062" max="13062" width="15.7109375" style="2939" customWidth="1"/>
    <col min="13063" max="13063" width="15.42578125" style="2939" customWidth="1"/>
    <col min="13064" max="13064" width="13.85546875" style="2939" customWidth="1"/>
    <col min="13065" max="13065" width="13.7109375" style="2939" customWidth="1"/>
    <col min="13066" max="13066" width="15.85546875" style="2939" customWidth="1"/>
    <col min="13067" max="13312" width="9.140625" style="2939"/>
    <col min="13313" max="13313" width="61.140625" style="2939" customWidth="1"/>
    <col min="13314" max="13314" width="12.5703125" style="2939" customWidth="1"/>
    <col min="13315" max="13315" width="10.28515625" style="2939" customWidth="1"/>
    <col min="13316" max="13316" width="14.28515625" style="2939" customWidth="1"/>
    <col min="13317" max="13317" width="14.85546875" style="2939" customWidth="1"/>
    <col min="13318" max="13318" width="15.7109375" style="2939" customWidth="1"/>
    <col min="13319" max="13319" width="15.42578125" style="2939" customWidth="1"/>
    <col min="13320" max="13320" width="13.85546875" style="2939" customWidth="1"/>
    <col min="13321" max="13321" width="13.7109375" style="2939" customWidth="1"/>
    <col min="13322" max="13322" width="15.85546875" style="2939" customWidth="1"/>
    <col min="13323" max="13568" width="9.140625" style="2939"/>
    <col min="13569" max="13569" width="61.140625" style="2939" customWidth="1"/>
    <col min="13570" max="13570" width="12.5703125" style="2939" customWidth="1"/>
    <col min="13571" max="13571" width="10.28515625" style="2939" customWidth="1"/>
    <col min="13572" max="13572" width="14.28515625" style="2939" customWidth="1"/>
    <col min="13573" max="13573" width="14.85546875" style="2939" customWidth="1"/>
    <col min="13574" max="13574" width="15.7109375" style="2939" customWidth="1"/>
    <col min="13575" max="13575" width="15.42578125" style="2939" customWidth="1"/>
    <col min="13576" max="13576" width="13.85546875" style="2939" customWidth="1"/>
    <col min="13577" max="13577" width="13.7109375" style="2939" customWidth="1"/>
    <col min="13578" max="13578" width="15.85546875" style="2939" customWidth="1"/>
    <col min="13579" max="13824" width="9.140625" style="2939"/>
    <col min="13825" max="13825" width="61.140625" style="2939" customWidth="1"/>
    <col min="13826" max="13826" width="12.5703125" style="2939" customWidth="1"/>
    <col min="13827" max="13827" width="10.28515625" style="2939" customWidth="1"/>
    <col min="13828" max="13828" width="14.28515625" style="2939" customWidth="1"/>
    <col min="13829" max="13829" width="14.85546875" style="2939" customWidth="1"/>
    <col min="13830" max="13830" width="15.7109375" style="2939" customWidth="1"/>
    <col min="13831" max="13831" width="15.42578125" style="2939" customWidth="1"/>
    <col min="13832" max="13832" width="13.85546875" style="2939" customWidth="1"/>
    <col min="13833" max="13833" width="13.7109375" style="2939" customWidth="1"/>
    <col min="13834" max="13834" width="15.85546875" style="2939" customWidth="1"/>
    <col min="13835" max="14080" width="9.140625" style="2939"/>
    <col min="14081" max="14081" width="61.140625" style="2939" customWidth="1"/>
    <col min="14082" max="14082" width="12.5703125" style="2939" customWidth="1"/>
    <col min="14083" max="14083" width="10.28515625" style="2939" customWidth="1"/>
    <col min="14084" max="14084" width="14.28515625" style="2939" customWidth="1"/>
    <col min="14085" max="14085" width="14.85546875" style="2939" customWidth="1"/>
    <col min="14086" max="14086" width="15.7109375" style="2939" customWidth="1"/>
    <col min="14087" max="14087" width="15.42578125" style="2939" customWidth="1"/>
    <col min="14088" max="14088" width="13.85546875" style="2939" customWidth="1"/>
    <col min="14089" max="14089" width="13.7109375" style="2939" customWidth="1"/>
    <col min="14090" max="14090" width="15.85546875" style="2939" customWidth="1"/>
    <col min="14091" max="14336" width="9.140625" style="2939"/>
    <col min="14337" max="14337" width="61.140625" style="2939" customWidth="1"/>
    <col min="14338" max="14338" width="12.5703125" style="2939" customWidth="1"/>
    <col min="14339" max="14339" width="10.28515625" style="2939" customWidth="1"/>
    <col min="14340" max="14340" width="14.28515625" style="2939" customWidth="1"/>
    <col min="14341" max="14341" width="14.85546875" style="2939" customWidth="1"/>
    <col min="14342" max="14342" width="15.7109375" style="2939" customWidth="1"/>
    <col min="14343" max="14343" width="15.42578125" style="2939" customWidth="1"/>
    <col min="14344" max="14344" width="13.85546875" style="2939" customWidth="1"/>
    <col min="14345" max="14345" width="13.7109375" style="2939" customWidth="1"/>
    <col min="14346" max="14346" width="15.85546875" style="2939" customWidth="1"/>
    <col min="14347" max="14592" width="9.140625" style="2939"/>
    <col min="14593" max="14593" width="61.140625" style="2939" customWidth="1"/>
    <col min="14594" max="14594" width="12.5703125" style="2939" customWidth="1"/>
    <col min="14595" max="14595" width="10.28515625" style="2939" customWidth="1"/>
    <col min="14596" max="14596" width="14.28515625" style="2939" customWidth="1"/>
    <col min="14597" max="14597" width="14.85546875" style="2939" customWidth="1"/>
    <col min="14598" max="14598" width="15.7109375" style="2939" customWidth="1"/>
    <col min="14599" max="14599" width="15.42578125" style="2939" customWidth="1"/>
    <col min="14600" max="14600" width="13.85546875" style="2939" customWidth="1"/>
    <col min="14601" max="14601" width="13.7109375" style="2939" customWidth="1"/>
    <col min="14602" max="14602" width="15.85546875" style="2939" customWidth="1"/>
    <col min="14603" max="14848" width="9.140625" style="2939"/>
    <col min="14849" max="14849" width="61.140625" style="2939" customWidth="1"/>
    <col min="14850" max="14850" width="12.5703125" style="2939" customWidth="1"/>
    <col min="14851" max="14851" width="10.28515625" style="2939" customWidth="1"/>
    <col min="14852" max="14852" width="14.28515625" style="2939" customWidth="1"/>
    <col min="14853" max="14853" width="14.85546875" style="2939" customWidth="1"/>
    <col min="14854" max="14854" width="15.7109375" style="2939" customWidth="1"/>
    <col min="14855" max="14855" width="15.42578125" style="2939" customWidth="1"/>
    <col min="14856" max="14856" width="13.85546875" style="2939" customWidth="1"/>
    <col min="14857" max="14857" width="13.7109375" style="2939" customWidth="1"/>
    <col min="14858" max="14858" width="15.85546875" style="2939" customWidth="1"/>
    <col min="14859" max="15104" width="9.140625" style="2939"/>
    <col min="15105" max="15105" width="61.140625" style="2939" customWidth="1"/>
    <col min="15106" max="15106" width="12.5703125" style="2939" customWidth="1"/>
    <col min="15107" max="15107" width="10.28515625" style="2939" customWidth="1"/>
    <col min="15108" max="15108" width="14.28515625" style="2939" customWidth="1"/>
    <col min="15109" max="15109" width="14.85546875" style="2939" customWidth="1"/>
    <col min="15110" max="15110" width="15.7109375" style="2939" customWidth="1"/>
    <col min="15111" max="15111" width="15.42578125" style="2939" customWidth="1"/>
    <col min="15112" max="15112" width="13.85546875" style="2939" customWidth="1"/>
    <col min="15113" max="15113" width="13.7109375" style="2939" customWidth="1"/>
    <col min="15114" max="15114" width="15.85546875" style="2939" customWidth="1"/>
    <col min="15115" max="15360" width="9.140625" style="2939"/>
    <col min="15361" max="15361" width="61.140625" style="2939" customWidth="1"/>
    <col min="15362" max="15362" width="12.5703125" style="2939" customWidth="1"/>
    <col min="15363" max="15363" width="10.28515625" style="2939" customWidth="1"/>
    <col min="15364" max="15364" width="14.28515625" style="2939" customWidth="1"/>
    <col min="15365" max="15365" width="14.85546875" style="2939" customWidth="1"/>
    <col min="15366" max="15366" width="15.7109375" style="2939" customWidth="1"/>
    <col min="15367" max="15367" width="15.42578125" style="2939" customWidth="1"/>
    <col min="15368" max="15368" width="13.85546875" style="2939" customWidth="1"/>
    <col min="15369" max="15369" width="13.7109375" style="2939" customWidth="1"/>
    <col min="15370" max="15370" width="15.85546875" style="2939" customWidth="1"/>
    <col min="15371" max="15616" width="9.140625" style="2939"/>
    <col min="15617" max="15617" width="61.140625" style="2939" customWidth="1"/>
    <col min="15618" max="15618" width="12.5703125" style="2939" customWidth="1"/>
    <col min="15619" max="15619" width="10.28515625" style="2939" customWidth="1"/>
    <col min="15620" max="15620" width="14.28515625" style="2939" customWidth="1"/>
    <col min="15621" max="15621" width="14.85546875" style="2939" customWidth="1"/>
    <col min="15622" max="15622" width="15.7109375" style="2939" customWidth="1"/>
    <col min="15623" max="15623" width="15.42578125" style="2939" customWidth="1"/>
    <col min="15624" max="15624" width="13.85546875" style="2939" customWidth="1"/>
    <col min="15625" max="15625" width="13.7109375" style="2939" customWidth="1"/>
    <col min="15626" max="15626" width="15.85546875" style="2939" customWidth="1"/>
    <col min="15627" max="15872" width="9.140625" style="2939"/>
    <col min="15873" max="15873" width="61.140625" style="2939" customWidth="1"/>
    <col min="15874" max="15874" width="12.5703125" style="2939" customWidth="1"/>
    <col min="15875" max="15875" width="10.28515625" style="2939" customWidth="1"/>
    <col min="15876" max="15876" width="14.28515625" style="2939" customWidth="1"/>
    <col min="15877" max="15877" width="14.85546875" style="2939" customWidth="1"/>
    <col min="15878" max="15878" width="15.7109375" style="2939" customWidth="1"/>
    <col min="15879" max="15879" width="15.42578125" style="2939" customWidth="1"/>
    <col min="15880" max="15880" width="13.85546875" style="2939" customWidth="1"/>
    <col min="15881" max="15881" width="13.7109375" style="2939" customWidth="1"/>
    <col min="15882" max="15882" width="15.85546875" style="2939" customWidth="1"/>
    <col min="15883" max="16128" width="9.140625" style="2939"/>
    <col min="16129" max="16129" width="61.140625" style="2939" customWidth="1"/>
    <col min="16130" max="16130" width="12.5703125" style="2939" customWidth="1"/>
    <col min="16131" max="16131" width="10.28515625" style="2939" customWidth="1"/>
    <col min="16132" max="16132" width="14.28515625" style="2939" customWidth="1"/>
    <col min="16133" max="16133" width="14.85546875" style="2939" customWidth="1"/>
    <col min="16134" max="16134" width="15.7109375" style="2939" customWidth="1"/>
    <col min="16135" max="16135" width="15.42578125" style="2939" customWidth="1"/>
    <col min="16136" max="16136" width="13.85546875" style="2939" customWidth="1"/>
    <col min="16137" max="16137" width="13.7109375" style="2939" customWidth="1"/>
    <col min="16138" max="16138" width="15.85546875" style="2939" customWidth="1"/>
    <col min="16139" max="16384" width="9.140625" style="2939"/>
  </cols>
  <sheetData>
    <row r="1" spans="1:32" s="2929" customFormat="1" ht="19.149999999999999" customHeight="1" thickBot="1">
      <c r="A1" s="7480" t="s">
        <v>356</v>
      </c>
      <c r="B1" s="7480"/>
      <c r="C1" s="7480"/>
      <c r="D1" s="7480"/>
      <c r="E1" s="7480"/>
      <c r="F1" s="7480"/>
      <c r="G1" s="7480"/>
      <c r="H1" s="7480"/>
      <c r="I1" s="7480"/>
      <c r="J1" s="7480"/>
      <c r="K1" s="3473"/>
      <c r="L1" s="3473"/>
      <c r="M1" s="3473"/>
      <c r="N1" s="3473"/>
      <c r="O1" s="3473"/>
      <c r="P1" s="3473"/>
      <c r="Q1" s="3473"/>
      <c r="R1" s="3473"/>
      <c r="S1" s="3473"/>
    </row>
    <row r="2" spans="1:32" s="2929" customFormat="1" ht="16.5" thickBot="1">
      <c r="A2" s="7481" t="s">
        <v>396</v>
      </c>
      <c r="B2" s="7482"/>
      <c r="C2" s="7482"/>
      <c r="D2" s="7482"/>
      <c r="E2" s="7482"/>
      <c r="F2" s="7482"/>
      <c r="G2" s="7482"/>
      <c r="H2" s="7483"/>
      <c r="I2" s="7483"/>
      <c r="J2" s="7484"/>
      <c r="K2" s="3474"/>
      <c r="L2" s="3475"/>
      <c r="M2" s="3475"/>
      <c r="N2" s="3475"/>
      <c r="O2" s="3475"/>
      <c r="P2" s="3475"/>
      <c r="Q2" s="3475"/>
      <c r="R2" s="3475"/>
      <c r="S2" s="3475"/>
      <c r="T2" s="3475"/>
      <c r="U2" s="3475"/>
      <c r="V2" s="3475"/>
      <c r="W2" s="3475"/>
      <c r="X2" s="3475"/>
      <c r="Y2" s="3475"/>
      <c r="Z2" s="3475"/>
      <c r="AA2" s="3475"/>
      <c r="AB2" s="3475"/>
      <c r="AC2" s="3475"/>
      <c r="AD2" s="3475"/>
      <c r="AE2" s="3475"/>
      <c r="AF2" s="3475"/>
    </row>
    <row r="3" spans="1:32" s="2929" customFormat="1" ht="16.5" thickBot="1">
      <c r="A3" s="7467" t="s">
        <v>1</v>
      </c>
      <c r="B3" s="7485" t="s">
        <v>45</v>
      </c>
      <c r="C3" s="7486"/>
      <c r="D3" s="7486"/>
      <c r="E3" s="7487" t="s">
        <v>46</v>
      </c>
      <c r="F3" s="7486"/>
      <c r="G3" s="7488"/>
      <c r="H3" s="2930"/>
      <c r="I3" s="2930"/>
      <c r="J3" s="2931"/>
      <c r="K3" s="3474"/>
      <c r="L3" s="3475"/>
      <c r="M3" s="3475"/>
      <c r="N3" s="3475"/>
      <c r="O3" s="3475"/>
      <c r="P3" s="3475"/>
      <c r="Q3" s="3475"/>
      <c r="R3" s="3475"/>
      <c r="S3" s="3475"/>
      <c r="T3" s="3475"/>
      <c r="U3" s="3475"/>
      <c r="V3" s="3475"/>
      <c r="W3" s="3475"/>
      <c r="X3" s="3475"/>
      <c r="Y3" s="3475"/>
      <c r="Z3" s="3475"/>
      <c r="AA3" s="3475"/>
      <c r="AB3" s="3475"/>
      <c r="AC3" s="3475"/>
      <c r="AD3" s="3475"/>
      <c r="AE3" s="3475"/>
      <c r="AF3" s="3475"/>
    </row>
    <row r="4" spans="1:32" s="2929" customFormat="1" ht="14.45" customHeight="1">
      <c r="A4" s="7468"/>
      <c r="B4" s="7470">
        <v>1</v>
      </c>
      <c r="C4" s="7471"/>
      <c r="D4" s="7471"/>
      <c r="E4" s="7470">
        <v>2</v>
      </c>
      <c r="F4" s="7471"/>
      <c r="G4" s="7474"/>
      <c r="H4" s="7476" t="s">
        <v>76</v>
      </c>
      <c r="I4" s="7476"/>
      <c r="J4" s="7477"/>
      <c r="K4" s="3474"/>
      <c r="L4" s="3475"/>
      <c r="M4" s="3475"/>
      <c r="N4" s="3475"/>
      <c r="O4" s="3475"/>
      <c r="P4" s="3475"/>
      <c r="Q4" s="3475"/>
      <c r="R4" s="3475"/>
      <c r="S4" s="3475"/>
      <c r="T4" s="3475"/>
      <c r="U4" s="3475"/>
      <c r="V4" s="3475"/>
      <c r="W4" s="3475"/>
      <c r="X4" s="3475"/>
      <c r="Y4" s="3475"/>
      <c r="Z4" s="3475"/>
      <c r="AA4" s="3475"/>
      <c r="AB4" s="3475"/>
      <c r="AC4" s="3475"/>
      <c r="AD4" s="3475"/>
      <c r="AE4" s="3475"/>
      <c r="AF4" s="3475"/>
    </row>
    <row r="5" spans="1:32" s="2929" customFormat="1" ht="10.15" customHeight="1">
      <c r="A5" s="7468"/>
      <c r="B5" s="7472"/>
      <c r="C5" s="7473"/>
      <c r="D5" s="7473"/>
      <c r="E5" s="7472"/>
      <c r="F5" s="7473"/>
      <c r="G5" s="7475"/>
      <c r="H5" s="7478"/>
      <c r="I5" s="7478"/>
      <c r="J5" s="7479"/>
    </row>
    <row r="6" spans="1:32" s="2929" customFormat="1" ht="21" customHeight="1">
      <c r="A6" s="7468"/>
      <c r="B6" s="7489" t="s">
        <v>77</v>
      </c>
      <c r="C6" s="7490"/>
      <c r="D6" s="7490"/>
      <c r="E6" s="7489" t="s">
        <v>77</v>
      </c>
      <c r="F6" s="7490"/>
      <c r="G6" s="7491"/>
      <c r="H6" s="7473"/>
      <c r="I6" s="7473"/>
      <c r="J6" s="7475"/>
    </row>
    <row r="7" spans="1:32" s="2929" customFormat="1" ht="40.5" customHeight="1">
      <c r="A7" s="7469"/>
      <c r="B7" s="3476" t="s">
        <v>7</v>
      </c>
      <c r="C7" s="3477" t="s">
        <v>49</v>
      </c>
      <c r="D7" s="3478" t="s">
        <v>9</v>
      </c>
      <c r="E7" s="3476" t="s">
        <v>7</v>
      </c>
      <c r="F7" s="3477" t="s">
        <v>49</v>
      </c>
      <c r="G7" s="3479" t="s">
        <v>9</v>
      </c>
      <c r="H7" s="3480" t="s">
        <v>7</v>
      </c>
      <c r="I7" s="3477" t="s">
        <v>49</v>
      </c>
      <c r="J7" s="2941" t="s">
        <v>9</v>
      </c>
    </row>
    <row r="8" spans="1:32" s="2929" customFormat="1" ht="22.5" customHeight="1" thickBot="1">
      <c r="A8" s="4672" t="s">
        <v>50</v>
      </c>
      <c r="B8" s="6629"/>
      <c r="C8" s="6630"/>
      <c r="D8" s="6631" t="s">
        <v>28</v>
      </c>
      <c r="E8" s="6632"/>
      <c r="F8" s="6633"/>
      <c r="G8" s="4673"/>
      <c r="H8" s="6634"/>
      <c r="I8" s="4673"/>
      <c r="J8" s="6635"/>
    </row>
    <row r="9" spans="1:32" s="2929" customFormat="1" ht="15.75">
      <c r="A9" s="4677" t="s">
        <v>78</v>
      </c>
      <c r="B9" s="6650">
        <f>B20+B30</f>
        <v>16</v>
      </c>
      <c r="C9" s="6651">
        <f t="shared" ref="B9:F16" si="0">C20+C30</f>
        <v>1</v>
      </c>
      <c r="D9" s="6653">
        <f>D20+D30</f>
        <v>17</v>
      </c>
      <c r="E9" s="6650">
        <f>E20+E30</f>
        <v>13</v>
      </c>
      <c r="F9" s="6651">
        <f>F20+F30</f>
        <v>0</v>
      </c>
      <c r="G9" s="6670">
        <f>G20+G30</f>
        <v>13</v>
      </c>
      <c r="H9" s="6652">
        <f>E9+B9</f>
        <v>29</v>
      </c>
      <c r="I9" s="6653">
        <f>F9+C9</f>
        <v>1</v>
      </c>
      <c r="J9" s="6654">
        <f>G9+D9</f>
        <v>30</v>
      </c>
    </row>
    <row r="10" spans="1:32" s="2929" customFormat="1" ht="15.75">
      <c r="A10" s="2943" t="s">
        <v>79</v>
      </c>
      <c r="B10" s="6636">
        <f>B21+B31</f>
        <v>12</v>
      </c>
      <c r="C10" s="6586">
        <f t="shared" si="0"/>
        <v>0</v>
      </c>
      <c r="D10" s="6588">
        <f t="shared" si="0"/>
        <v>12</v>
      </c>
      <c r="E10" s="6636">
        <f t="shared" si="0"/>
        <v>15</v>
      </c>
      <c r="F10" s="6586">
        <f>F21+F31</f>
        <v>1</v>
      </c>
      <c r="G10" s="6671">
        <f>G21+G31</f>
        <v>16</v>
      </c>
      <c r="H10" s="6585">
        <f t="shared" ref="H10:J16" si="1">E10+B10</f>
        <v>27</v>
      </c>
      <c r="I10" s="6588">
        <f t="shared" si="1"/>
        <v>1</v>
      </c>
      <c r="J10" s="6589">
        <f t="shared" si="1"/>
        <v>28</v>
      </c>
    </row>
    <row r="11" spans="1:32" s="2929" customFormat="1" ht="15.75">
      <c r="A11" s="4678" t="s">
        <v>80</v>
      </c>
      <c r="B11" s="6636">
        <f>B22+B32</f>
        <v>19</v>
      </c>
      <c r="C11" s="6586">
        <f t="shared" si="0"/>
        <v>2</v>
      </c>
      <c r="D11" s="6588">
        <f t="shared" si="0"/>
        <v>21</v>
      </c>
      <c r="E11" s="6636">
        <f t="shared" si="0"/>
        <v>20</v>
      </c>
      <c r="F11" s="6586">
        <f t="shared" si="0"/>
        <v>0</v>
      </c>
      <c r="G11" s="6671">
        <f>G22+G32</f>
        <v>20</v>
      </c>
      <c r="H11" s="6585">
        <f t="shared" si="1"/>
        <v>39</v>
      </c>
      <c r="I11" s="6588">
        <f t="shared" si="1"/>
        <v>2</v>
      </c>
      <c r="J11" s="6589">
        <f t="shared" si="1"/>
        <v>41</v>
      </c>
    </row>
    <row r="12" spans="1:32" s="2929" customFormat="1" ht="15.75" hidden="1">
      <c r="A12" s="4679" t="s">
        <v>81</v>
      </c>
      <c r="B12" s="6636">
        <f>B23+B33</f>
        <v>0</v>
      </c>
      <c r="C12" s="6586">
        <f t="shared" si="0"/>
        <v>0</v>
      </c>
      <c r="D12" s="6588">
        <f t="shared" si="0"/>
        <v>0</v>
      </c>
      <c r="E12" s="6636">
        <f t="shared" si="0"/>
        <v>0</v>
      </c>
      <c r="F12" s="6586">
        <f t="shared" si="0"/>
        <v>0</v>
      </c>
      <c r="G12" s="6671">
        <f>G23+G33</f>
        <v>0</v>
      </c>
      <c r="H12" s="6585">
        <f t="shared" si="1"/>
        <v>0</v>
      </c>
      <c r="I12" s="6588">
        <f t="shared" si="1"/>
        <v>0</v>
      </c>
      <c r="J12" s="6589">
        <f t="shared" si="1"/>
        <v>0</v>
      </c>
    </row>
    <row r="13" spans="1:32" s="2929" customFormat="1" ht="15.75">
      <c r="A13" s="4680" t="s">
        <v>82</v>
      </c>
      <c r="B13" s="6636">
        <f t="shared" si="0"/>
        <v>13</v>
      </c>
      <c r="C13" s="6586">
        <f t="shared" si="0"/>
        <v>1</v>
      </c>
      <c r="D13" s="6588">
        <f t="shared" si="0"/>
        <v>14</v>
      </c>
      <c r="E13" s="6636">
        <f>13</f>
        <v>13</v>
      </c>
      <c r="F13" s="6586">
        <f t="shared" si="0"/>
        <v>0</v>
      </c>
      <c r="G13" s="6671">
        <f>13</f>
        <v>13</v>
      </c>
      <c r="H13" s="6585">
        <f t="shared" si="1"/>
        <v>26</v>
      </c>
      <c r="I13" s="6588">
        <f t="shared" si="1"/>
        <v>1</v>
      </c>
      <c r="J13" s="6589">
        <f t="shared" si="1"/>
        <v>27</v>
      </c>
    </row>
    <row r="14" spans="1:32" s="2929" customFormat="1" ht="14.25" customHeight="1">
      <c r="A14" s="2946" t="s">
        <v>83</v>
      </c>
      <c r="B14" s="6636">
        <v>9</v>
      </c>
      <c r="C14" s="6586">
        <f t="shared" si="0"/>
        <v>6</v>
      </c>
      <c r="D14" s="6588">
        <f>15</f>
        <v>15</v>
      </c>
      <c r="E14" s="6636">
        <f t="shared" si="0"/>
        <v>16</v>
      </c>
      <c r="F14" s="6586">
        <f t="shared" si="0"/>
        <v>2</v>
      </c>
      <c r="G14" s="6671">
        <f>G25+G35</f>
        <v>18</v>
      </c>
      <c r="H14" s="6585">
        <f t="shared" si="1"/>
        <v>25</v>
      </c>
      <c r="I14" s="6588">
        <f t="shared" si="1"/>
        <v>8</v>
      </c>
      <c r="J14" s="6589">
        <f t="shared" si="1"/>
        <v>33</v>
      </c>
    </row>
    <row r="15" spans="1:32" s="2929" customFormat="1" ht="15.75">
      <c r="A15" s="4681" t="s">
        <v>84</v>
      </c>
      <c r="B15" s="6636">
        <f t="shared" si="0"/>
        <v>7</v>
      </c>
      <c r="C15" s="6586">
        <f t="shared" si="0"/>
        <v>0</v>
      </c>
      <c r="D15" s="6588">
        <f t="shared" si="0"/>
        <v>7</v>
      </c>
      <c r="E15" s="6636">
        <f>6</f>
        <v>6</v>
      </c>
      <c r="F15" s="6586">
        <f t="shared" si="0"/>
        <v>0</v>
      </c>
      <c r="G15" s="6671">
        <f>6</f>
        <v>6</v>
      </c>
      <c r="H15" s="6585">
        <f t="shared" si="1"/>
        <v>13</v>
      </c>
      <c r="I15" s="6588">
        <f t="shared" si="1"/>
        <v>0</v>
      </c>
      <c r="J15" s="6589">
        <f t="shared" si="1"/>
        <v>13</v>
      </c>
    </row>
    <row r="16" spans="1:32" s="2929" customFormat="1" ht="16.5" thickBot="1">
      <c r="A16" s="2948" t="s">
        <v>85</v>
      </c>
      <c r="B16" s="6637">
        <f t="shared" si="0"/>
        <v>21</v>
      </c>
      <c r="C16" s="6591">
        <f t="shared" si="0"/>
        <v>1</v>
      </c>
      <c r="D16" s="2603">
        <f t="shared" si="0"/>
        <v>22</v>
      </c>
      <c r="E16" s="6637">
        <f t="shared" si="0"/>
        <v>25</v>
      </c>
      <c r="F16" s="6591">
        <f t="shared" si="0"/>
        <v>0</v>
      </c>
      <c r="G16" s="6672">
        <f>G27+G37</f>
        <v>25</v>
      </c>
      <c r="H16" s="6590">
        <f>E16+B16</f>
        <v>46</v>
      </c>
      <c r="I16" s="2603">
        <f t="shared" si="1"/>
        <v>1</v>
      </c>
      <c r="J16" s="6593">
        <f>G16+D16</f>
        <v>47</v>
      </c>
    </row>
    <row r="17" spans="1:12" s="2929" customFormat="1" ht="16.5" thickBot="1">
      <c r="A17" s="4682" t="s">
        <v>27</v>
      </c>
      <c r="B17" s="6638">
        <f t="shared" ref="B17:G17" si="2">SUM(B8:B16)</f>
        <v>97</v>
      </c>
      <c r="C17" s="6583">
        <f t="shared" si="2"/>
        <v>11</v>
      </c>
      <c r="D17" s="6583">
        <f t="shared" si="2"/>
        <v>108</v>
      </c>
      <c r="E17" s="6638">
        <f t="shared" si="2"/>
        <v>108</v>
      </c>
      <c r="F17" s="6583">
        <f t="shared" si="2"/>
        <v>3</v>
      </c>
      <c r="G17" s="6673">
        <f t="shared" si="2"/>
        <v>111</v>
      </c>
      <c r="H17" s="6595">
        <f>E17+B17</f>
        <v>205</v>
      </c>
      <c r="I17" s="6596">
        <f>F17+C17</f>
        <v>14</v>
      </c>
      <c r="J17" s="6597">
        <f>G17+D17</f>
        <v>219</v>
      </c>
    </row>
    <row r="18" spans="1:12" s="2929" customFormat="1" ht="16.5" thickBot="1">
      <c r="A18" s="4674" t="s">
        <v>15</v>
      </c>
      <c r="B18" s="6626"/>
      <c r="C18" s="6627"/>
      <c r="D18" s="6655"/>
      <c r="E18" s="6674"/>
      <c r="F18" s="6595"/>
      <c r="G18" s="6675"/>
      <c r="H18" s="6595"/>
      <c r="I18" s="6596"/>
      <c r="J18" s="6597"/>
    </row>
    <row r="19" spans="1:12" s="2929" customFormat="1" ht="16.5" thickBot="1">
      <c r="A19" s="4674" t="s">
        <v>16</v>
      </c>
      <c r="B19" s="6626"/>
      <c r="C19" s="6627"/>
      <c r="D19" s="6655"/>
      <c r="E19" s="6674"/>
      <c r="F19" s="6595"/>
      <c r="G19" s="6675"/>
      <c r="H19" s="6628"/>
      <c r="I19" s="6623"/>
      <c r="J19" s="6612"/>
    </row>
    <row r="20" spans="1:12" s="2929" customFormat="1" ht="15.75">
      <c r="A20" s="3911" t="s">
        <v>78</v>
      </c>
      <c r="B20" s="6604">
        <v>16</v>
      </c>
      <c r="C20" s="6605">
        <v>1</v>
      </c>
      <c r="D20" s="6656">
        <f>C20+B20</f>
        <v>17</v>
      </c>
      <c r="E20" s="6676">
        <f>13</f>
        <v>13</v>
      </c>
      <c r="F20" s="6625">
        <v>0</v>
      </c>
      <c r="G20" s="6677">
        <f t="shared" ref="G20:G27" si="3">F20+E20</f>
        <v>13</v>
      </c>
      <c r="H20" s="6599">
        <f>B20+E20</f>
        <v>29</v>
      </c>
      <c r="I20" s="6615">
        <f>C20+F20</f>
        <v>1</v>
      </c>
      <c r="J20" s="6639">
        <f>G20+D20</f>
        <v>30</v>
      </c>
    </row>
    <row r="21" spans="1:12" s="2929" customFormat="1" ht="15.75">
      <c r="A21" s="2943" t="s">
        <v>79</v>
      </c>
      <c r="B21" s="6604">
        <f>12</f>
        <v>12</v>
      </c>
      <c r="C21" s="6605">
        <v>0</v>
      </c>
      <c r="D21" s="6657">
        <f t="shared" ref="D21:D26" si="4">C21+B21</f>
        <v>12</v>
      </c>
      <c r="E21" s="6678">
        <v>14</v>
      </c>
      <c r="F21" s="6603">
        <f>1</f>
        <v>1</v>
      </c>
      <c r="G21" s="6671">
        <f t="shared" si="3"/>
        <v>15</v>
      </c>
      <c r="H21" s="6587">
        <f t="shared" ref="H21:I27" si="5">B21+E21</f>
        <v>26</v>
      </c>
      <c r="I21" s="6600">
        <f t="shared" si="5"/>
        <v>1</v>
      </c>
      <c r="J21" s="6640">
        <f t="shared" ref="J21:J27" si="6">G21+D21</f>
        <v>27</v>
      </c>
    </row>
    <row r="22" spans="1:12" s="2929" customFormat="1" ht="15.75">
      <c r="A22" s="2944" t="s">
        <v>80</v>
      </c>
      <c r="B22" s="6601">
        <v>19</v>
      </c>
      <c r="C22" s="6602">
        <v>2</v>
      </c>
      <c r="D22" s="6657">
        <f t="shared" si="4"/>
        <v>21</v>
      </c>
      <c r="E22" s="6678">
        <v>20</v>
      </c>
      <c r="F22" s="6603">
        <v>0</v>
      </c>
      <c r="G22" s="6671">
        <f t="shared" si="3"/>
        <v>20</v>
      </c>
      <c r="H22" s="6587">
        <f t="shared" si="5"/>
        <v>39</v>
      </c>
      <c r="I22" s="6600">
        <f t="shared" si="5"/>
        <v>2</v>
      </c>
      <c r="J22" s="6640">
        <f t="shared" si="6"/>
        <v>41</v>
      </c>
    </row>
    <row r="23" spans="1:12" s="2929" customFormat="1" ht="15.75" hidden="1">
      <c r="A23" s="2942" t="s">
        <v>55</v>
      </c>
      <c r="B23" s="6601">
        <v>0</v>
      </c>
      <c r="C23" s="6602">
        <v>0</v>
      </c>
      <c r="D23" s="6657">
        <f t="shared" si="4"/>
        <v>0</v>
      </c>
      <c r="E23" s="6678">
        <v>0</v>
      </c>
      <c r="F23" s="6603">
        <v>0</v>
      </c>
      <c r="G23" s="6671">
        <f t="shared" si="3"/>
        <v>0</v>
      </c>
      <c r="H23" s="6587">
        <f t="shared" si="5"/>
        <v>0</v>
      </c>
      <c r="I23" s="6600">
        <f t="shared" si="5"/>
        <v>0</v>
      </c>
      <c r="J23" s="6640">
        <f>G23+D23</f>
        <v>0</v>
      </c>
    </row>
    <row r="24" spans="1:12" s="2929" customFormat="1" ht="15.75">
      <c r="A24" s="2945" t="s">
        <v>82</v>
      </c>
      <c r="B24" s="6601">
        <v>13</v>
      </c>
      <c r="C24" s="6602">
        <f>1</f>
        <v>1</v>
      </c>
      <c r="D24" s="6657">
        <f t="shared" si="4"/>
        <v>14</v>
      </c>
      <c r="E24" s="6678">
        <f>13</f>
        <v>13</v>
      </c>
      <c r="F24" s="6603">
        <v>0</v>
      </c>
      <c r="G24" s="6671">
        <f t="shared" si="3"/>
        <v>13</v>
      </c>
      <c r="H24" s="6587">
        <f t="shared" si="5"/>
        <v>26</v>
      </c>
      <c r="I24" s="6600">
        <f t="shared" si="5"/>
        <v>1</v>
      </c>
      <c r="J24" s="6640">
        <f t="shared" si="6"/>
        <v>27</v>
      </c>
    </row>
    <row r="25" spans="1:12" s="2929" customFormat="1" ht="15.75">
      <c r="A25" s="2946" t="s">
        <v>83</v>
      </c>
      <c r="B25" s="6606">
        <v>9</v>
      </c>
      <c r="C25" s="6607">
        <v>6</v>
      </c>
      <c r="D25" s="6657">
        <v>15</v>
      </c>
      <c r="E25" s="6678">
        <v>16</v>
      </c>
      <c r="F25" s="6603">
        <v>2</v>
      </c>
      <c r="G25" s="6671">
        <f t="shared" si="3"/>
        <v>18</v>
      </c>
      <c r="H25" s="6587">
        <f t="shared" si="5"/>
        <v>25</v>
      </c>
      <c r="I25" s="6600">
        <f t="shared" si="5"/>
        <v>8</v>
      </c>
      <c r="J25" s="6640">
        <f t="shared" si="6"/>
        <v>33</v>
      </c>
    </row>
    <row r="26" spans="1:12" s="2929" customFormat="1" ht="15.75">
      <c r="A26" s="2947" t="s">
        <v>84</v>
      </c>
      <c r="B26" s="6606">
        <v>7</v>
      </c>
      <c r="C26" s="6607">
        <v>0</v>
      </c>
      <c r="D26" s="6657">
        <f t="shared" si="4"/>
        <v>7</v>
      </c>
      <c r="E26" s="6678">
        <v>6</v>
      </c>
      <c r="F26" s="6603">
        <v>0</v>
      </c>
      <c r="G26" s="6671">
        <v>6</v>
      </c>
      <c r="H26" s="6587">
        <f t="shared" si="5"/>
        <v>13</v>
      </c>
      <c r="I26" s="6600">
        <f t="shared" si="5"/>
        <v>0</v>
      </c>
      <c r="J26" s="6640">
        <f t="shared" si="6"/>
        <v>13</v>
      </c>
    </row>
    <row r="27" spans="1:12" s="2929" customFormat="1" ht="16.5" thickBot="1">
      <c r="A27" s="2948" t="s">
        <v>85</v>
      </c>
      <c r="B27" s="6606">
        <v>20</v>
      </c>
      <c r="C27" s="6607">
        <v>1</v>
      </c>
      <c r="D27" s="6658">
        <f>C27+B27</f>
        <v>21</v>
      </c>
      <c r="E27" s="6679">
        <v>25</v>
      </c>
      <c r="F27" s="6608">
        <v>0</v>
      </c>
      <c r="G27" s="6672">
        <f t="shared" si="3"/>
        <v>25</v>
      </c>
      <c r="H27" s="6592">
        <f t="shared" si="5"/>
        <v>45</v>
      </c>
      <c r="I27" s="6609">
        <f t="shared" si="5"/>
        <v>1</v>
      </c>
      <c r="J27" s="6641">
        <f t="shared" si="6"/>
        <v>46</v>
      </c>
    </row>
    <row r="28" spans="1:12" s="2929" customFormat="1" ht="16.5" thickBot="1">
      <c r="A28" s="2949" t="s">
        <v>17</v>
      </c>
      <c r="B28" s="6642">
        <f t="shared" ref="B28:G28" si="7">SUM(B20:B27)</f>
        <v>96</v>
      </c>
      <c r="C28" s="6610">
        <f t="shared" si="7"/>
        <v>11</v>
      </c>
      <c r="D28" s="6659">
        <f t="shared" si="7"/>
        <v>107</v>
      </c>
      <c r="E28" s="6638">
        <f t="shared" si="7"/>
        <v>107</v>
      </c>
      <c r="F28" s="6583">
        <f t="shared" si="7"/>
        <v>3</v>
      </c>
      <c r="G28" s="6673">
        <f t="shared" si="7"/>
        <v>110</v>
      </c>
      <c r="H28" s="6594">
        <f>E28+B28</f>
        <v>203</v>
      </c>
      <c r="I28" s="6611">
        <f>F28+C28</f>
        <v>14</v>
      </c>
      <c r="J28" s="6612">
        <f>G28+D28</f>
        <v>217</v>
      </c>
      <c r="L28" s="2932"/>
    </row>
    <row r="29" spans="1:12" s="2929" customFormat="1" ht="15.75">
      <c r="A29" s="2933" t="s">
        <v>61</v>
      </c>
      <c r="B29" s="6613"/>
      <c r="C29" s="6614"/>
      <c r="D29" s="6660"/>
      <c r="E29" s="6680"/>
      <c r="F29" s="6598"/>
      <c r="G29" s="6677"/>
      <c r="H29" s="6599"/>
      <c r="I29" s="6615"/>
      <c r="J29" s="6639"/>
    </row>
    <row r="30" spans="1:12" s="2929" customFormat="1" ht="16.5" customHeight="1">
      <c r="A30" s="2942" t="s">
        <v>78</v>
      </c>
      <c r="B30" s="6616">
        <v>0</v>
      </c>
      <c r="C30" s="6617">
        <v>0</v>
      </c>
      <c r="D30" s="6661">
        <f>B30+C30</f>
        <v>0</v>
      </c>
      <c r="E30" s="6681">
        <v>0</v>
      </c>
      <c r="F30" s="6586">
        <v>0</v>
      </c>
      <c r="G30" s="6671">
        <f>E30+F30</f>
        <v>0</v>
      </c>
      <c r="H30" s="6587">
        <f>B30+E30</f>
        <v>0</v>
      </c>
      <c r="I30" s="6600">
        <f>C30+F30</f>
        <v>0</v>
      </c>
      <c r="J30" s="6640">
        <f t="shared" ref="J30:J38" si="8">G30+D30</f>
        <v>0</v>
      </c>
    </row>
    <row r="31" spans="1:12" s="2929" customFormat="1" ht="15.75">
      <c r="A31" s="2943" t="s">
        <v>79</v>
      </c>
      <c r="B31" s="6618">
        <v>0</v>
      </c>
      <c r="C31" s="6619">
        <v>0</v>
      </c>
      <c r="D31" s="6661">
        <f t="shared" ref="D31:D37" si="9">B31+C31</f>
        <v>0</v>
      </c>
      <c r="E31" s="6681">
        <v>1</v>
      </c>
      <c r="F31" s="6586">
        <v>0</v>
      </c>
      <c r="G31" s="6671">
        <f t="shared" ref="G31:G37" si="10">E31+F31</f>
        <v>1</v>
      </c>
      <c r="H31" s="6587">
        <f t="shared" ref="H31:I37" si="11">B31+E31</f>
        <v>1</v>
      </c>
      <c r="I31" s="6600">
        <f t="shared" si="11"/>
        <v>0</v>
      </c>
      <c r="J31" s="6640">
        <f t="shared" si="8"/>
        <v>1</v>
      </c>
    </row>
    <row r="32" spans="1:12" s="2929" customFormat="1" ht="15.75">
      <c r="A32" s="2944" t="s">
        <v>80</v>
      </c>
      <c r="B32" s="6616">
        <v>0</v>
      </c>
      <c r="C32" s="6617">
        <v>0</v>
      </c>
      <c r="D32" s="6661">
        <f t="shared" si="9"/>
        <v>0</v>
      </c>
      <c r="E32" s="6681">
        <v>0</v>
      </c>
      <c r="F32" s="6586">
        <v>0</v>
      </c>
      <c r="G32" s="6671">
        <f t="shared" si="10"/>
        <v>0</v>
      </c>
      <c r="H32" s="6587">
        <f t="shared" si="11"/>
        <v>0</v>
      </c>
      <c r="I32" s="6600">
        <f t="shared" si="11"/>
        <v>0</v>
      </c>
      <c r="J32" s="6640">
        <f t="shared" si="8"/>
        <v>0</v>
      </c>
    </row>
    <row r="33" spans="1:24" s="2929" customFormat="1" ht="15" hidden="1" customHeight="1">
      <c r="A33" s="2942" t="s">
        <v>55</v>
      </c>
      <c r="B33" s="6616">
        <v>0</v>
      </c>
      <c r="C33" s="6617">
        <v>0</v>
      </c>
      <c r="D33" s="6661">
        <f t="shared" si="9"/>
        <v>0</v>
      </c>
      <c r="E33" s="6681">
        <v>0</v>
      </c>
      <c r="F33" s="6586">
        <v>0</v>
      </c>
      <c r="G33" s="6671">
        <f t="shared" si="10"/>
        <v>0</v>
      </c>
      <c r="H33" s="6587">
        <f t="shared" si="11"/>
        <v>0</v>
      </c>
      <c r="I33" s="6600">
        <f t="shared" si="11"/>
        <v>0</v>
      </c>
      <c r="J33" s="6640">
        <f t="shared" si="8"/>
        <v>0</v>
      </c>
    </row>
    <row r="34" spans="1:24" s="2929" customFormat="1" ht="15.75">
      <c r="A34" s="2945" t="s">
        <v>82</v>
      </c>
      <c r="B34" s="6616">
        <v>0</v>
      </c>
      <c r="C34" s="6617">
        <v>0</v>
      </c>
      <c r="D34" s="6661">
        <f t="shared" si="9"/>
        <v>0</v>
      </c>
      <c r="E34" s="6681">
        <v>0</v>
      </c>
      <c r="F34" s="6586">
        <v>0</v>
      </c>
      <c r="G34" s="6671">
        <v>0</v>
      </c>
      <c r="H34" s="6587">
        <f t="shared" si="11"/>
        <v>0</v>
      </c>
      <c r="I34" s="6600">
        <f t="shared" si="11"/>
        <v>0</v>
      </c>
      <c r="J34" s="6640">
        <f t="shared" si="8"/>
        <v>0</v>
      </c>
    </row>
    <row r="35" spans="1:24" s="2929" customFormat="1" ht="15.75">
      <c r="A35" s="2946" t="s">
        <v>83</v>
      </c>
      <c r="B35" s="6620">
        <v>0</v>
      </c>
      <c r="C35" s="6621">
        <v>0</v>
      </c>
      <c r="D35" s="6661">
        <f t="shared" si="9"/>
        <v>0</v>
      </c>
      <c r="E35" s="6636">
        <v>0</v>
      </c>
      <c r="F35" s="6586">
        <v>0</v>
      </c>
      <c r="G35" s="6671">
        <f t="shared" si="10"/>
        <v>0</v>
      </c>
      <c r="H35" s="6587">
        <f t="shared" si="11"/>
        <v>0</v>
      </c>
      <c r="I35" s="6600">
        <f t="shared" si="11"/>
        <v>0</v>
      </c>
      <c r="J35" s="6640">
        <f t="shared" si="8"/>
        <v>0</v>
      </c>
    </row>
    <row r="36" spans="1:24" s="2929" customFormat="1" ht="20.25" customHeight="1">
      <c r="A36" s="2947" t="s">
        <v>84</v>
      </c>
      <c r="B36" s="6620">
        <v>0</v>
      </c>
      <c r="C36" s="6621">
        <v>0</v>
      </c>
      <c r="D36" s="6661">
        <f t="shared" si="9"/>
        <v>0</v>
      </c>
      <c r="E36" s="6636">
        <v>0</v>
      </c>
      <c r="F36" s="6586">
        <v>0</v>
      </c>
      <c r="G36" s="6671">
        <f t="shared" si="10"/>
        <v>0</v>
      </c>
      <c r="H36" s="6587">
        <f t="shared" si="11"/>
        <v>0</v>
      </c>
      <c r="I36" s="6600">
        <f t="shared" si="11"/>
        <v>0</v>
      </c>
      <c r="J36" s="6640">
        <f t="shared" si="8"/>
        <v>0</v>
      </c>
    </row>
    <row r="37" spans="1:24" s="2929" customFormat="1" ht="16.5" thickBot="1">
      <c r="A37" s="2950" t="s">
        <v>85</v>
      </c>
      <c r="B37" s="6643">
        <v>1</v>
      </c>
      <c r="C37" s="6622">
        <v>0</v>
      </c>
      <c r="D37" s="6662">
        <f t="shared" si="9"/>
        <v>1</v>
      </c>
      <c r="E37" s="6682">
        <v>0</v>
      </c>
      <c r="F37" s="6609">
        <v>0</v>
      </c>
      <c r="G37" s="6683">
        <f t="shared" si="10"/>
        <v>0</v>
      </c>
      <c r="H37" s="6592">
        <f t="shared" si="11"/>
        <v>1</v>
      </c>
      <c r="I37" s="6609">
        <f>C37+F37</f>
        <v>0</v>
      </c>
      <c r="J37" s="6641">
        <f t="shared" si="8"/>
        <v>1</v>
      </c>
    </row>
    <row r="38" spans="1:24" s="2929" customFormat="1" ht="21.75" customHeight="1" thickBot="1">
      <c r="A38" s="2949" t="s">
        <v>64</v>
      </c>
      <c r="B38" s="6644">
        <f t="shared" ref="B38:G38" si="12">SUM(B30:B37)</f>
        <v>1</v>
      </c>
      <c r="C38" s="6623">
        <f t="shared" si="12"/>
        <v>0</v>
      </c>
      <c r="D38" s="6663">
        <f t="shared" si="12"/>
        <v>1</v>
      </c>
      <c r="E38" s="6684">
        <f t="shared" si="12"/>
        <v>1</v>
      </c>
      <c r="F38" s="6623">
        <f t="shared" si="12"/>
        <v>0</v>
      </c>
      <c r="G38" s="6685">
        <f t="shared" si="12"/>
        <v>1</v>
      </c>
      <c r="H38" s="6628">
        <f>B38+E38</f>
        <v>2</v>
      </c>
      <c r="I38" s="6623">
        <f>C38+F38</f>
        <v>0</v>
      </c>
      <c r="J38" s="6612">
        <f t="shared" si="8"/>
        <v>2</v>
      </c>
    </row>
    <row r="39" spans="1:24" s="2929" customFormat="1" ht="21.75" customHeight="1" thickBot="1">
      <c r="A39" s="2934" t="s">
        <v>70</v>
      </c>
      <c r="B39" s="6645">
        <f t="shared" ref="B39:I39" si="13">B28</f>
        <v>96</v>
      </c>
      <c r="C39" s="6624">
        <f t="shared" si="13"/>
        <v>11</v>
      </c>
      <c r="D39" s="6664">
        <f t="shared" si="13"/>
        <v>107</v>
      </c>
      <c r="E39" s="6645">
        <f t="shared" si="13"/>
        <v>107</v>
      </c>
      <c r="F39" s="6624">
        <f t="shared" si="13"/>
        <v>3</v>
      </c>
      <c r="G39" s="6686">
        <f t="shared" si="13"/>
        <v>110</v>
      </c>
      <c r="H39" s="6667">
        <f t="shared" si="13"/>
        <v>203</v>
      </c>
      <c r="I39" s="6624">
        <f t="shared" si="13"/>
        <v>14</v>
      </c>
      <c r="J39" s="6612">
        <f>G39+D39</f>
        <v>217</v>
      </c>
    </row>
    <row r="40" spans="1:24" s="2929" customFormat="1" ht="21.75" customHeight="1" thickBot="1">
      <c r="A40" s="2935" t="s">
        <v>64</v>
      </c>
      <c r="B40" s="6646">
        <f t="shared" ref="B40:I40" si="14">B38</f>
        <v>1</v>
      </c>
      <c r="C40" s="6647">
        <f t="shared" si="14"/>
        <v>0</v>
      </c>
      <c r="D40" s="6665">
        <f t="shared" si="14"/>
        <v>1</v>
      </c>
      <c r="E40" s="6687">
        <f t="shared" si="14"/>
        <v>1</v>
      </c>
      <c r="F40" s="6648">
        <f t="shared" si="14"/>
        <v>0</v>
      </c>
      <c r="G40" s="6649">
        <f t="shared" si="14"/>
        <v>1</v>
      </c>
      <c r="H40" s="6668">
        <f t="shared" si="14"/>
        <v>2</v>
      </c>
      <c r="I40" s="6648">
        <f t="shared" si="14"/>
        <v>0</v>
      </c>
      <c r="J40" s="6649">
        <f>G40+D40</f>
        <v>2</v>
      </c>
    </row>
    <row r="41" spans="1:24" s="2929" customFormat="1" ht="22.5" customHeight="1" thickBot="1">
      <c r="A41" s="2951" t="s">
        <v>65</v>
      </c>
      <c r="B41" s="2952">
        <f t="shared" ref="B41:G41" si="15">B40+B39</f>
        <v>97</v>
      </c>
      <c r="C41" s="2953">
        <f t="shared" si="15"/>
        <v>11</v>
      </c>
      <c r="D41" s="6666">
        <f t="shared" si="15"/>
        <v>108</v>
      </c>
      <c r="E41" s="6688">
        <f t="shared" si="15"/>
        <v>108</v>
      </c>
      <c r="F41" s="6689">
        <f t="shared" si="15"/>
        <v>3</v>
      </c>
      <c r="G41" s="6690">
        <f t="shared" si="15"/>
        <v>111</v>
      </c>
      <c r="H41" s="6669">
        <f>E41+B41</f>
        <v>205</v>
      </c>
      <c r="I41" s="2954">
        <f>F41+C41</f>
        <v>14</v>
      </c>
      <c r="J41" s="2955">
        <f>G41+D41</f>
        <v>219</v>
      </c>
    </row>
    <row r="42" spans="1:24" s="2929" customFormat="1" ht="15.75"/>
    <row r="43" spans="1:24" s="2929" customFormat="1" ht="15.75">
      <c r="A43" s="2936"/>
      <c r="B43" s="2936"/>
      <c r="C43" s="2936"/>
      <c r="D43" s="2936"/>
      <c r="E43" s="2936"/>
      <c r="F43" s="2936"/>
      <c r="G43" s="2936"/>
      <c r="H43" s="2936"/>
      <c r="I43" s="2937"/>
      <c r="J43" s="2937"/>
      <c r="K43" s="2938"/>
      <c r="L43" s="2938"/>
      <c r="M43" s="2938"/>
      <c r="N43" s="2938"/>
      <c r="O43" s="2938"/>
      <c r="P43" s="2938"/>
      <c r="Q43" s="2938"/>
      <c r="R43" s="2938"/>
      <c r="S43" s="2938"/>
      <c r="T43" s="2938"/>
      <c r="U43" s="2938"/>
      <c r="V43" s="2938"/>
      <c r="W43" s="2938"/>
      <c r="X43" s="2938"/>
    </row>
    <row r="44" spans="1:24" ht="15.75">
      <c r="A44" s="7466"/>
      <c r="B44" s="7466"/>
      <c r="C44" s="7466"/>
      <c r="D44" s="7466"/>
      <c r="E44" s="7466"/>
      <c r="F44" s="7466"/>
      <c r="G44" s="7466"/>
      <c r="H44" s="7466"/>
      <c r="I44" s="7466"/>
      <c r="J44" s="7466"/>
    </row>
    <row r="46" spans="1:24">
      <c r="K46" s="2940"/>
    </row>
  </sheetData>
  <mergeCells count="11">
    <mergeCell ref="A1:J1"/>
    <mergeCell ref="A2:J2"/>
    <mergeCell ref="B3:D3"/>
    <mergeCell ref="E3:G3"/>
    <mergeCell ref="B6:D6"/>
    <mergeCell ref="E6:G6"/>
    <mergeCell ref="A44:J44"/>
    <mergeCell ref="A3:A7"/>
    <mergeCell ref="B4:D5"/>
    <mergeCell ref="E4:G5"/>
    <mergeCell ref="H4:J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79"/>
  <sheetViews>
    <sheetView zoomScale="75" zoomScaleNormal="75" workbookViewId="0">
      <selection activeCell="L48" sqref="L48"/>
    </sheetView>
  </sheetViews>
  <sheetFormatPr defaultRowHeight="12.75"/>
  <cols>
    <col min="1" max="1" width="59" style="436" customWidth="1"/>
    <col min="2" max="2" width="10.140625" style="2562" customWidth="1"/>
    <col min="3" max="3" width="10.28515625" style="2562" customWidth="1"/>
    <col min="4" max="4" width="12.42578125" style="2562" customWidth="1"/>
    <col min="5" max="5" width="10.5703125" style="436" customWidth="1"/>
    <col min="6" max="6" width="7.7109375" style="436" customWidth="1"/>
    <col min="7" max="7" width="12.42578125" style="436" customWidth="1"/>
    <col min="8" max="8" width="11.42578125" style="436" customWidth="1"/>
    <col min="9" max="9" width="11.5703125" style="436" customWidth="1"/>
    <col min="10" max="10" width="12.42578125" style="436" customWidth="1"/>
    <col min="11" max="11" width="11.28515625" style="436" customWidth="1"/>
    <col min="12" max="12" width="15.85546875" style="436" customWidth="1"/>
    <col min="13" max="13" width="13" style="436" customWidth="1"/>
    <col min="14" max="256" width="9.140625" style="436"/>
    <col min="257" max="257" width="59" style="436" customWidth="1"/>
    <col min="258" max="258" width="5.85546875" style="436" customWidth="1"/>
    <col min="259" max="259" width="10.28515625" style="436" customWidth="1"/>
    <col min="260" max="260" width="12.42578125" style="436" customWidth="1"/>
    <col min="261" max="261" width="7.85546875" style="436" customWidth="1"/>
    <col min="262" max="262" width="7.7109375" style="436" customWidth="1"/>
    <col min="263" max="263" width="12.42578125" style="436" customWidth="1"/>
    <col min="264" max="264" width="11.42578125" style="436" customWidth="1"/>
    <col min="265" max="265" width="11.5703125" style="436" customWidth="1"/>
    <col min="266" max="266" width="12.42578125" style="436" customWidth="1"/>
    <col min="267" max="267" width="14.7109375" style="436" customWidth="1"/>
    <col min="268" max="268" width="15.85546875" style="436" customWidth="1"/>
    <col min="269" max="269" width="13" style="436" customWidth="1"/>
    <col min="270" max="512" width="9.140625" style="436"/>
    <col min="513" max="513" width="59" style="436" customWidth="1"/>
    <col min="514" max="514" width="5.85546875" style="436" customWidth="1"/>
    <col min="515" max="515" width="10.28515625" style="436" customWidth="1"/>
    <col min="516" max="516" width="12.42578125" style="436" customWidth="1"/>
    <col min="517" max="517" width="7.85546875" style="436" customWidth="1"/>
    <col min="518" max="518" width="7.7109375" style="436" customWidth="1"/>
    <col min="519" max="519" width="12.42578125" style="436" customWidth="1"/>
    <col min="520" max="520" width="11.42578125" style="436" customWidth="1"/>
    <col min="521" max="521" width="11.5703125" style="436" customWidth="1"/>
    <col min="522" max="522" width="12.42578125" style="436" customWidth="1"/>
    <col min="523" max="523" width="14.7109375" style="436" customWidth="1"/>
    <col min="524" max="524" width="15.85546875" style="436" customWidth="1"/>
    <col min="525" max="525" width="13" style="436" customWidth="1"/>
    <col min="526" max="768" width="9.140625" style="436"/>
    <col min="769" max="769" width="59" style="436" customWidth="1"/>
    <col min="770" max="770" width="5.85546875" style="436" customWidth="1"/>
    <col min="771" max="771" width="10.28515625" style="436" customWidth="1"/>
    <col min="772" max="772" width="12.42578125" style="436" customWidth="1"/>
    <col min="773" max="773" width="7.85546875" style="436" customWidth="1"/>
    <col min="774" max="774" width="7.7109375" style="436" customWidth="1"/>
    <col min="775" max="775" width="12.42578125" style="436" customWidth="1"/>
    <col min="776" max="776" width="11.42578125" style="436" customWidth="1"/>
    <col min="777" max="777" width="11.5703125" style="436" customWidth="1"/>
    <col min="778" max="778" width="12.42578125" style="436" customWidth="1"/>
    <col min="779" max="779" width="14.7109375" style="436" customWidth="1"/>
    <col min="780" max="780" width="15.85546875" style="436" customWidth="1"/>
    <col min="781" max="781" width="13" style="436" customWidth="1"/>
    <col min="782" max="1024" width="9.140625" style="436"/>
    <col min="1025" max="1025" width="59" style="436" customWidth="1"/>
    <col min="1026" max="1026" width="5.85546875" style="436" customWidth="1"/>
    <col min="1027" max="1027" width="10.28515625" style="436" customWidth="1"/>
    <col min="1028" max="1028" width="12.42578125" style="436" customWidth="1"/>
    <col min="1029" max="1029" width="7.85546875" style="436" customWidth="1"/>
    <col min="1030" max="1030" width="7.7109375" style="436" customWidth="1"/>
    <col min="1031" max="1031" width="12.42578125" style="436" customWidth="1"/>
    <col min="1032" max="1032" width="11.42578125" style="436" customWidth="1"/>
    <col min="1033" max="1033" width="11.5703125" style="436" customWidth="1"/>
    <col min="1034" max="1034" width="12.42578125" style="436" customWidth="1"/>
    <col min="1035" max="1035" width="14.7109375" style="436" customWidth="1"/>
    <col min="1036" max="1036" width="15.85546875" style="436" customWidth="1"/>
    <col min="1037" max="1037" width="13" style="436" customWidth="1"/>
    <col min="1038" max="1280" width="9.140625" style="436"/>
    <col min="1281" max="1281" width="59" style="436" customWidth="1"/>
    <col min="1282" max="1282" width="5.85546875" style="436" customWidth="1"/>
    <col min="1283" max="1283" width="10.28515625" style="436" customWidth="1"/>
    <col min="1284" max="1284" width="12.42578125" style="436" customWidth="1"/>
    <col min="1285" max="1285" width="7.85546875" style="436" customWidth="1"/>
    <col min="1286" max="1286" width="7.7109375" style="436" customWidth="1"/>
    <col min="1287" max="1287" width="12.42578125" style="436" customWidth="1"/>
    <col min="1288" max="1288" width="11.42578125" style="436" customWidth="1"/>
    <col min="1289" max="1289" width="11.5703125" style="436" customWidth="1"/>
    <col min="1290" max="1290" width="12.42578125" style="436" customWidth="1"/>
    <col min="1291" max="1291" width="14.7109375" style="436" customWidth="1"/>
    <col min="1292" max="1292" width="15.85546875" style="436" customWidth="1"/>
    <col min="1293" max="1293" width="13" style="436" customWidth="1"/>
    <col min="1294" max="1536" width="9.140625" style="436"/>
    <col min="1537" max="1537" width="59" style="436" customWidth="1"/>
    <col min="1538" max="1538" width="5.85546875" style="436" customWidth="1"/>
    <col min="1539" max="1539" width="10.28515625" style="436" customWidth="1"/>
    <col min="1540" max="1540" width="12.42578125" style="436" customWidth="1"/>
    <col min="1541" max="1541" width="7.85546875" style="436" customWidth="1"/>
    <col min="1542" max="1542" width="7.7109375" style="436" customWidth="1"/>
    <col min="1543" max="1543" width="12.42578125" style="436" customWidth="1"/>
    <col min="1544" max="1544" width="11.42578125" style="436" customWidth="1"/>
    <col min="1545" max="1545" width="11.5703125" style="436" customWidth="1"/>
    <col min="1546" max="1546" width="12.42578125" style="436" customWidth="1"/>
    <col min="1547" max="1547" width="14.7109375" style="436" customWidth="1"/>
    <col min="1548" max="1548" width="15.85546875" style="436" customWidth="1"/>
    <col min="1549" max="1549" width="13" style="436" customWidth="1"/>
    <col min="1550" max="1792" width="9.140625" style="436"/>
    <col min="1793" max="1793" width="59" style="436" customWidth="1"/>
    <col min="1794" max="1794" width="5.85546875" style="436" customWidth="1"/>
    <col min="1795" max="1795" width="10.28515625" style="436" customWidth="1"/>
    <col min="1796" max="1796" width="12.42578125" style="436" customWidth="1"/>
    <col min="1797" max="1797" width="7.85546875" style="436" customWidth="1"/>
    <col min="1798" max="1798" width="7.7109375" style="436" customWidth="1"/>
    <col min="1799" max="1799" width="12.42578125" style="436" customWidth="1"/>
    <col min="1800" max="1800" width="11.42578125" style="436" customWidth="1"/>
    <col min="1801" max="1801" width="11.5703125" style="436" customWidth="1"/>
    <col min="1802" max="1802" width="12.42578125" style="436" customWidth="1"/>
    <col min="1803" max="1803" width="14.7109375" style="436" customWidth="1"/>
    <col min="1804" max="1804" width="15.85546875" style="436" customWidth="1"/>
    <col min="1805" max="1805" width="13" style="436" customWidth="1"/>
    <col min="1806" max="2048" width="9.140625" style="436"/>
    <col min="2049" max="2049" width="59" style="436" customWidth="1"/>
    <col min="2050" max="2050" width="5.85546875" style="436" customWidth="1"/>
    <col min="2051" max="2051" width="10.28515625" style="436" customWidth="1"/>
    <col min="2052" max="2052" width="12.42578125" style="436" customWidth="1"/>
    <col min="2053" max="2053" width="7.85546875" style="436" customWidth="1"/>
    <col min="2054" max="2054" width="7.7109375" style="436" customWidth="1"/>
    <col min="2055" max="2055" width="12.42578125" style="436" customWidth="1"/>
    <col min="2056" max="2056" width="11.42578125" style="436" customWidth="1"/>
    <col min="2057" max="2057" width="11.5703125" style="436" customWidth="1"/>
    <col min="2058" max="2058" width="12.42578125" style="436" customWidth="1"/>
    <col min="2059" max="2059" width="14.7109375" style="436" customWidth="1"/>
    <col min="2060" max="2060" width="15.85546875" style="436" customWidth="1"/>
    <col min="2061" max="2061" width="13" style="436" customWidth="1"/>
    <col min="2062" max="2304" width="9.140625" style="436"/>
    <col min="2305" max="2305" width="59" style="436" customWidth="1"/>
    <col min="2306" max="2306" width="5.85546875" style="436" customWidth="1"/>
    <col min="2307" max="2307" width="10.28515625" style="436" customWidth="1"/>
    <col min="2308" max="2308" width="12.42578125" style="436" customWidth="1"/>
    <col min="2309" max="2309" width="7.85546875" style="436" customWidth="1"/>
    <col min="2310" max="2310" width="7.7109375" style="436" customWidth="1"/>
    <col min="2311" max="2311" width="12.42578125" style="436" customWidth="1"/>
    <col min="2312" max="2312" width="11.42578125" style="436" customWidth="1"/>
    <col min="2313" max="2313" width="11.5703125" style="436" customWidth="1"/>
    <col min="2314" max="2314" width="12.42578125" style="436" customWidth="1"/>
    <col min="2315" max="2315" width="14.7109375" style="436" customWidth="1"/>
    <col min="2316" max="2316" width="15.85546875" style="436" customWidth="1"/>
    <col min="2317" max="2317" width="13" style="436" customWidth="1"/>
    <col min="2318" max="2560" width="9.140625" style="436"/>
    <col min="2561" max="2561" width="59" style="436" customWidth="1"/>
    <col min="2562" max="2562" width="5.85546875" style="436" customWidth="1"/>
    <col min="2563" max="2563" width="10.28515625" style="436" customWidth="1"/>
    <col min="2564" max="2564" width="12.42578125" style="436" customWidth="1"/>
    <col min="2565" max="2565" width="7.85546875" style="436" customWidth="1"/>
    <col min="2566" max="2566" width="7.7109375" style="436" customWidth="1"/>
    <col min="2567" max="2567" width="12.42578125" style="436" customWidth="1"/>
    <col min="2568" max="2568" width="11.42578125" style="436" customWidth="1"/>
    <col min="2569" max="2569" width="11.5703125" style="436" customWidth="1"/>
    <col min="2570" max="2570" width="12.42578125" style="436" customWidth="1"/>
    <col min="2571" max="2571" width="14.7109375" style="436" customWidth="1"/>
    <col min="2572" max="2572" width="15.85546875" style="436" customWidth="1"/>
    <col min="2573" max="2573" width="13" style="436" customWidth="1"/>
    <col min="2574" max="2816" width="9.140625" style="436"/>
    <col min="2817" max="2817" width="59" style="436" customWidth="1"/>
    <col min="2818" max="2818" width="5.85546875" style="436" customWidth="1"/>
    <col min="2819" max="2819" width="10.28515625" style="436" customWidth="1"/>
    <col min="2820" max="2820" width="12.42578125" style="436" customWidth="1"/>
    <col min="2821" max="2821" width="7.85546875" style="436" customWidth="1"/>
    <col min="2822" max="2822" width="7.7109375" style="436" customWidth="1"/>
    <col min="2823" max="2823" width="12.42578125" style="436" customWidth="1"/>
    <col min="2824" max="2824" width="11.42578125" style="436" customWidth="1"/>
    <col min="2825" max="2825" width="11.5703125" style="436" customWidth="1"/>
    <col min="2826" max="2826" width="12.42578125" style="436" customWidth="1"/>
    <col min="2827" max="2827" width="14.7109375" style="436" customWidth="1"/>
    <col min="2828" max="2828" width="15.85546875" style="436" customWidth="1"/>
    <col min="2829" max="2829" width="13" style="436" customWidth="1"/>
    <col min="2830" max="3072" width="9.140625" style="436"/>
    <col min="3073" max="3073" width="59" style="436" customWidth="1"/>
    <col min="3074" max="3074" width="5.85546875" style="436" customWidth="1"/>
    <col min="3075" max="3075" width="10.28515625" style="436" customWidth="1"/>
    <col min="3076" max="3076" width="12.42578125" style="436" customWidth="1"/>
    <col min="3077" max="3077" width="7.85546875" style="436" customWidth="1"/>
    <col min="3078" max="3078" width="7.7109375" style="436" customWidth="1"/>
    <col min="3079" max="3079" width="12.42578125" style="436" customWidth="1"/>
    <col min="3080" max="3080" width="11.42578125" style="436" customWidth="1"/>
    <col min="3081" max="3081" width="11.5703125" style="436" customWidth="1"/>
    <col min="3082" max="3082" width="12.42578125" style="436" customWidth="1"/>
    <col min="3083" max="3083" width="14.7109375" style="436" customWidth="1"/>
    <col min="3084" max="3084" width="15.85546875" style="436" customWidth="1"/>
    <col min="3085" max="3085" width="13" style="436" customWidth="1"/>
    <col min="3086" max="3328" width="9.140625" style="436"/>
    <col min="3329" max="3329" width="59" style="436" customWidth="1"/>
    <col min="3330" max="3330" width="5.85546875" style="436" customWidth="1"/>
    <col min="3331" max="3331" width="10.28515625" style="436" customWidth="1"/>
    <col min="3332" max="3332" width="12.42578125" style="436" customWidth="1"/>
    <col min="3333" max="3333" width="7.85546875" style="436" customWidth="1"/>
    <col min="3334" max="3334" width="7.7109375" style="436" customWidth="1"/>
    <col min="3335" max="3335" width="12.42578125" style="436" customWidth="1"/>
    <col min="3336" max="3336" width="11.42578125" style="436" customWidth="1"/>
    <col min="3337" max="3337" width="11.5703125" style="436" customWidth="1"/>
    <col min="3338" max="3338" width="12.42578125" style="436" customWidth="1"/>
    <col min="3339" max="3339" width="14.7109375" style="436" customWidth="1"/>
    <col min="3340" max="3340" width="15.85546875" style="436" customWidth="1"/>
    <col min="3341" max="3341" width="13" style="436" customWidth="1"/>
    <col min="3342" max="3584" width="9.140625" style="436"/>
    <col min="3585" max="3585" width="59" style="436" customWidth="1"/>
    <col min="3586" max="3586" width="5.85546875" style="436" customWidth="1"/>
    <col min="3587" max="3587" width="10.28515625" style="436" customWidth="1"/>
    <col min="3588" max="3588" width="12.42578125" style="436" customWidth="1"/>
    <col min="3589" max="3589" width="7.85546875" style="436" customWidth="1"/>
    <col min="3590" max="3590" width="7.7109375" style="436" customWidth="1"/>
    <col min="3591" max="3591" width="12.42578125" style="436" customWidth="1"/>
    <col min="3592" max="3592" width="11.42578125" style="436" customWidth="1"/>
    <col min="3593" max="3593" width="11.5703125" style="436" customWidth="1"/>
    <col min="3594" max="3594" width="12.42578125" style="436" customWidth="1"/>
    <col min="3595" max="3595" width="14.7109375" style="436" customWidth="1"/>
    <col min="3596" max="3596" width="15.85546875" style="436" customWidth="1"/>
    <col min="3597" max="3597" width="13" style="436" customWidth="1"/>
    <col min="3598" max="3840" width="9.140625" style="436"/>
    <col min="3841" max="3841" width="59" style="436" customWidth="1"/>
    <col min="3842" max="3842" width="5.85546875" style="436" customWidth="1"/>
    <col min="3843" max="3843" width="10.28515625" style="436" customWidth="1"/>
    <col min="3844" max="3844" width="12.42578125" style="436" customWidth="1"/>
    <col min="3845" max="3845" width="7.85546875" style="436" customWidth="1"/>
    <col min="3846" max="3846" width="7.7109375" style="436" customWidth="1"/>
    <col min="3847" max="3847" width="12.42578125" style="436" customWidth="1"/>
    <col min="3848" max="3848" width="11.42578125" style="436" customWidth="1"/>
    <col min="3849" max="3849" width="11.5703125" style="436" customWidth="1"/>
    <col min="3850" max="3850" width="12.42578125" style="436" customWidth="1"/>
    <col min="3851" max="3851" width="14.7109375" style="436" customWidth="1"/>
    <col min="3852" max="3852" width="15.85546875" style="436" customWidth="1"/>
    <col min="3853" max="3853" width="13" style="436" customWidth="1"/>
    <col min="3854" max="4096" width="9.140625" style="436"/>
    <col min="4097" max="4097" width="59" style="436" customWidth="1"/>
    <col min="4098" max="4098" width="5.85546875" style="436" customWidth="1"/>
    <col min="4099" max="4099" width="10.28515625" style="436" customWidth="1"/>
    <col min="4100" max="4100" width="12.42578125" style="436" customWidth="1"/>
    <col min="4101" max="4101" width="7.85546875" style="436" customWidth="1"/>
    <col min="4102" max="4102" width="7.7109375" style="436" customWidth="1"/>
    <col min="4103" max="4103" width="12.42578125" style="436" customWidth="1"/>
    <col min="4104" max="4104" width="11.42578125" style="436" customWidth="1"/>
    <col min="4105" max="4105" width="11.5703125" style="436" customWidth="1"/>
    <col min="4106" max="4106" width="12.42578125" style="436" customWidth="1"/>
    <col min="4107" max="4107" width="14.7109375" style="436" customWidth="1"/>
    <col min="4108" max="4108" width="15.85546875" style="436" customWidth="1"/>
    <col min="4109" max="4109" width="13" style="436" customWidth="1"/>
    <col min="4110" max="4352" width="9.140625" style="436"/>
    <col min="4353" max="4353" width="59" style="436" customWidth="1"/>
    <col min="4354" max="4354" width="5.85546875" style="436" customWidth="1"/>
    <col min="4355" max="4355" width="10.28515625" style="436" customWidth="1"/>
    <col min="4356" max="4356" width="12.42578125" style="436" customWidth="1"/>
    <col min="4357" max="4357" width="7.85546875" style="436" customWidth="1"/>
    <col min="4358" max="4358" width="7.7109375" style="436" customWidth="1"/>
    <col min="4359" max="4359" width="12.42578125" style="436" customWidth="1"/>
    <col min="4360" max="4360" width="11.42578125" style="436" customWidth="1"/>
    <col min="4361" max="4361" width="11.5703125" style="436" customWidth="1"/>
    <col min="4362" max="4362" width="12.42578125" style="436" customWidth="1"/>
    <col min="4363" max="4363" width="14.7109375" style="436" customWidth="1"/>
    <col min="4364" max="4364" width="15.85546875" style="436" customWidth="1"/>
    <col min="4365" max="4365" width="13" style="436" customWidth="1"/>
    <col min="4366" max="4608" width="9.140625" style="436"/>
    <col min="4609" max="4609" width="59" style="436" customWidth="1"/>
    <col min="4610" max="4610" width="5.85546875" style="436" customWidth="1"/>
    <col min="4611" max="4611" width="10.28515625" style="436" customWidth="1"/>
    <col min="4612" max="4612" width="12.42578125" style="436" customWidth="1"/>
    <col min="4613" max="4613" width="7.85546875" style="436" customWidth="1"/>
    <col min="4614" max="4614" width="7.7109375" style="436" customWidth="1"/>
    <col min="4615" max="4615" width="12.42578125" style="436" customWidth="1"/>
    <col min="4616" max="4616" width="11.42578125" style="436" customWidth="1"/>
    <col min="4617" max="4617" width="11.5703125" style="436" customWidth="1"/>
    <col min="4618" max="4618" width="12.42578125" style="436" customWidth="1"/>
    <col min="4619" max="4619" width="14.7109375" style="436" customWidth="1"/>
    <col min="4620" max="4620" width="15.85546875" style="436" customWidth="1"/>
    <col min="4621" max="4621" width="13" style="436" customWidth="1"/>
    <col min="4622" max="4864" width="9.140625" style="436"/>
    <col min="4865" max="4865" width="59" style="436" customWidth="1"/>
    <col min="4866" max="4866" width="5.85546875" style="436" customWidth="1"/>
    <col min="4867" max="4867" width="10.28515625" style="436" customWidth="1"/>
    <col min="4868" max="4868" width="12.42578125" style="436" customWidth="1"/>
    <col min="4869" max="4869" width="7.85546875" style="436" customWidth="1"/>
    <col min="4870" max="4870" width="7.7109375" style="436" customWidth="1"/>
    <col min="4871" max="4871" width="12.42578125" style="436" customWidth="1"/>
    <col min="4872" max="4872" width="11.42578125" style="436" customWidth="1"/>
    <col min="4873" max="4873" width="11.5703125" style="436" customWidth="1"/>
    <col min="4874" max="4874" width="12.42578125" style="436" customWidth="1"/>
    <col min="4875" max="4875" width="14.7109375" style="436" customWidth="1"/>
    <col min="4876" max="4876" width="15.85546875" style="436" customWidth="1"/>
    <col min="4877" max="4877" width="13" style="436" customWidth="1"/>
    <col min="4878" max="5120" width="9.140625" style="436"/>
    <col min="5121" max="5121" width="59" style="436" customWidth="1"/>
    <col min="5122" max="5122" width="5.85546875" style="436" customWidth="1"/>
    <col min="5123" max="5123" width="10.28515625" style="436" customWidth="1"/>
    <col min="5124" max="5124" width="12.42578125" style="436" customWidth="1"/>
    <col min="5125" max="5125" width="7.85546875" style="436" customWidth="1"/>
    <col min="5126" max="5126" width="7.7109375" style="436" customWidth="1"/>
    <col min="5127" max="5127" width="12.42578125" style="436" customWidth="1"/>
    <col min="5128" max="5128" width="11.42578125" style="436" customWidth="1"/>
    <col min="5129" max="5129" width="11.5703125" style="436" customWidth="1"/>
    <col min="5130" max="5130" width="12.42578125" style="436" customWidth="1"/>
    <col min="5131" max="5131" width="14.7109375" style="436" customWidth="1"/>
    <col min="5132" max="5132" width="15.85546875" style="436" customWidth="1"/>
    <col min="5133" max="5133" width="13" style="436" customWidth="1"/>
    <col min="5134" max="5376" width="9.140625" style="436"/>
    <col min="5377" max="5377" width="59" style="436" customWidth="1"/>
    <col min="5378" max="5378" width="5.85546875" style="436" customWidth="1"/>
    <col min="5379" max="5379" width="10.28515625" style="436" customWidth="1"/>
    <col min="5380" max="5380" width="12.42578125" style="436" customWidth="1"/>
    <col min="5381" max="5381" width="7.85546875" style="436" customWidth="1"/>
    <col min="5382" max="5382" width="7.7109375" style="436" customWidth="1"/>
    <col min="5383" max="5383" width="12.42578125" style="436" customWidth="1"/>
    <col min="5384" max="5384" width="11.42578125" style="436" customWidth="1"/>
    <col min="5385" max="5385" width="11.5703125" style="436" customWidth="1"/>
    <col min="5386" max="5386" width="12.42578125" style="436" customWidth="1"/>
    <col min="5387" max="5387" width="14.7109375" style="436" customWidth="1"/>
    <col min="5388" max="5388" width="15.85546875" style="436" customWidth="1"/>
    <col min="5389" max="5389" width="13" style="436" customWidth="1"/>
    <col min="5390" max="5632" width="9.140625" style="436"/>
    <col min="5633" max="5633" width="59" style="436" customWidth="1"/>
    <col min="5634" max="5634" width="5.85546875" style="436" customWidth="1"/>
    <col min="5635" max="5635" width="10.28515625" style="436" customWidth="1"/>
    <col min="5636" max="5636" width="12.42578125" style="436" customWidth="1"/>
    <col min="5637" max="5637" width="7.85546875" style="436" customWidth="1"/>
    <col min="5638" max="5638" width="7.7109375" style="436" customWidth="1"/>
    <col min="5639" max="5639" width="12.42578125" style="436" customWidth="1"/>
    <col min="5640" max="5640" width="11.42578125" style="436" customWidth="1"/>
    <col min="5641" max="5641" width="11.5703125" style="436" customWidth="1"/>
    <col min="5642" max="5642" width="12.42578125" style="436" customWidth="1"/>
    <col min="5643" max="5643" width="14.7109375" style="436" customWidth="1"/>
    <col min="5644" max="5644" width="15.85546875" style="436" customWidth="1"/>
    <col min="5645" max="5645" width="13" style="436" customWidth="1"/>
    <col min="5646" max="5888" width="9.140625" style="436"/>
    <col min="5889" max="5889" width="59" style="436" customWidth="1"/>
    <col min="5890" max="5890" width="5.85546875" style="436" customWidth="1"/>
    <col min="5891" max="5891" width="10.28515625" style="436" customWidth="1"/>
    <col min="5892" max="5892" width="12.42578125" style="436" customWidth="1"/>
    <col min="5893" max="5893" width="7.85546875" style="436" customWidth="1"/>
    <col min="5894" max="5894" width="7.7109375" style="436" customWidth="1"/>
    <col min="5895" max="5895" width="12.42578125" style="436" customWidth="1"/>
    <col min="5896" max="5896" width="11.42578125" style="436" customWidth="1"/>
    <col min="5897" max="5897" width="11.5703125" style="436" customWidth="1"/>
    <col min="5898" max="5898" width="12.42578125" style="436" customWidth="1"/>
    <col min="5899" max="5899" width="14.7109375" style="436" customWidth="1"/>
    <col min="5900" max="5900" width="15.85546875" style="436" customWidth="1"/>
    <col min="5901" max="5901" width="13" style="436" customWidth="1"/>
    <col min="5902" max="6144" width="9.140625" style="436"/>
    <col min="6145" max="6145" width="59" style="436" customWidth="1"/>
    <col min="6146" max="6146" width="5.85546875" style="436" customWidth="1"/>
    <col min="6147" max="6147" width="10.28515625" style="436" customWidth="1"/>
    <col min="6148" max="6148" width="12.42578125" style="436" customWidth="1"/>
    <col min="6149" max="6149" width="7.85546875" style="436" customWidth="1"/>
    <col min="6150" max="6150" width="7.7109375" style="436" customWidth="1"/>
    <col min="6151" max="6151" width="12.42578125" style="436" customWidth="1"/>
    <col min="6152" max="6152" width="11.42578125" style="436" customWidth="1"/>
    <col min="6153" max="6153" width="11.5703125" style="436" customWidth="1"/>
    <col min="6154" max="6154" width="12.42578125" style="436" customWidth="1"/>
    <col min="6155" max="6155" width="14.7109375" style="436" customWidth="1"/>
    <col min="6156" max="6156" width="15.85546875" style="436" customWidth="1"/>
    <col min="6157" max="6157" width="13" style="436" customWidth="1"/>
    <col min="6158" max="6400" width="9.140625" style="436"/>
    <col min="6401" max="6401" width="59" style="436" customWidth="1"/>
    <col min="6402" max="6402" width="5.85546875" style="436" customWidth="1"/>
    <col min="6403" max="6403" width="10.28515625" style="436" customWidth="1"/>
    <col min="6404" max="6404" width="12.42578125" style="436" customWidth="1"/>
    <col min="6405" max="6405" width="7.85546875" style="436" customWidth="1"/>
    <col min="6406" max="6406" width="7.7109375" style="436" customWidth="1"/>
    <col min="6407" max="6407" width="12.42578125" style="436" customWidth="1"/>
    <col min="6408" max="6408" width="11.42578125" style="436" customWidth="1"/>
    <col min="6409" max="6409" width="11.5703125" style="436" customWidth="1"/>
    <col min="6410" max="6410" width="12.42578125" style="436" customWidth="1"/>
    <col min="6411" max="6411" width="14.7109375" style="436" customWidth="1"/>
    <col min="6412" max="6412" width="15.85546875" style="436" customWidth="1"/>
    <col min="6413" max="6413" width="13" style="436" customWidth="1"/>
    <col min="6414" max="6656" width="9.140625" style="436"/>
    <col min="6657" max="6657" width="59" style="436" customWidth="1"/>
    <col min="6658" max="6658" width="5.85546875" style="436" customWidth="1"/>
    <col min="6659" max="6659" width="10.28515625" style="436" customWidth="1"/>
    <col min="6660" max="6660" width="12.42578125" style="436" customWidth="1"/>
    <col min="6661" max="6661" width="7.85546875" style="436" customWidth="1"/>
    <col min="6662" max="6662" width="7.7109375" style="436" customWidth="1"/>
    <col min="6663" max="6663" width="12.42578125" style="436" customWidth="1"/>
    <col min="6664" max="6664" width="11.42578125" style="436" customWidth="1"/>
    <col min="6665" max="6665" width="11.5703125" style="436" customWidth="1"/>
    <col min="6666" max="6666" width="12.42578125" style="436" customWidth="1"/>
    <col min="6667" max="6667" width="14.7109375" style="436" customWidth="1"/>
    <col min="6668" max="6668" width="15.85546875" style="436" customWidth="1"/>
    <col min="6669" max="6669" width="13" style="436" customWidth="1"/>
    <col min="6670" max="6912" width="9.140625" style="436"/>
    <col min="6913" max="6913" width="59" style="436" customWidth="1"/>
    <col min="6914" max="6914" width="5.85546875" style="436" customWidth="1"/>
    <col min="6915" max="6915" width="10.28515625" style="436" customWidth="1"/>
    <col min="6916" max="6916" width="12.42578125" style="436" customWidth="1"/>
    <col min="6917" max="6917" width="7.85546875" style="436" customWidth="1"/>
    <col min="6918" max="6918" width="7.7109375" style="436" customWidth="1"/>
    <col min="6919" max="6919" width="12.42578125" style="436" customWidth="1"/>
    <col min="6920" max="6920" width="11.42578125" style="436" customWidth="1"/>
    <col min="6921" max="6921" width="11.5703125" style="436" customWidth="1"/>
    <col min="6922" max="6922" width="12.42578125" style="436" customWidth="1"/>
    <col min="6923" max="6923" width="14.7109375" style="436" customWidth="1"/>
    <col min="6924" max="6924" width="15.85546875" style="436" customWidth="1"/>
    <col min="6925" max="6925" width="13" style="436" customWidth="1"/>
    <col min="6926" max="7168" width="9.140625" style="436"/>
    <col min="7169" max="7169" width="59" style="436" customWidth="1"/>
    <col min="7170" max="7170" width="5.85546875" style="436" customWidth="1"/>
    <col min="7171" max="7171" width="10.28515625" style="436" customWidth="1"/>
    <col min="7172" max="7172" width="12.42578125" style="436" customWidth="1"/>
    <col min="7173" max="7173" width="7.85546875" style="436" customWidth="1"/>
    <col min="7174" max="7174" width="7.7109375" style="436" customWidth="1"/>
    <col min="7175" max="7175" width="12.42578125" style="436" customWidth="1"/>
    <col min="7176" max="7176" width="11.42578125" style="436" customWidth="1"/>
    <col min="7177" max="7177" width="11.5703125" style="436" customWidth="1"/>
    <col min="7178" max="7178" width="12.42578125" style="436" customWidth="1"/>
    <col min="7179" max="7179" width="14.7109375" style="436" customWidth="1"/>
    <col min="7180" max="7180" width="15.85546875" style="436" customWidth="1"/>
    <col min="7181" max="7181" width="13" style="436" customWidth="1"/>
    <col min="7182" max="7424" width="9.140625" style="436"/>
    <col min="7425" max="7425" width="59" style="436" customWidth="1"/>
    <col min="7426" max="7426" width="5.85546875" style="436" customWidth="1"/>
    <col min="7427" max="7427" width="10.28515625" style="436" customWidth="1"/>
    <col min="7428" max="7428" width="12.42578125" style="436" customWidth="1"/>
    <col min="7429" max="7429" width="7.85546875" style="436" customWidth="1"/>
    <col min="7430" max="7430" width="7.7109375" style="436" customWidth="1"/>
    <col min="7431" max="7431" width="12.42578125" style="436" customWidth="1"/>
    <col min="7432" max="7432" width="11.42578125" style="436" customWidth="1"/>
    <col min="7433" max="7433" width="11.5703125" style="436" customWidth="1"/>
    <col min="7434" max="7434" width="12.42578125" style="436" customWidth="1"/>
    <col min="7435" max="7435" width="14.7109375" style="436" customWidth="1"/>
    <col min="7436" max="7436" width="15.85546875" style="436" customWidth="1"/>
    <col min="7437" max="7437" width="13" style="436" customWidth="1"/>
    <col min="7438" max="7680" width="9.140625" style="436"/>
    <col min="7681" max="7681" width="59" style="436" customWidth="1"/>
    <col min="7682" max="7682" width="5.85546875" style="436" customWidth="1"/>
    <col min="7683" max="7683" width="10.28515625" style="436" customWidth="1"/>
    <col min="7684" max="7684" width="12.42578125" style="436" customWidth="1"/>
    <col min="7685" max="7685" width="7.85546875" style="436" customWidth="1"/>
    <col min="7686" max="7686" width="7.7109375" style="436" customWidth="1"/>
    <col min="7687" max="7687" width="12.42578125" style="436" customWidth="1"/>
    <col min="7688" max="7688" width="11.42578125" style="436" customWidth="1"/>
    <col min="7689" max="7689" width="11.5703125" style="436" customWidth="1"/>
    <col min="7690" max="7690" width="12.42578125" style="436" customWidth="1"/>
    <col min="7691" max="7691" width="14.7109375" style="436" customWidth="1"/>
    <col min="7692" max="7692" width="15.85546875" style="436" customWidth="1"/>
    <col min="7693" max="7693" width="13" style="436" customWidth="1"/>
    <col min="7694" max="7936" width="9.140625" style="436"/>
    <col min="7937" max="7937" width="59" style="436" customWidth="1"/>
    <col min="7938" max="7938" width="5.85546875" style="436" customWidth="1"/>
    <col min="7939" max="7939" width="10.28515625" style="436" customWidth="1"/>
    <col min="7940" max="7940" width="12.42578125" style="436" customWidth="1"/>
    <col min="7941" max="7941" width="7.85546875" style="436" customWidth="1"/>
    <col min="7942" max="7942" width="7.7109375" style="436" customWidth="1"/>
    <col min="7943" max="7943" width="12.42578125" style="436" customWidth="1"/>
    <col min="7944" max="7944" width="11.42578125" style="436" customWidth="1"/>
    <col min="7945" max="7945" width="11.5703125" style="436" customWidth="1"/>
    <col min="7946" max="7946" width="12.42578125" style="436" customWidth="1"/>
    <col min="7947" max="7947" width="14.7109375" style="436" customWidth="1"/>
    <col min="7948" max="7948" width="15.85546875" style="436" customWidth="1"/>
    <col min="7949" max="7949" width="13" style="436" customWidth="1"/>
    <col min="7950" max="8192" width="9.140625" style="436"/>
    <col min="8193" max="8193" width="59" style="436" customWidth="1"/>
    <col min="8194" max="8194" width="5.85546875" style="436" customWidth="1"/>
    <col min="8195" max="8195" width="10.28515625" style="436" customWidth="1"/>
    <col min="8196" max="8196" width="12.42578125" style="436" customWidth="1"/>
    <col min="8197" max="8197" width="7.85546875" style="436" customWidth="1"/>
    <col min="8198" max="8198" width="7.7109375" style="436" customWidth="1"/>
    <col min="8199" max="8199" width="12.42578125" style="436" customWidth="1"/>
    <col min="8200" max="8200" width="11.42578125" style="436" customWidth="1"/>
    <col min="8201" max="8201" width="11.5703125" style="436" customWidth="1"/>
    <col min="8202" max="8202" width="12.42578125" style="436" customWidth="1"/>
    <col min="8203" max="8203" width="14.7109375" style="436" customWidth="1"/>
    <col min="8204" max="8204" width="15.85546875" style="436" customWidth="1"/>
    <col min="8205" max="8205" width="13" style="436" customWidth="1"/>
    <col min="8206" max="8448" width="9.140625" style="436"/>
    <col min="8449" max="8449" width="59" style="436" customWidth="1"/>
    <col min="8450" max="8450" width="5.85546875" style="436" customWidth="1"/>
    <col min="8451" max="8451" width="10.28515625" style="436" customWidth="1"/>
    <col min="8452" max="8452" width="12.42578125" style="436" customWidth="1"/>
    <col min="8453" max="8453" width="7.85546875" style="436" customWidth="1"/>
    <col min="8454" max="8454" width="7.7109375" style="436" customWidth="1"/>
    <col min="8455" max="8455" width="12.42578125" style="436" customWidth="1"/>
    <col min="8456" max="8456" width="11.42578125" style="436" customWidth="1"/>
    <col min="8457" max="8457" width="11.5703125" style="436" customWidth="1"/>
    <col min="8458" max="8458" width="12.42578125" style="436" customWidth="1"/>
    <col min="8459" max="8459" width="14.7109375" style="436" customWidth="1"/>
    <col min="8460" max="8460" width="15.85546875" style="436" customWidth="1"/>
    <col min="8461" max="8461" width="13" style="436" customWidth="1"/>
    <col min="8462" max="8704" width="9.140625" style="436"/>
    <col min="8705" max="8705" width="59" style="436" customWidth="1"/>
    <col min="8706" max="8706" width="5.85546875" style="436" customWidth="1"/>
    <col min="8707" max="8707" width="10.28515625" style="436" customWidth="1"/>
    <col min="8708" max="8708" width="12.42578125" style="436" customWidth="1"/>
    <col min="8709" max="8709" width="7.85546875" style="436" customWidth="1"/>
    <col min="8710" max="8710" width="7.7109375" style="436" customWidth="1"/>
    <col min="8711" max="8711" width="12.42578125" style="436" customWidth="1"/>
    <col min="8712" max="8712" width="11.42578125" style="436" customWidth="1"/>
    <col min="8713" max="8713" width="11.5703125" style="436" customWidth="1"/>
    <col min="8714" max="8714" width="12.42578125" style="436" customWidth="1"/>
    <col min="8715" max="8715" width="14.7109375" style="436" customWidth="1"/>
    <col min="8716" max="8716" width="15.85546875" style="436" customWidth="1"/>
    <col min="8717" max="8717" width="13" style="436" customWidth="1"/>
    <col min="8718" max="8960" width="9.140625" style="436"/>
    <col min="8961" max="8961" width="59" style="436" customWidth="1"/>
    <col min="8962" max="8962" width="5.85546875" style="436" customWidth="1"/>
    <col min="8963" max="8963" width="10.28515625" style="436" customWidth="1"/>
    <col min="8964" max="8964" width="12.42578125" style="436" customWidth="1"/>
    <col min="8965" max="8965" width="7.85546875" style="436" customWidth="1"/>
    <col min="8966" max="8966" width="7.7109375" style="436" customWidth="1"/>
    <col min="8967" max="8967" width="12.42578125" style="436" customWidth="1"/>
    <col min="8968" max="8968" width="11.42578125" style="436" customWidth="1"/>
    <col min="8969" max="8969" width="11.5703125" style="436" customWidth="1"/>
    <col min="8970" max="8970" width="12.42578125" style="436" customWidth="1"/>
    <col min="8971" max="8971" width="14.7109375" style="436" customWidth="1"/>
    <col min="8972" max="8972" width="15.85546875" style="436" customWidth="1"/>
    <col min="8973" max="8973" width="13" style="436" customWidth="1"/>
    <col min="8974" max="9216" width="9.140625" style="436"/>
    <col min="9217" max="9217" width="59" style="436" customWidth="1"/>
    <col min="9218" max="9218" width="5.85546875" style="436" customWidth="1"/>
    <col min="9219" max="9219" width="10.28515625" style="436" customWidth="1"/>
    <col min="9220" max="9220" width="12.42578125" style="436" customWidth="1"/>
    <col min="9221" max="9221" width="7.85546875" style="436" customWidth="1"/>
    <col min="9222" max="9222" width="7.7109375" style="436" customWidth="1"/>
    <col min="9223" max="9223" width="12.42578125" style="436" customWidth="1"/>
    <col min="9224" max="9224" width="11.42578125" style="436" customWidth="1"/>
    <col min="9225" max="9225" width="11.5703125" style="436" customWidth="1"/>
    <col min="9226" max="9226" width="12.42578125" style="436" customWidth="1"/>
    <col min="9227" max="9227" width="14.7109375" style="436" customWidth="1"/>
    <col min="9228" max="9228" width="15.85546875" style="436" customWidth="1"/>
    <col min="9229" max="9229" width="13" style="436" customWidth="1"/>
    <col min="9230" max="9472" width="9.140625" style="436"/>
    <col min="9473" max="9473" width="59" style="436" customWidth="1"/>
    <col min="9474" max="9474" width="5.85546875" style="436" customWidth="1"/>
    <col min="9475" max="9475" width="10.28515625" style="436" customWidth="1"/>
    <col min="9476" max="9476" width="12.42578125" style="436" customWidth="1"/>
    <col min="9477" max="9477" width="7.85546875" style="436" customWidth="1"/>
    <col min="9478" max="9478" width="7.7109375" style="436" customWidth="1"/>
    <col min="9479" max="9479" width="12.42578125" style="436" customWidth="1"/>
    <col min="9480" max="9480" width="11.42578125" style="436" customWidth="1"/>
    <col min="9481" max="9481" width="11.5703125" style="436" customWidth="1"/>
    <col min="9482" max="9482" width="12.42578125" style="436" customWidth="1"/>
    <col min="9483" max="9483" width="14.7109375" style="436" customWidth="1"/>
    <col min="9484" max="9484" width="15.85546875" style="436" customWidth="1"/>
    <col min="9485" max="9485" width="13" style="436" customWidth="1"/>
    <col min="9486" max="9728" width="9.140625" style="436"/>
    <col min="9729" max="9729" width="59" style="436" customWidth="1"/>
    <col min="9730" max="9730" width="5.85546875" style="436" customWidth="1"/>
    <col min="9731" max="9731" width="10.28515625" style="436" customWidth="1"/>
    <col min="9732" max="9732" width="12.42578125" style="436" customWidth="1"/>
    <col min="9733" max="9733" width="7.85546875" style="436" customWidth="1"/>
    <col min="9734" max="9734" width="7.7109375" style="436" customWidth="1"/>
    <col min="9735" max="9735" width="12.42578125" style="436" customWidth="1"/>
    <col min="9736" max="9736" width="11.42578125" style="436" customWidth="1"/>
    <col min="9737" max="9737" width="11.5703125" style="436" customWidth="1"/>
    <col min="9738" max="9738" width="12.42578125" style="436" customWidth="1"/>
    <col min="9739" max="9739" width="14.7109375" style="436" customWidth="1"/>
    <col min="9740" max="9740" width="15.85546875" style="436" customWidth="1"/>
    <col min="9741" max="9741" width="13" style="436" customWidth="1"/>
    <col min="9742" max="9984" width="9.140625" style="436"/>
    <col min="9985" max="9985" width="59" style="436" customWidth="1"/>
    <col min="9986" max="9986" width="5.85546875" style="436" customWidth="1"/>
    <col min="9987" max="9987" width="10.28515625" style="436" customWidth="1"/>
    <col min="9988" max="9988" width="12.42578125" style="436" customWidth="1"/>
    <col min="9989" max="9989" width="7.85546875" style="436" customWidth="1"/>
    <col min="9990" max="9990" width="7.7109375" style="436" customWidth="1"/>
    <col min="9991" max="9991" width="12.42578125" style="436" customWidth="1"/>
    <col min="9992" max="9992" width="11.42578125" style="436" customWidth="1"/>
    <col min="9993" max="9993" width="11.5703125" style="436" customWidth="1"/>
    <col min="9994" max="9994" width="12.42578125" style="436" customWidth="1"/>
    <col min="9995" max="9995" width="14.7109375" style="436" customWidth="1"/>
    <col min="9996" max="9996" width="15.85546875" style="436" customWidth="1"/>
    <col min="9997" max="9997" width="13" style="436" customWidth="1"/>
    <col min="9998" max="10240" width="9.140625" style="436"/>
    <col min="10241" max="10241" width="59" style="436" customWidth="1"/>
    <col min="10242" max="10242" width="5.85546875" style="436" customWidth="1"/>
    <col min="10243" max="10243" width="10.28515625" style="436" customWidth="1"/>
    <col min="10244" max="10244" width="12.42578125" style="436" customWidth="1"/>
    <col min="10245" max="10245" width="7.85546875" style="436" customWidth="1"/>
    <col min="10246" max="10246" width="7.7109375" style="436" customWidth="1"/>
    <col min="10247" max="10247" width="12.42578125" style="436" customWidth="1"/>
    <col min="10248" max="10248" width="11.42578125" style="436" customWidth="1"/>
    <col min="10249" max="10249" width="11.5703125" style="436" customWidth="1"/>
    <col min="10250" max="10250" width="12.42578125" style="436" customWidth="1"/>
    <col min="10251" max="10251" width="14.7109375" style="436" customWidth="1"/>
    <col min="10252" max="10252" width="15.85546875" style="436" customWidth="1"/>
    <col min="10253" max="10253" width="13" style="436" customWidth="1"/>
    <col min="10254" max="10496" width="9.140625" style="436"/>
    <col min="10497" max="10497" width="59" style="436" customWidth="1"/>
    <col min="10498" max="10498" width="5.85546875" style="436" customWidth="1"/>
    <col min="10499" max="10499" width="10.28515625" style="436" customWidth="1"/>
    <col min="10500" max="10500" width="12.42578125" style="436" customWidth="1"/>
    <col min="10501" max="10501" width="7.85546875" style="436" customWidth="1"/>
    <col min="10502" max="10502" width="7.7109375" style="436" customWidth="1"/>
    <col min="10503" max="10503" width="12.42578125" style="436" customWidth="1"/>
    <col min="10504" max="10504" width="11.42578125" style="436" customWidth="1"/>
    <col min="10505" max="10505" width="11.5703125" style="436" customWidth="1"/>
    <col min="10506" max="10506" width="12.42578125" style="436" customWidth="1"/>
    <col min="10507" max="10507" width="14.7109375" style="436" customWidth="1"/>
    <col min="10508" max="10508" width="15.85546875" style="436" customWidth="1"/>
    <col min="10509" max="10509" width="13" style="436" customWidth="1"/>
    <col min="10510" max="10752" width="9.140625" style="436"/>
    <col min="10753" max="10753" width="59" style="436" customWidth="1"/>
    <col min="10754" max="10754" width="5.85546875" style="436" customWidth="1"/>
    <col min="10755" max="10755" width="10.28515625" style="436" customWidth="1"/>
    <col min="10756" max="10756" width="12.42578125" style="436" customWidth="1"/>
    <col min="10757" max="10757" width="7.85546875" style="436" customWidth="1"/>
    <col min="10758" max="10758" width="7.7109375" style="436" customWidth="1"/>
    <col min="10759" max="10759" width="12.42578125" style="436" customWidth="1"/>
    <col min="10760" max="10760" width="11.42578125" style="436" customWidth="1"/>
    <col min="10761" max="10761" width="11.5703125" style="436" customWidth="1"/>
    <col min="10762" max="10762" width="12.42578125" style="436" customWidth="1"/>
    <col min="10763" max="10763" width="14.7109375" style="436" customWidth="1"/>
    <col min="10764" max="10764" width="15.85546875" style="436" customWidth="1"/>
    <col min="10765" max="10765" width="13" style="436" customWidth="1"/>
    <col min="10766" max="11008" width="9.140625" style="436"/>
    <col min="11009" max="11009" width="59" style="436" customWidth="1"/>
    <col min="11010" max="11010" width="5.85546875" style="436" customWidth="1"/>
    <col min="11011" max="11011" width="10.28515625" style="436" customWidth="1"/>
    <col min="11012" max="11012" width="12.42578125" style="436" customWidth="1"/>
    <col min="11013" max="11013" width="7.85546875" style="436" customWidth="1"/>
    <col min="11014" max="11014" width="7.7109375" style="436" customWidth="1"/>
    <col min="11015" max="11015" width="12.42578125" style="436" customWidth="1"/>
    <col min="11016" max="11016" width="11.42578125" style="436" customWidth="1"/>
    <col min="11017" max="11017" width="11.5703125" style="436" customWidth="1"/>
    <col min="11018" max="11018" width="12.42578125" style="436" customWidth="1"/>
    <col min="11019" max="11019" width="14.7109375" style="436" customWidth="1"/>
    <col min="11020" max="11020" width="15.85546875" style="436" customWidth="1"/>
    <col min="11021" max="11021" width="13" style="436" customWidth="1"/>
    <col min="11022" max="11264" width="9.140625" style="436"/>
    <col min="11265" max="11265" width="59" style="436" customWidth="1"/>
    <col min="11266" max="11266" width="5.85546875" style="436" customWidth="1"/>
    <col min="11267" max="11267" width="10.28515625" style="436" customWidth="1"/>
    <col min="11268" max="11268" width="12.42578125" style="436" customWidth="1"/>
    <col min="11269" max="11269" width="7.85546875" style="436" customWidth="1"/>
    <col min="11270" max="11270" width="7.7109375" style="436" customWidth="1"/>
    <col min="11271" max="11271" width="12.42578125" style="436" customWidth="1"/>
    <col min="11272" max="11272" width="11.42578125" style="436" customWidth="1"/>
    <col min="11273" max="11273" width="11.5703125" style="436" customWidth="1"/>
    <col min="11274" max="11274" width="12.42578125" style="436" customWidth="1"/>
    <col min="11275" max="11275" width="14.7109375" style="436" customWidth="1"/>
    <col min="11276" max="11276" width="15.85546875" style="436" customWidth="1"/>
    <col min="11277" max="11277" width="13" style="436" customWidth="1"/>
    <col min="11278" max="11520" width="9.140625" style="436"/>
    <col min="11521" max="11521" width="59" style="436" customWidth="1"/>
    <col min="11522" max="11522" width="5.85546875" style="436" customWidth="1"/>
    <col min="11523" max="11523" width="10.28515625" style="436" customWidth="1"/>
    <col min="11524" max="11524" width="12.42578125" style="436" customWidth="1"/>
    <col min="11525" max="11525" width="7.85546875" style="436" customWidth="1"/>
    <col min="11526" max="11526" width="7.7109375" style="436" customWidth="1"/>
    <col min="11527" max="11527" width="12.42578125" style="436" customWidth="1"/>
    <col min="11528" max="11528" width="11.42578125" style="436" customWidth="1"/>
    <col min="11529" max="11529" width="11.5703125" style="436" customWidth="1"/>
    <col min="11530" max="11530" width="12.42578125" style="436" customWidth="1"/>
    <col min="11531" max="11531" width="14.7109375" style="436" customWidth="1"/>
    <col min="11532" max="11532" width="15.85546875" style="436" customWidth="1"/>
    <col min="11533" max="11533" width="13" style="436" customWidth="1"/>
    <col min="11534" max="11776" width="9.140625" style="436"/>
    <col min="11777" max="11777" width="59" style="436" customWidth="1"/>
    <col min="11778" max="11778" width="5.85546875" style="436" customWidth="1"/>
    <col min="11779" max="11779" width="10.28515625" style="436" customWidth="1"/>
    <col min="11780" max="11780" width="12.42578125" style="436" customWidth="1"/>
    <col min="11781" max="11781" width="7.85546875" style="436" customWidth="1"/>
    <col min="11782" max="11782" width="7.7109375" style="436" customWidth="1"/>
    <col min="11783" max="11783" width="12.42578125" style="436" customWidth="1"/>
    <col min="11784" max="11784" width="11.42578125" style="436" customWidth="1"/>
    <col min="11785" max="11785" width="11.5703125" style="436" customWidth="1"/>
    <col min="11786" max="11786" width="12.42578125" style="436" customWidth="1"/>
    <col min="11787" max="11787" width="14.7109375" style="436" customWidth="1"/>
    <col min="11788" max="11788" width="15.85546875" style="436" customWidth="1"/>
    <col min="11789" max="11789" width="13" style="436" customWidth="1"/>
    <col min="11790" max="12032" width="9.140625" style="436"/>
    <col min="12033" max="12033" width="59" style="436" customWidth="1"/>
    <col min="12034" max="12034" width="5.85546875" style="436" customWidth="1"/>
    <col min="12035" max="12035" width="10.28515625" style="436" customWidth="1"/>
    <col min="12036" max="12036" width="12.42578125" style="436" customWidth="1"/>
    <col min="12037" max="12037" width="7.85546875" style="436" customWidth="1"/>
    <col min="12038" max="12038" width="7.7109375" style="436" customWidth="1"/>
    <col min="12039" max="12039" width="12.42578125" style="436" customWidth="1"/>
    <col min="12040" max="12040" width="11.42578125" style="436" customWidth="1"/>
    <col min="12041" max="12041" width="11.5703125" style="436" customWidth="1"/>
    <col min="12042" max="12042" width="12.42578125" style="436" customWidth="1"/>
    <col min="12043" max="12043" width="14.7109375" style="436" customWidth="1"/>
    <col min="12044" max="12044" width="15.85546875" style="436" customWidth="1"/>
    <col min="12045" max="12045" width="13" style="436" customWidth="1"/>
    <col min="12046" max="12288" width="9.140625" style="436"/>
    <col min="12289" max="12289" width="59" style="436" customWidth="1"/>
    <col min="12290" max="12290" width="5.85546875" style="436" customWidth="1"/>
    <col min="12291" max="12291" width="10.28515625" style="436" customWidth="1"/>
    <col min="12292" max="12292" width="12.42578125" style="436" customWidth="1"/>
    <col min="12293" max="12293" width="7.85546875" style="436" customWidth="1"/>
    <col min="12294" max="12294" width="7.7109375" style="436" customWidth="1"/>
    <col min="12295" max="12295" width="12.42578125" style="436" customWidth="1"/>
    <col min="12296" max="12296" width="11.42578125" style="436" customWidth="1"/>
    <col min="12297" max="12297" width="11.5703125" style="436" customWidth="1"/>
    <col min="12298" max="12298" width="12.42578125" style="436" customWidth="1"/>
    <col min="12299" max="12299" width="14.7109375" style="436" customWidth="1"/>
    <col min="12300" max="12300" width="15.85546875" style="436" customWidth="1"/>
    <col min="12301" max="12301" width="13" style="436" customWidth="1"/>
    <col min="12302" max="12544" width="9.140625" style="436"/>
    <col min="12545" max="12545" width="59" style="436" customWidth="1"/>
    <col min="12546" max="12546" width="5.85546875" style="436" customWidth="1"/>
    <col min="12547" max="12547" width="10.28515625" style="436" customWidth="1"/>
    <col min="12548" max="12548" width="12.42578125" style="436" customWidth="1"/>
    <col min="12549" max="12549" width="7.85546875" style="436" customWidth="1"/>
    <col min="12550" max="12550" width="7.7109375" style="436" customWidth="1"/>
    <col min="12551" max="12551" width="12.42578125" style="436" customWidth="1"/>
    <col min="12552" max="12552" width="11.42578125" style="436" customWidth="1"/>
    <col min="12553" max="12553" width="11.5703125" style="436" customWidth="1"/>
    <col min="12554" max="12554" width="12.42578125" style="436" customWidth="1"/>
    <col min="12555" max="12555" width="14.7109375" style="436" customWidth="1"/>
    <col min="12556" max="12556" width="15.85546875" style="436" customWidth="1"/>
    <col min="12557" max="12557" width="13" style="436" customWidth="1"/>
    <col min="12558" max="12800" width="9.140625" style="436"/>
    <col min="12801" max="12801" width="59" style="436" customWidth="1"/>
    <col min="12802" max="12802" width="5.85546875" style="436" customWidth="1"/>
    <col min="12803" max="12803" width="10.28515625" style="436" customWidth="1"/>
    <col min="12804" max="12804" width="12.42578125" style="436" customWidth="1"/>
    <col min="12805" max="12805" width="7.85546875" style="436" customWidth="1"/>
    <col min="12806" max="12806" width="7.7109375" style="436" customWidth="1"/>
    <col min="12807" max="12807" width="12.42578125" style="436" customWidth="1"/>
    <col min="12808" max="12808" width="11.42578125" style="436" customWidth="1"/>
    <col min="12809" max="12809" width="11.5703125" style="436" customWidth="1"/>
    <col min="12810" max="12810" width="12.42578125" style="436" customWidth="1"/>
    <col min="12811" max="12811" width="14.7109375" style="436" customWidth="1"/>
    <col min="12812" max="12812" width="15.85546875" style="436" customWidth="1"/>
    <col min="12813" max="12813" width="13" style="436" customWidth="1"/>
    <col min="12814" max="13056" width="9.140625" style="436"/>
    <col min="13057" max="13057" width="59" style="436" customWidth="1"/>
    <col min="13058" max="13058" width="5.85546875" style="436" customWidth="1"/>
    <col min="13059" max="13059" width="10.28515625" style="436" customWidth="1"/>
    <col min="13060" max="13060" width="12.42578125" style="436" customWidth="1"/>
    <col min="13061" max="13061" width="7.85546875" style="436" customWidth="1"/>
    <col min="13062" max="13062" width="7.7109375" style="436" customWidth="1"/>
    <col min="13063" max="13063" width="12.42578125" style="436" customWidth="1"/>
    <col min="13064" max="13064" width="11.42578125" style="436" customWidth="1"/>
    <col min="13065" max="13065" width="11.5703125" style="436" customWidth="1"/>
    <col min="13066" max="13066" width="12.42578125" style="436" customWidth="1"/>
    <col min="13067" max="13067" width="14.7109375" style="436" customWidth="1"/>
    <col min="13068" max="13068" width="15.85546875" style="436" customWidth="1"/>
    <col min="13069" max="13069" width="13" style="436" customWidth="1"/>
    <col min="13070" max="13312" width="9.140625" style="436"/>
    <col min="13313" max="13313" width="59" style="436" customWidth="1"/>
    <col min="13314" max="13314" width="5.85546875" style="436" customWidth="1"/>
    <col min="13315" max="13315" width="10.28515625" style="436" customWidth="1"/>
    <col min="13316" max="13316" width="12.42578125" style="436" customWidth="1"/>
    <col min="13317" max="13317" width="7.85546875" style="436" customWidth="1"/>
    <col min="13318" max="13318" width="7.7109375" style="436" customWidth="1"/>
    <col min="13319" max="13319" width="12.42578125" style="436" customWidth="1"/>
    <col min="13320" max="13320" width="11.42578125" style="436" customWidth="1"/>
    <col min="13321" max="13321" width="11.5703125" style="436" customWidth="1"/>
    <col min="13322" max="13322" width="12.42578125" style="436" customWidth="1"/>
    <col min="13323" max="13323" width="14.7109375" style="436" customWidth="1"/>
    <col min="13324" max="13324" width="15.85546875" style="436" customWidth="1"/>
    <col min="13325" max="13325" width="13" style="436" customWidth="1"/>
    <col min="13326" max="13568" width="9.140625" style="436"/>
    <col min="13569" max="13569" width="59" style="436" customWidth="1"/>
    <col min="13570" max="13570" width="5.85546875" style="436" customWidth="1"/>
    <col min="13571" max="13571" width="10.28515625" style="436" customWidth="1"/>
    <col min="13572" max="13572" width="12.42578125" style="436" customWidth="1"/>
    <col min="13573" max="13573" width="7.85546875" style="436" customWidth="1"/>
    <col min="13574" max="13574" width="7.7109375" style="436" customWidth="1"/>
    <col min="13575" max="13575" width="12.42578125" style="436" customWidth="1"/>
    <col min="13576" max="13576" width="11.42578125" style="436" customWidth="1"/>
    <col min="13577" max="13577" width="11.5703125" style="436" customWidth="1"/>
    <col min="13578" max="13578" width="12.42578125" style="436" customWidth="1"/>
    <col min="13579" max="13579" width="14.7109375" style="436" customWidth="1"/>
    <col min="13580" max="13580" width="15.85546875" style="436" customWidth="1"/>
    <col min="13581" max="13581" width="13" style="436" customWidth="1"/>
    <col min="13582" max="13824" width="9.140625" style="436"/>
    <col min="13825" max="13825" width="59" style="436" customWidth="1"/>
    <col min="13826" max="13826" width="5.85546875" style="436" customWidth="1"/>
    <col min="13827" max="13827" width="10.28515625" style="436" customWidth="1"/>
    <col min="13828" max="13828" width="12.42578125" style="436" customWidth="1"/>
    <col min="13829" max="13829" width="7.85546875" style="436" customWidth="1"/>
    <col min="13830" max="13830" width="7.7109375" style="436" customWidth="1"/>
    <col min="13831" max="13831" width="12.42578125" style="436" customWidth="1"/>
    <col min="13832" max="13832" width="11.42578125" style="436" customWidth="1"/>
    <col min="13833" max="13833" width="11.5703125" style="436" customWidth="1"/>
    <col min="13834" max="13834" width="12.42578125" style="436" customWidth="1"/>
    <col min="13835" max="13835" width="14.7109375" style="436" customWidth="1"/>
    <col min="13836" max="13836" width="15.85546875" style="436" customWidth="1"/>
    <col min="13837" max="13837" width="13" style="436" customWidth="1"/>
    <col min="13838" max="14080" width="9.140625" style="436"/>
    <col min="14081" max="14081" width="59" style="436" customWidth="1"/>
    <col min="14082" max="14082" width="5.85546875" style="436" customWidth="1"/>
    <col min="14083" max="14083" width="10.28515625" style="436" customWidth="1"/>
    <col min="14084" max="14084" width="12.42578125" style="436" customWidth="1"/>
    <col min="14085" max="14085" width="7.85546875" style="436" customWidth="1"/>
    <col min="14086" max="14086" width="7.7109375" style="436" customWidth="1"/>
    <col min="14087" max="14087" width="12.42578125" style="436" customWidth="1"/>
    <col min="14088" max="14088" width="11.42578125" style="436" customWidth="1"/>
    <col min="14089" max="14089" width="11.5703125" style="436" customWidth="1"/>
    <col min="14090" max="14090" width="12.42578125" style="436" customWidth="1"/>
    <col min="14091" max="14091" width="14.7109375" style="436" customWidth="1"/>
    <col min="14092" max="14092" width="15.85546875" style="436" customWidth="1"/>
    <col min="14093" max="14093" width="13" style="436" customWidth="1"/>
    <col min="14094" max="14336" width="9.140625" style="436"/>
    <col min="14337" max="14337" width="59" style="436" customWidth="1"/>
    <col min="14338" max="14338" width="5.85546875" style="436" customWidth="1"/>
    <col min="14339" max="14339" width="10.28515625" style="436" customWidth="1"/>
    <col min="14340" max="14340" width="12.42578125" style="436" customWidth="1"/>
    <col min="14341" max="14341" width="7.85546875" style="436" customWidth="1"/>
    <col min="14342" max="14342" width="7.7109375" style="436" customWidth="1"/>
    <col min="14343" max="14343" width="12.42578125" style="436" customWidth="1"/>
    <col min="14344" max="14344" width="11.42578125" style="436" customWidth="1"/>
    <col min="14345" max="14345" width="11.5703125" style="436" customWidth="1"/>
    <col min="14346" max="14346" width="12.42578125" style="436" customWidth="1"/>
    <col min="14347" max="14347" width="14.7109375" style="436" customWidth="1"/>
    <col min="14348" max="14348" width="15.85546875" style="436" customWidth="1"/>
    <col min="14349" max="14349" width="13" style="436" customWidth="1"/>
    <col min="14350" max="14592" width="9.140625" style="436"/>
    <col min="14593" max="14593" width="59" style="436" customWidth="1"/>
    <col min="14594" max="14594" width="5.85546875" style="436" customWidth="1"/>
    <col min="14595" max="14595" width="10.28515625" style="436" customWidth="1"/>
    <col min="14596" max="14596" width="12.42578125" style="436" customWidth="1"/>
    <col min="14597" max="14597" width="7.85546875" style="436" customWidth="1"/>
    <col min="14598" max="14598" width="7.7109375" style="436" customWidth="1"/>
    <col min="14599" max="14599" width="12.42578125" style="436" customWidth="1"/>
    <col min="14600" max="14600" width="11.42578125" style="436" customWidth="1"/>
    <col min="14601" max="14601" width="11.5703125" style="436" customWidth="1"/>
    <col min="14602" max="14602" width="12.42578125" style="436" customWidth="1"/>
    <col min="14603" max="14603" width="14.7109375" style="436" customWidth="1"/>
    <col min="14604" max="14604" width="15.85546875" style="436" customWidth="1"/>
    <col min="14605" max="14605" width="13" style="436" customWidth="1"/>
    <col min="14606" max="14848" width="9.140625" style="436"/>
    <col min="14849" max="14849" width="59" style="436" customWidth="1"/>
    <col min="14850" max="14850" width="5.85546875" style="436" customWidth="1"/>
    <col min="14851" max="14851" width="10.28515625" style="436" customWidth="1"/>
    <col min="14852" max="14852" width="12.42578125" style="436" customWidth="1"/>
    <col min="14853" max="14853" width="7.85546875" style="436" customWidth="1"/>
    <col min="14854" max="14854" width="7.7109375" style="436" customWidth="1"/>
    <col min="14855" max="14855" width="12.42578125" style="436" customWidth="1"/>
    <col min="14856" max="14856" width="11.42578125" style="436" customWidth="1"/>
    <col min="14857" max="14857" width="11.5703125" style="436" customWidth="1"/>
    <col min="14858" max="14858" width="12.42578125" style="436" customWidth="1"/>
    <col min="14859" max="14859" width="14.7109375" style="436" customWidth="1"/>
    <col min="14860" max="14860" width="15.85546875" style="436" customWidth="1"/>
    <col min="14861" max="14861" width="13" style="436" customWidth="1"/>
    <col min="14862" max="15104" width="9.140625" style="436"/>
    <col min="15105" max="15105" width="59" style="436" customWidth="1"/>
    <col min="15106" max="15106" width="5.85546875" style="436" customWidth="1"/>
    <col min="15107" max="15107" width="10.28515625" style="436" customWidth="1"/>
    <col min="15108" max="15108" width="12.42578125" style="436" customWidth="1"/>
    <col min="15109" max="15109" width="7.85546875" style="436" customWidth="1"/>
    <col min="15110" max="15110" width="7.7109375" style="436" customWidth="1"/>
    <col min="15111" max="15111" width="12.42578125" style="436" customWidth="1"/>
    <col min="15112" max="15112" width="11.42578125" style="436" customWidth="1"/>
    <col min="15113" max="15113" width="11.5703125" style="436" customWidth="1"/>
    <col min="15114" max="15114" width="12.42578125" style="436" customWidth="1"/>
    <col min="15115" max="15115" width="14.7109375" style="436" customWidth="1"/>
    <col min="15116" max="15116" width="15.85546875" style="436" customWidth="1"/>
    <col min="15117" max="15117" width="13" style="436" customWidth="1"/>
    <col min="15118" max="15360" width="9.140625" style="436"/>
    <col min="15361" max="15361" width="59" style="436" customWidth="1"/>
    <col min="15362" max="15362" width="5.85546875" style="436" customWidth="1"/>
    <col min="15363" max="15363" width="10.28515625" style="436" customWidth="1"/>
    <col min="15364" max="15364" width="12.42578125" style="436" customWidth="1"/>
    <col min="15365" max="15365" width="7.85546875" style="436" customWidth="1"/>
    <col min="15366" max="15366" width="7.7109375" style="436" customWidth="1"/>
    <col min="15367" max="15367" width="12.42578125" style="436" customWidth="1"/>
    <col min="15368" max="15368" width="11.42578125" style="436" customWidth="1"/>
    <col min="15369" max="15369" width="11.5703125" style="436" customWidth="1"/>
    <col min="15370" max="15370" width="12.42578125" style="436" customWidth="1"/>
    <col min="15371" max="15371" width="14.7109375" style="436" customWidth="1"/>
    <col min="15372" max="15372" width="15.85546875" style="436" customWidth="1"/>
    <col min="15373" max="15373" width="13" style="436" customWidth="1"/>
    <col min="15374" max="15616" width="9.140625" style="436"/>
    <col min="15617" max="15617" width="59" style="436" customWidth="1"/>
    <col min="15618" max="15618" width="5.85546875" style="436" customWidth="1"/>
    <col min="15619" max="15619" width="10.28515625" style="436" customWidth="1"/>
    <col min="15620" max="15620" width="12.42578125" style="436" customWidth="1"/>
    <col min="15621" max="15621" width="7.85546875" style="436" customWidth="1"/>
    <col min="15622" max="15622" width="7.7109375" style="436" customWidth="1"/>
    <col min="15623" max="15623" width="12.42578125" style="436" customWidth="1"/>
    <col min="15624" max="15624" width="11.42578125" style="436" customWidth="1"/>
    <col min="15625" max="15625" width="11.5703125" style="436" customWidth="1"/>
    <col min="15626" max="15626" width="12.42578125" style="436" customWidth="1"/>
    <col min="15627" max="15627" width="14.7109375" style="436" customWidth="1"/>
    <col min="15628" max="15628" width="15.85546875" style="436" customWidth="1"/>
    <col min="15629" max="15629" width="13" style="436" customWidth="1"/>
    <col min="15630" max="15872" width="9.140625" style="436"/>
    <col min="15873" max="15873" width="59" style="436" customWidth="1"/>
    <col min="15874" max="15874" width="5.85546875" style="436" customWidth="1"/>
    <col min="15875" max="15875" width="10.28515625" style="436" customWidth="1"/>
    <col min="15876" max="15876" width="12.42578125" style="436" customWidth="1"/>
    <col min="15877" max="15877" width="7.85546875" style="436" customWidth="1"/>
    <col min="15878" max="15878" width="7.7109375" style="436" customWidth="1"/>
    <col min="15879" max="15879" width="12.42578125" style="436" customWidth="1"/>
    <col min="15880" max="15880" width="11.42578125" style="436" customWidth="1"/>
    <col min="15881" max="15881" width="11.5703125" style="436" customWidth="1"/>
    <col min="15882" max="15882" width="12.42578125" style="436" customWidth="1"/>
    <col min="15883" max="15883" width="14.7109375" style="436" customWidth="1"/>
    <col min="15884" max="15884" width="15.85546875" style="436" customWidth="1"/>
    <col min="15885" max="15885" width="13" style="436" customWidth="1"/>
    <col min="15886" max="16128" width="9.140625" style="436"/>
    <col min="16129" max="16129" width="59" style="436" customWidth="1"/>
    <col min="16130" max="16130" width="5.85546875" style="436" customWidth="1"/>
    <col min="16131" max="16131" width="10.28515625" style="436" customWidth="1"/>
    <col min="16132" max="16132" width="12.42578125" style="436" customWidth="1"/>
    <col min="16133" max="16133" width="7.85546875" style="436" customWidth="1"/>
    <col min="16134" max="16134" width="7.7109375" style="436" customWidth="1"/>
    <col min="16135" max="16135" width="12.42578125" style="436" customWidth="1"/>
    <col min="16136" max="16136" width="11.42578125" style="436" customWidth="1"/>
    <col min="16137" max="16137" width="11.5703125" style="436" customWidth="1"/>
    <col min="16138" max="16138" width="12.42578125" style="436" customWidth="1"/>
    <col min="16139" max="16139" width="14.7109375" style="436" customWidth="1"/>
    <col min="16140" max="16140" width="15.85546875" style="436" customWidth="1"/>
    <col min="16141" max="16141" width="13" style="436" customWidth="1"/>
    <col min="16142" max="16384" width="9.140625" style="436"/>
  </cols>
  <sheetData>
    <row r="1" spans="1:16" s="345" customFormat="1" ht="19.149999999999999" customHeight="1" thickBot="1">
      <c r="A1" s="7510" t="s">
        <v>338</v>
      </c>
      <c r="B1" s="7510"/>
      <c r="C1" s="7510"/>
      <c r="D1" s="7510"/>
      <c r="E1" s="7510"/>
      <c r="F1" s="7510"/>
      <c r="G1" s="7510"/>
      <c r="H1" s="7510"/>
      <c r="I1" s="7510"/>
      <c r="J1" s="7510"/>
      <c r="K1" s="7510"/>
      <c r="L1" s="7510"/>
      <c r="M1" s="7510"/>
      <c r="N1" s="2562"/>
      <c r="O1" s="2562"/>
      <c r="P1" s="2562"/>
    </row>
    <row r="2" spans="1:16" s="345" customFormat="1" ht="16.5" thickBot="1">
      <c r="A2" s="7511" t="s">
        <v>397</v>
      </c>
      <c r="B2" s="7482"/>
      <c r="C2" s="7482"/>
      <c r="D2" s="7482"/>
      <c r="E2" s="7482"/>
      <c r="F2" s="7482"/>
      <c r="G2" s="7482"/>
      <c r="H2" s="7482"/>
      <c r="I2" s="7482"/>
      <c r="J2" s="7482"/>
      <c r="K2" s="7512"/>
      <c r="L2" s="7512"/>
      <c r="M2" s="7513"/>
    </row>
    <row r="3" spans="1:16" s="345" customFormat="1" ht="16.149999999999999" customHeight="1" thickBot="1">
      <c r="A3" s="7493" t="s">
        <v>1</v>
      </c>
      <c r="B3" s="7514" t="s">
        <v>44</v>
      </c>
      <c r="C3" s="7515"/>
      <c r="D3" s="7516"/>
      <c r="E3" s="7517" t="s">
        <v>45</v>
      </c>
      <c r="F3" s="7518"/>
      <c r="G3" s="7519"/>
      <c r="H3" s="7517" t="s">
        <v>46</v>
      </c>
      <c r="I3" s="7518"/>
      <c r="J3" s="7519"/>
      <c r="K3" s="2563"/>
      <c r="L3" s="2563"/>
      <c r="M3" s="2564"/>
    </row>
    <row r="4" spans="1:16" s="345" customFormat="1" ht="11.45" customHeight="1">
      <c r="A4" s="7494"/>
      <c r="B4" s="7500">
        <v>1</v>
      </c>
      <c r="C4" s="7496"/>
      <c r="D4" s="7501"/>
      <c r="E4" s="7502">
        <v>2</v>
      </c>
      <c r="F4" s="7503"/>
      <c r="G4" s="7504"/>
      <c r="H4" s="7502">
        <v>3</v>
      </c>
      <c r="I4" s="7503"/>
      <c r="J4" s="7504"/>
      <c r="K4" s="7496" t="s">
        <v>76</v>
      </c>
      <c r="L4" s="7496"/>
      <c r="M4" s="7497"/>
    </row>
    <row r="5" spans="1:16" s="345" customFormat="1" ht="12" customHeight="1">
      <c r="A5" s="7494"/>
      <c r="B5" s="7505" t="s">
        <v>77</v>
      </c>
      <c r="C5" s="7505"/>
      <c r="D5" s="7506"/>
      <c r="E5" s="7507" t="s">
        <v>77</v>
      </c>
      <c r="F5" s="7508"/>
      <c r="G5" s="7509"/>
      <c r="H5" s="7507" t="s">
        <v>77</v>
      </c>
      <c r="I5" s="7508"/>
      <c r="J5" s="7509"/>
      <c r="K5" s="7498"/>
      <c r="L5" s="7498"/>
      <c r="M5" s="7499"/>
    </row>
    <row r="6" spans="1:16" s="345" customFormat="1" ht="34.5" customHeight="1">
      <c r="A6" s="7495"/>
      <c r="B6" s="2565" t="s">
        <v>7</v>
      </c>
      <c r="C6" s="2566" t="s">
        <v>49</v>
      </c>
      <c r="D6" s="2567" t="s">
        <v>9</v>
      </c>
      <c r="E6" s="2565" t="s">
        <v>7</v>
      </c>
      <c r="F6" s="2566" t="s">
        <v>49</v>
      </c>
      <c r="G6" s="2567" t="s">
        <v>9</v>
      </c>
      <c r="H6" s="2565" t="s">
        <v>7</v>
      </c>
      <c r="I6" s="2566" t="s">
        <v>49</v>
      </c>
      <c r="J6" s="2567" t="s">
        <v>9</v>
      </c>
      <c r="K6" s="2565" t="s">
        <v>7</v>
      </c>
      <c r="L6" s="2566" t="s">
        <v>49</v>
      </c>
      <c r="M6" s="2568" t="s">
        <v>9</v>
      </c>
    </row>
    <row r="7" spans="1:16" s="345" customFormat="1" ht="19.5" customHeight="1" thickBot="1">
      <c r="A7" s="2965" t="s">
        <v>50</v>
      </c>
      <c r="B7" s="2569"/>
      <c r="C7" s="2570"/>
      <c r="D7" s="2571"/>
      <c r="E7" s="2572"/>
      <c r="F7" s="2573"/>
      <c r="G7" s="2574"/>
      <c r="H7" s="2575"/>
      <c r="I7" s="2576"/>
      <c r="J7" s="2577"/>
      <c r="K7" s="2572"/>
      <c r="L7" s="2576"/>
      <c r="M7" s="2578"/>
    </row>
    <row r="8" spans="1:16" s="345" customFormat="1" ht="15.75">
      <c r="A8" s="2964" t="s">
        <v>78</v>
      </c>
      <c r="B8" s="3916">
        <f t="shared" ref="B8:H15" si="0">B19+B29</f>
        <v>15</v>
      </c>
      <c r="C8" s="4684">
        <f t="shared" si="0"/>
        <v>1</v>
      </c>
      <c r="D8" s="4685">
        <f>D19+D29</f>
        <v>16</v>
      </c>
      <c r="E8" s="4686">
        <f>E19+E29</f>
        <v>15</v>
      </c>
      <c r="F8" s="4687">
        <f t="shared" si="0"/>
        <v>0</v>
      </c>
      <c r="G8" s="4688">
        <f>G19+G29</f>
        <v>15</v>
      </c>
      <c r="H8" s="4686">
        <f>H19+H29</f>
        <v>0</v>
      </c>
      <c r="I8" s="4687">
        <f t="shared" ref="I8:J15" si="1">I19+I29</f>
        <v>0</v>
      </c>
      <c r="J8" s="4688">
        <f>J19+J29</f>
        <v>0</v>
      </c>
      <c r="K8" s="2582">
        <f>E8+B8+H8</f>
        <v>30</v>
      </c>
      <c r="L8" s="2581">
        <f>F8+C8+I8</f>
        <v>1</v>
      </c>
      <c r="M8" s="2583">
        <f>K8+L8</f>
        <v>31</v>
      </c>
    </row>
    <row r="9" spans="1:16" s="345" customFormat="1" ht="15.75" customHeight="1">
      <c r="A9" s="2584" t="s">
        <v>79</v>
      </c>
      <c r="B9" s="3917">
        <f t="shared" si="0"/>
        <v>13</v>
      </c>
      <c r="C9" s="4689">
        <f t="shared" si="0"/>
        <v>6</v>
      </c>
      <c r="D9" s="4690">
        <f t="shared" si="0"/>
        <v>19</v>
      </c>
      <c r="E9" s="4691">
        <f t="shared" si="0"/>
        <v>12</v>
      </c>
      <c r="F9" s="4692">
        <f t="shared" si="0"/>
        <v>0</v>
      </c>
      <c r="G9" s="4693">
        <f t="shared" si="0"/>
        <v>12</v>
      </c>
      <c r="H9" s="4691">
        <f t="shared" si="0"/>
        <v>1</v>
      </c>
      <c r="I9" s="4692">
        <f t="shared" si="1"/>
        <v>0</v>
      </c>
      <c r="J9" s="4693">
        <f t="shared" si="1"/>
        <v>1</v>
      </c>
      <c r="K9" s="2587">
        <f t="shared" ref="K9:L39" si="2">E9+B9+H9</f>
        <v>26</v>
      </c>
      <c r="L9" s="2586">
        <f t="shared" si="2"/>
        <v>6</v>
      </c>
      <c r="M9" s="2588">
        <f>K9+L9</f>
        <v>32</v>
      </c>
    </row>
    <row r="10" spans="1:16" s="345" customFormat="1" ht="15" customHeight="1">
      <c r="A10" s="2589" t="s">
        <v>80</v>
      </c>
      <c r="B10" s="3917">
        <f t="shared" si="0"/>
        <v>0</v>
      </c>
      <c r="C10" s="4689">
        <f t="shared" si="0"/>
        <v>10</v>
      </c>
      <c r="D10" s="4690">
        <f t="shared" si="0"/>
        <v>10</v>
      </c>
      <c r="E10" s="4691">
        <f t="shared" si="0"/>
        <v>0</v>
      </c>
      <c r="F10" s="4692">
        <f t="shared" si="0"/>
        <v>10</v>
      </c>
      <c r="G10" s="4693">
        <f t="shared" si="0"/>
        <v>10</v>
      </c>
      <c r="H10" s="4691">
        <f t="shared" si="0"/>
        <v>0</v>
      </c>
      <c r="I10" s="4692">
        <f t="shared" si="1"/>
        <v>0</v>
      </c>
      <c r="J10" s="4693">
        <f t="shared" si="1"/>
        <v>0</v>
      </c>
      <c r="K10" s="2587">
        <f t="shared" si="2"/>
        <v>0</v>
      </c>
      <c r="L10" s="2586">
        <f t="shared" si="2"/>
        <v>20</v>
      </c>
      <c r="M10" s="2588">
        <f t="shared" ref="M10:M39" si="3">K10+L10</f>
        <v>20</v>
      </c>
    </row>
    <row r="11" spans="1:16" s="345" customFormat="1" ht="15.75" hidden="1">
      <c r="A11" s="2579" t="s">
        <v>81</v>
      </c>
      <c r="B11" s="3917">
        <f t="shared" si="0"/>
        <v>0</v>
      </c>
      <c r="C11" s="4689">
        <f t="shared" si="0"/>
        <v>0</v>
      </c>
      <c r="D11" s="4690">
        <f t="shared" si="0"/>
        <v>0</v>
      </c>
      <c r="E11" s="4691">
        <f t="shared" si="0"/>
        <v>0</v>
      </c>
      <c r="F11" s="4692">
        <f t="shared" si="0"/>
        <v>0</v>
      </c>
      <c r="G11" s="4693">
        <f t="shared" si="0"/>
        <v>0</v>
      </c>
      <c r="H11" s="4691">
        <f t="shared" si="0"/>
        <v>0</v>
      </c>
      <c r="I11" s="4692">
        <f t="shared" si="1"/>
        <v>0</v>
      </c>
      <c r="J11" s="4693">
        <f t="shared" si="1"/>
        <v>0</v>
      </c>
      <c r="K11" s="2587">
        <f t="shared" si="2"/>
        <v>0</v>
      </c>
      <c r="L11" s="2586">
        <f t="shared" si="2"/>
        <v>0</v>
      </c>
      <c r="M11" s="2588">
        <f t="shared" si="3"/>
        <v>0</v>
      </c>
    </row>
    <row r="12" spans="1:16" s="345" customFormat="1" ht="15.75">
      <c r="A12" s="2590" t="s">
        <v>82</v>
      </c>
      <c r="B12" s="3917">
        <f t="shared" si="0"/>
        <v>10</v>
      </c>
      <c r="C12" s="4689">
        <f t="shared" si="0"/>
        <v>2</v>
      </c>
      <c r="D12" s="4690">
        <f t="shared" si="0"/>
        <v>12</v>
      </c>
      <c r="E12" s="4691">
        <f t="shared" si="0"/>
        <v>10</v>
      </c>
      <c r="F12" s="4692">
        <f t="shared" si="0"/>
        <v>0</v>
      </c>
      <c r="G12" s="4693">
        <f t="shared" si="0"/>
        <v>10</v>
      </c>
      <c r="H12" s="4691">
        <f t="shared" si="0"/>
        <v>0</v>
      </c>
      <c r="I12" s="4692">
        <f t="shared" si="1"/>
        <v>0</v>
      </c>
      <c r="J12" s="4693">
        <f t="shared" si="1"/>
        <v>0</v>
      </c>
      <c r="K12" s="2587">
        <f t="shared" si="2"/>
        <v>20</v>
      </c>
      <c r="L12" s="2586">
        <f t="shared" si="2"/>
        <v>2</v>
      </c>
      <c r="M12" s="2588">
        <f t="shared" si="3"/>
        <v>22</v>
      </c>
    </row>
    <row r="13" spans="1:16" s="345" customFormat="1" ht="15.75">
      <c r="A13" s="2591" t="s">
        <v>83</v>
      </c>
      <c r="B13" s="3917">
        <f t="shared" si="0"/>
        <v>0</v>
      </c>
      <c r="C13" s="4689">
        <f t="shared" si="0"/>
        <v>0</v>
      </c>
      <c r="D13" s="4690">
        <f t="shared" si="0"/>
        <v>0</v>
      </c>
      <c r="E13" s="4691">
        <f t="shared" si="0"/>
        <v>0</v>
      </c>
      <c r="F13" s="4692">
        <f t="shared" si="0"/>
        <v>0</v>
      </c>
      <c r="G13" s="4693">
        <f t="shared" si="0"/>
        <v>0</v>
      </c>
      <c r="H13" s="4691">
        <f t="shared" si="0"/>
        <v>0</v>
      </c>
      <c r="I13" s="4692">
        <f t="shared" si="1"/>
        <v>0</v>
      </c>
      <c r="J13" s="4693">
        <f t="shared" si="1"/>
        <v>0</v>
      </c>
      <c r="K13" s="2587">
        <f t="shared" si="2"/>
        <v>0</v>
      </c>
      <c r="L13" s="2586">
        <f t="shared" si="2"/>
        <v>0</v>
      </c>
      <c r="M13" s="2588">
        <f>K13+L13</f>
        <v>0</v>
      </c>
    </row>
    <row r="14" spans="1:16" s="345" customFormat="1" ht="15.75">
      <c r="A14" s="2591" t="s">
        <v>84</v>
      </c>
      <c r="B14" s="3917">
        <f t="shared" si="0"/>
        <v>0</v>
      </c>
      <c r="C14" s="4689">
        <f t="shared" si="0"/>
        <v>0</v>
      </c>
      <c r="D14" s="4690">
        <f t="shared" si="0"/>
        <v>0</v>
      </c>
      <c r="E14" s="4691">
        <f t="shared" si="0"/>
        <v>0</v>
      </c>
      <c r="F14" s="4692">
        <f t="shared" si="0"/>
        <v>0</v>
      </c>
      <c r="G14" s="4693">
        <f t="shared" si="0"/>
        <v>0</v>
      </c>
      <c r="H14" s="4691">
        <f t="shared" si="0"/>
        <v>0</v>
      </c>
      <c r="I14" s="4692">
        <f t="shared" si="1"/>
        <v>0</v>
      </c>
      <c r="J14" s="4693">
        <f t="shared" si="1"/>
        <v>0</v>
      </c>
      <c r="K14" s="2587">
        <f t="shared" si="2"/>
        <v>0</v>
      </c>
      <c r="L14" s="2586">
        <f t="shared" si="2"/>
        <v>0</v>
      </c>
      <c r="M14" s="2588">
        <f t="shared" si="3"/>
        <v>0</v>
      </c>
    </row>
    <row r="15" spans="1:16" s="345" customFormat="1" ht="16.5" thickBot="1">
      <c r="A15" s="2592" t="s">
        <v>85</v>
      </c>
      <c r="B15" s="3918">
        <f t="shared" si="0"/>
        <v>17</v>
      </c>
      <c r="C15" s="3919">
        <f t="shared" si="0"/>
        <v>2</v>
      </c>
      <c r="D15" s="4694">
        <f t="shared" si="0"/>
        <v>19</v>
      </c>
      <c r="E15" s="3914">
        <f t="shared" si="0"/>
        <v>16</v>
      </c>
      <c r="F15" s="3915">
        <f t="shared" si="0"/>
        <v>1</v>
      </c>
      <c r="G15" s="3920">
        <f t="shared" si="0"/>
        <v>17</v>
      </c>
      <c r="H15" s="3914">
        <f t="shared" si="0"/>
        <v>1</v>
      </c>
      <c r="I15" s="3915">
        <f t="shared" si="1"/>
        <v>0</v>
      </c>
      <c r="J15" s="3920">
        <f>J26+J36</f>
        <v>1</v>
      </c>
      <c r="K15" s="2595">
        <f t="shared" si="2"/>
        <v>34</v>
      </c>
      <c r="L15" s="2594">
        <f t="shared" si="2"/>
        <v>3</v>
      </c>
      <c r="M15" s="2596">
        <f t="shared" si="3"/>
        <v>37</v>
      </c>
    </row>
    <row r="16" spans="1:16" s="345" customFormat="1" ht="21" customHeight="1" thickBot="1">
      <c r="A16" s="2597" t="s">
        <v>27</v>
      </c>
      <c r="B16" s="3921">
        <f>SUM(B8:B15)</f>
        <v>55</v>
      </c>
      <c r="C16" s="4695">
        <f>SUM(C7:C15)</f>
        <v>21</v>
      </c>
      <c r="D16" s="4695">
        <f>SUM(D7:D15)</f>
        <v>76</v>
      </c>
      <c r="E16" s="4695">
        <f>SUM(E7:E15)</f>
        <v>53</v>
      </c>
      <c r="F16" s="4695">
        <f>SUM(F7:F15)</f>
        <v>11</v>
      </c>
      <c r="G16" s="2956">
        <f>SUM(G7:G15)</f>
        <v>64</v>
      </c>
      <c r="H16" s="4696">
        <f>SUM(H8:H15)</f>
        <v>2</v>
      </c>
      <c r="I16" s="4697">
        <f>SUM(I8:I15)</f>
        <v>0</v>
      </c>
      <c r="J16" s="2957">
        <f>SUM(J7:J15)</f>
        <v>2</v>
      </c>
      <c r="K16" s="2599">
        <f>E16+B16+H16</f>
        <v>110</v>
      </c>
      <c r="L16" s="2599">
        <f>C16+F16+I16</f>
        <v>32</v>
      </c>
      <c r="M16" s="2598">
        <f>K16+L16</f>
        <v>142</v>
      </c>
    </row>
    <row r="17" spans="1:13" s="345" customFormat="1" ht="15.75">
      <c r="A17" s="2219" t="s">
        <v>15</v>
      </c>
      <c r="B17" s="3922"/>
      <c r="C17" s="2958"/>
      <c r="D17" s="2959"/>
      <c r="E17" s="2960"/>
      <c r="F17" s="2960"/>
      <c r="G17" s="2961"/>
      <c r="H17" s="2601"/>
      <c r="I17" s="2220"/>
      <c r="J17" s="2961"/>
      <c r="K17" s="2600"/>
      <c r="L17" s="2600"/>
      <c r="M17" s="2221"/>
    </row>
    <row r="18" spans="1:13" s="345" customFormat="1" ht="16.5" thickBot="1">
      <c r="A18" s="2963" t="s">
        <v>16</v>
      </c>
      <c r="B18" s="2962"/>
      <c r="C18" s="2602"/>
      <c r="D18" s="3923"/>
      <c r="E18" s="2218"/>
      <c r="F18" s="2218"/>
      <c r="G18" s="3924"/>
      <c r="H18" s="3912"/>
      <c r="I18" s="2603"/>
      <c r="J18" s="3924"/>
      <c r="K18" s="2218"/>
      <c r="L18" s="2218"/>
      <c r="M18" s="2604"/>
    </row>
    <row r="19" spans="1:13" s="345" customFormat="1" ht="15.75">
      <c r="A19" s="2964" t="s">
        <v>78</v>
      </c>
      <c r="B19" s="3925">
        <v>15</v>
      </c>
      <c r="C19" s="4698">
        <v>1</v>
      </c>
      <c r="D19" s="4699">
        <f>C19+B19</f>
        <v>16</v>
      </c>
      <c r="E19" s="4700">
        <v>15</v>
      </c>
      <c r="F19" s="4698">
        <v>0</v>
      </c>
      <c r="G19" s="4701">
        <f>E19+F19</f>
        <v>15</v>
      </c>
      <c r="H19" s="4702">
        <v>0</v>
      </c>
      <c r="I19" s="4698">
        <v>0</v>
      </c>
      <c r="J19" s="4699">
        <f>H19+I19</f>
        <v>0</v>
      </c>
      <c r="K19" s="2580">
        <f>E19+B19+H19</f>
        <v>30</v>
      </c>
      <c r="L19" s="2581">
        <f t="shared" si="2"/>
        <v>1</v>
      </c>
      <c r="M19" s="2583">
        <f>K19+L19</f>
        <v>31</v>
      </c>
    </row>
    <row r="20" spans="1:13" s="345" customFormat="1" ht="15.75">
      <c r="A20" s="2584" t="s">
        <v>79</v>
      </c>
      <c r="B20" s="3926">
        <v>13</v>
      </c>
      <c r="C20" s="4703">
        <v>6</v>
      </c>
      <c r="D20" s="4704">
        <f t="shared" ref="D20:D26" si="4">C20+B20</f>
        <v>19</v>
      </c>
      <c r="E20" s="4705">
        <v>12</v>
      </c>
      <c r="F20" s="4703">
        <v>0</v>
      </c>
      <c r="G20" s="4706">
        <f>E20+F20</f>
        <v>12</v>
      </c>
      <c r="H20" s="4707">
        <v>1</v>
      </c>
      <c r="I20" s="4703">
        <v>0</v>
      </c>
      <c r="J20" s="4704">
        <f t="shared" ref="J20:J26" si="5">H20+I20</f>
        <v>1</v>
      </c>
      <c r="K20" s="2585">
        <f t="shared" si="2"/>
        <v>26</v>
      </c>
      <c r="L20" s="2586">
        <f t="shared" si="2"/>
        <v>6</v>
      </c>
      <c r="M20" s="2588">
        <f t="shared" si="3"/>
        <v>32</v>
      </c>
    </row>
    <row r="21" spans="1:13" s="345" customFormat="1" ht="16.5" customHeight="1">
      <c r="A21" s="2589" t="s">
        <v>80</v>
      </c>
      <c r="B21" s="3926">
        <v>0</v>
      </c>
      <c r="C21" s="4703">
        <v>10</v>
      </c>
      <c r="D21" s="4704">
        <f t="shared" si="4"/>
        <v>10</v>
      </c>
      <c r="E21" s="4705">
        <v>0</v>
      </c>
      <c r="F21" s="4703">
        <v>10</v>
      </c>
      <c r="G21" s="4706">
        <f t="shared" ref="G21:G26" si="6">E21+F21</f>
        <v>10</v>
      </c>
      <c r="H21" s="4671">
        <v>0</v>
      </c>
      <c r="I21" s="4703">
        <v>0</v>
      </c>
      <c r="J21" s="4704">
        <f t="shared" si="5"/>
        <v>0</v>
      </c>
      <c r="K21" s="2585">
        <f t="shared" si="2"/>
        <v>0</v>
      </c>
      <c r="L21" s="2586">
        <f t="shared" si="2"/>
        <v>20</v>
      </c>
      <c r="M21" s="2588">
        <f t="shared" si="3"/>
        <v>20</v>
      </c>
    </row>
    <row r="22" spans="1:13" s="345" customFormat="1" ht="15.75" hidden="1">
      <c r="A22" s="2579" t="s">
        <v>81</v>
      </c>
      <c r="B22" s="3926">
        <v>0</v>
      </c>
      <c r="C22" s="4703">
        <v>0</v>
      </c>
      <c r="D22" s="4704">
        <f t="shared" si="4"/>
        <v>0</v>
      </c>
      <c r="E22" s="4705">
        <v>0</v>
      </c>
      <c r="F22" s="4703">
        <v>0</v>
      </c>
      <c r="G22" s="4706">
        <f t="shared" si="6"/>
        <v>0</v>
      </c>
      <c r="H22" s="4671">
        <v>0</v>
      </c>
      <c r="I22" s="4703">
        <v>0</v>
      </c>
      <c r="J22" s="4704">
        <f t="shared" si="5"/>
        <v>0</v>
      </c>
      <c r="K22" s="2585">
        <f t="shared" si="2"/>
        <v>0</v>
      </c>
      <c r="L22" s="2586">
        <f t="shared" si="2"/>
        <v>0</v>
      </c>
      <c r="M22" s="2588">
        <f t="shared" si="3"/>
        <v>0</v>
      </c>
    </row>
    <row r="23" spans="1:13" s="345" customFormat="1" ht="15.75">
      <c r="A23" s="2590" t="s">
        <v>82</v>
      </c>
      <c r="B23" s="3926">
        <v>10</v>
      </c>
      <c r="C23" s="4703">
        <v>2</v>
      </c>
      <c r="D23" s="4704">
        <f t="shared" si="4"/>
        <v>12</v>
      </c>
      <c r="E23" s="4705">
        <v>10</v>
      </c>
      <c r="F23" s="4703">
        <v>0</v>
      </c>
      <c r="G23" s="4706">
        <f t="shared" si="6"/>
        <v>10</v>
      </c>
      <c r="H23" s="4671">
        <v>0</v>
      </c>
      <c r="I23" s="4703">
        <v>0</v>
      </c>
      <c r="J23" s="4704">
        <v>0</v>
      </c>
      <c r="K23" s="2585">
        <f t="shared" si="2"/>
        <v>20</v>
      </c>
      <c r="L23" s="2586">
        <f t="shared" si="2"/>
        <v>2</v>
      </c>
      <c r="M23" s="2588">
        <f t="shared" si="3"/>
        <v>22</v>
      </c>
    </row>
    <row r="24" spans="1:13" s="345" customFormat="1" ht="15.75">
      <c r="A24" s="2591" t="s">
        <v>83</v>
      </c>
      <c r="B24" s="3926">
        <v>0</v>
      </c>
      <c r="C24" s="4703">
        <v>0</v>
      </c>
      <c r="D24" s="4704">
        <f t="shared" si="4"/>
        <v>0</v>
      </c>
      <c r="E24" s="4705">
        <v>0</v>
      </c>
      <c r="F24" s="4703">
        <v>0</v>
      </c>
      <c r="G24" s="4706">
        <f t="shared" si="6"/>
        <v>0</v>
      </c>
      <c r="H24" s="4671">
        <v>0</v>
      </c>
      <c r="I24" s="4703">
        <v>0</v>
      </c>
      <c r="J24" s="4704">
        <f t="shared" si="5"/>
        <v>0</v>
      </c>
      <c r="K24" s="2585">
        <f t="shared" si="2"/>
        <v>0</v>
      </c>
      <c r="L24" s="2586">
        <f t="shared" si="2"/>
        <v>0</v>
      </c>
      <c r="M24" s="2588">
        <f t="shared" si="3"/>
        <v>0</v>
      </c>
    </row>
    <row r="25" spans="1:13" s="345" customFormat="1" ht="15.75">
      <c r="A25" s="2591" t="s">
        <v>84</v>
      </c>
      <c r="B25" s="3926">
        <v>0</v>
      </c>
      <c r="C25" s="4703">
        <v>0</v>
      </c>
      <c r="D25" s="4704">
        <f t="shared" si="4"/>
        <v>0</v>
      </c>
      <c r="E25" s="4705">
        <v>0</v>
      </c>
      <c r="F25" s="4703">
        <v>0</v>
      </c>
      <c r="G25" s="4706">
        <f t="shared" si="6"/>
        <v>0</v>
      </c>
      <c r="H25" s="4707">
        <v>0</v>
      </c>
      <c r="I25" s="4703">
        <v>0</v>
      </c>
      <c r="J25" s="4704">
        <f t="shared" si="5"/>
        <v>0</v>
      </c>
      <c r="K25" s="2585">
        <f t="shared" si="2"/>
        <v>0</v>
      </c>
      <c r="L25" s="2586">
        <f t="shared" si="2"/>
        <v>0</v>
      </c>
      <c r="M25" s="2588">
        <f t="shared" si="3"/>
        <v>0</v>
      </c>
    </row>
    <row r="26" spans="1:13" s="345" customFormat="1" ht="16.5" thickBot="1">
      <c r="A26" s="2592" t="s">
        <v>85</v>
      </c>
      <c r="B26" s="3927">
        <v>17</v>
      </c>
      <c r="C26" s="3928">
        <v>2</v>
      </c>
      <c r="D26" s="4708">
        <f t="shared" si="4"/>
        <v>19</v>
      </c>
      <c r="E26" s="3927">
        <v>16</v>
      </c>
      <c r="F26" s="3928">
        <v>1</v>
      </c>
      <c r="G26" s="3929">
        <f t="shared" si="6"/>
        <v>17</v>
      </c>
      <c r="H26" s="4709">
        <v>1</v>
      </c>
      <c r="I26" s="3928">
        <v>0</v>
      </c>
      <c r="J26" s="4708">
        <f t="shared" si="5"/>
        <v>1</v>
      </c>
      <c r="K26" s="2593">
        <f t="shared" si="2"/>
        <v>34</v>
      </c>
      <c r="L26" s="2594">
        <f t="shared" si="2"/>
        <v>3</v>
      </c>
      <c r="M26" s="2596">
        <f t="shared" si="3"/>
        <v>37</v>
      </c>
    </row>
    <row r="27" spans="1:13" s="345" customFormat="1" ht="16.5" thickBot="1">
      <c r="A27" s="2605" t="s">
        <v>17</v>
      </c>
      <c r="B27" s="2606">
        <f>SUM(B19:B26)</f>
        <v>55</v>
      </c>
      <c r="C27" s="2606">
        <f>SUM(C19:C26)</f>
        <v>21</v>
      </c>
      <c r="D27" s="2607">
        <f>SUM(D19:D26)</f>
        <v>76</v>
      </c>
      <c r="E27" s="2606">
        <f t="shared" ref="E27:J27" si="7">SUM(E19:E26)</f>
        <v>53</v>
      </c>
      <c r="F27" s="2606">
        <f t="shared" si="7"/>
        <v>11</v>
      </c>
      <c r="G27" s="2607">
        <f>SUM(G19:G26)</f>
        <v>64</v>
      </c>
      <c r="H27" s="3930">
        <f t="shared" si="7"/>
        <v>2</v>
      </c>
      <c r="I27" s="2608">
        <f t="shared" si="7"/>
        <v>0</v>
      </c>
      <c r="J27" s="2607">
        <f t="shared" si="7"/>
        <v>2</v>
      </c>
      <c r="K27" s="2606">
        <f>E27+B27+H27</f>
        <v>110</v>
      </c>
      <c r="L27" s="2606">
        <f>F27+C27+I27</f>
        <v>32</v>
      </c>
      <c r="M27" s="2609">
        <f>K27+L27</f>
        <v>142</v>
      </c>
    </row>
    <row r="28" spans="1:13" s="345" customFormat="1" ht="15.75">
      <c r="A28" s="2610" t="s">
        <v>61</v>
      </c>
      <c r="B28" s="3931"/>
      <c r="C28" s="4710"/>
      <c r="D28" s="4711"/>
      <c r="E28" s="4686"/>
      <c r="F28" s="4687"/>
      <c r="G28" s="4712"/>
      <c r="H28" s="4702"/>
      <c r="I28" s="4687"/>
      <c r="J28" s="4713"/>
      <c r="K28" s="2580"/>
      <c r="L28" s="2581"/>
      <c r="M28" s="2583"/>
    </row>
    <row r="29" spans="1:13" s="345" customFormat="1" ht="15.75">
      <c r="A29" s="2579" t="s">
        <v>78</v>
      </c>
      <c r="B29" s="3917">
        <v>0</v>
      </c>
      <c r="C29" s="4689">
        <v>0</v>
      </c>
      <c r="D29" s="4690">
        <f t="shared" ref="D29:D36" si="8">B29+C29</f>
        <v>0</v>
      </c>
      <c r="E29" s="4705">
        <v>0</v>
      </c>
      <c r="F29" s="4703">
        <v>0</v>
      </c>
      <c r="G29" s="4706">
        <f t="shared" ref="G29:G34" si="9">E29+F29</f>
        <v>0</v>
      </c>
      <c r="H29" s="4707">
        <v>0</v>
      </c>
      <c r="I29" s="4703">
        <v>0</v>
      </c>
      <c r="J29" s="4704">
        <v>0</v>
      </c>
      <c r="K29" s="2585">
        <f t="shared" si="2"/>
        <v>0</v>
      </c>
      <c r="L29" s="2586">
        <f t="shared" si="2"/>
        <v>0</v>
      </c>
      <c r="M29" s="2588">
        <f t="shared" si="3"/>
        <v>0</v>
      </c>
    </row>
    <row r="30" spans="1:13" s="345" customFormat="1" ht="16.5" customHeight="1">
      <c r="A30" s="2584" t="s">
        <v>79</v>
      </c>
      <c r="B30" s="3917">
        <v>0</v>
      </c>
      <c r="C30" s="4689">
        <v>0</v>
      </c>
      <c r="D30" s="4690">
        <f t="shared" si="8"/>
        <v>0</v>
      </c>
      <c r="E30" s="4705">
        <v>0</v>
      </c>
      <c r="F30" s="4703">
        <v>0</v>
      </c>
      <c r="G30" s="4706">
        <f t="shared" si="9"/>
        <v>0</v>
      </c>
      <c r="H30" s="4707">
        <v>0</v>
      </c>
      <c r="I30" s="4703">
        <v>0</v>
      </c>
      <c r="J30" s="4704">
        <f t="shared" ref="J30:J35" si="10">H30+I30</f>
        <v>0</v>
      </c>
      <c r="K30" s="2585">
        <f>E30+B30+H30</f>
        <v>0</v>
      </c>
      <c r="L30" s="2586">
        <f>F30+C30+I30</f>
        <v>0</v>
      </c>
      <c r="M30" s="2588">
        <f>K30+L30</f>
        <v>0</v>
      </c>
    </row>
    <row r="31" spans="1:13" s="345" customFormat="1" ht="20.25" customHeight="1">
      <c r="A31" s="2589" t="s">
        <v>80</v>
      </c>
      <c r="B31" s="3917">
        <v>0</v>
      </c>
      <c r="C31" s="4689">
        <v>0</v>
      </c>
      <c r="D31" s="4690">
        <f t="shared" si="8"/>
        <v>0</v>
      </c>
      <c r="E31" s="4705">
        <v>0</v>
      </c>
      <c r="F31" s="4703">
        <v>0</v>
      </c>
      <c r="G31" s="4706">
        <f t="shared" si="9"/>
        <v>0</v>
      </c>
      <c r="H31" s="4707">
        <v>0</v>
      </c>
      <c r="I31" s="4703">
        <v>0</v>
      </c>
      <c r="J31" s="4704">
        <f t="shared" si="10"/>
        <v>0</v>
      </c>
      <c r="K31" s="2585">
        <f t="shared" si="2"/>
        <v>0</v>
      </c>
      <c r="L31" s="2586">
        <f t="shared" si="2"/>
        <v>0</v>
      </c>
      <c r="M31" s="2588">
        <f t="shared" si="3"/>
        <v>0</v>
      </c>
    </row>
    <row r="32" spans="1:13" s="345" customFormat="1" ht="19.5" hidden="1" customHeight="1">
      <c r="A32" s="2579" t="s">
        <v>81</v>
      </c>
      <c r="B32" s="3917">
        <v>0</v>
      </c>
      <c r="C32" s="4689">
        <v>0</v>
      </c>
      <c r="D32" s="4690">
        <f t="shared" si="8"/>
        <v>0</v>
      </c>
      <c r="E32" s="4705">
        <v>0</v>
      </c>
      <c r="F32" s="4703">
        <v>0</v>
      </c>
      <c r="G32" s="4706">
        <f t="shared" si="9"/>
        <v>0</v>
      </c>
      <c r="H32" s="4707">
        <v>0</v>
      </c>
      <c r="I32" s="4703">
        <v>0</v>
      </c>
      <c r="J32" s="4704">
        <v>0</v>
      </c>
      <c r="K32" s="2585">
        <f t="shared" si="2"/>
        <v>0</v>
      </c>
      <c r="L32" s="2586">
        <f t="shared" si="2"/>
        <v>0</v>
      </c>
      <c r="M32" s="2588">
        <f t="shared" si="3"/>
        <v>0</v>
      </c>
    </row>
    <row r="33" spans="1:24" s="345" customFormat="1" ht="21" customHeight="1">
      <c r="A33" s="2590" t="s">
        <v>82</v>
      </c>
      <c r="B33" s="3917">
        <v>0</v>
      </c>
      <c r="C33" s="4689">
        <v>0</v>
      </c>
      <c r="D33" s="4690">
        <f t="shared" si="8"/>
        <v>0</v>
      </c>
      <c r="E33" s="4705">
        <v>0</v>
      </c>
      <c r="F33" s="4703">
        <v>0</v>
      </c>
      <c r="G33" s="4706">
        <f t="shared" si="9"/>
        <v>0</v>
      </c>
      <c r="H33" s="4707">
        <v>0</v>
      </c>
      <c r="I33" s="4703">
        <v>0</v>
      </c>
      <c r="J33" s="4704">
        <f t="shared" si="10"/>
        <v>0</v>
      </c>
      <c r="K33" s="2585">
        <f t="shared" si="2"/>
        <v>0</v>
      </c>
      <c r="L33" s="2586">
        <f t="shared" si="2"/>
        <v>0</v>
      </c>
      <c r="M33" s="2588">
        <f t="shared" si="3"/>
        <v>0</v>
      </c>
    </row>
    <row r="34" spans="1:24" s="345" customFormat="1" ht="19.5" customHeight="1">
      <c r="A34" s="2591" t="s">
        <v>83</v>
      </c>
      <c r="B34" s="3917">
        <v>0</v>
      </c>
      <c r="C34" s="4689">
        <v>0</v>
      </c>
      <c r="D34" s="4690">
        <f t="shared" si="8"/>
        <v>0</v>
      </c>
      <c r="E34" s="4705">
        <v>0</v>
      </c>
      <c r="F34" s="4703">
        <v>0</v>
      </c>
      <c r="G34" s="4706">
        <f t="shared" si="9"/>
        <v>0</v>
      </c>
      <c r="H34" s="4707">
        <v>0</v>
      </c>
      <c r="I34" s="4703">
        <v>0</v>
      </c>
      <c r="J34" s="4704">
        <f t="shared" si="10"/>
        <v>0</v>
      </c>
      <c r="K34" s="2585">
        <f t="shared" si="2"/>
        <v>0</v>
      </c>
      <c r="L34" s="2586">
        <f t="shared" si="2"/>
        <v>0</v>
      </c>
      <c r="M34" s="2588">
        <f t="shared" si="3"/>
        <v>0</v>
      </c>
    </row>
    <row r="35" spans="1:24" s="345" customFormat="1" ht="22.9" customHeight="1">
      <c r="A35" s="2591" t="s">
        <v>84</v>
      </c>
      <c r="B35" s="3917">
        <v>0</v>
      </c>
      <c r="C35" s="4689">
        <v>0</v>
      </c>
      <c r="D35" s="4690">
        <f t="shared" si="8"/>
        <v>0</v>
      </c>
      <c r="E35" s="4705">
        <v>0</v>
      </c>
      <c r="F35" s="4703">
        <v>0</v>
      </c>
      <c r="G35" s="4706">
        <v>0</v>
      </c>
      <c r="H35" s="4707">
        <v>0</v>
      </c>
      <c r="I35" s="4703">
        <v>0</v>
      </c>
      <c r="J35" s="4704">
        <f t="shared" si="10"/>
        <v>0</v>
      </c>
      <c r="K35" s="2585">
        <f t="shared" si="2"/>
        <v>0</v>
      </c>
      <c r="L35" s="2586">
        <f t="shared" si="2"/>
        <v>0</v>
      </c>
      <c r="M35" s="2588">
        <f t="shared" si="3"/>
        <v>0</v>
      </c>
    </row>
    <row r="36" spans="1:24" s="345" customFormat="1" ht="21.75" customHeight="1" thickBot="1">
      <c r="A36" s="2592" t="s">
        <v>85</v>
      </c>
      <c r="B36" s="3918">
        <v>0</v>
      </c>
      <c r="C36" s="3919">
        <v>0</v>
      </c>
      <c r="D36" s="4694">
        <f t="shared" si="8"/>
        <v>0</v>
      </c>
      <c r="E36" s="3927">
        <v>0</v>
      </c>
      <c r="F36" s="3928">
        <v>0</v>
      </c>
      <c r="G36" s="3929">
        <v>0</v>
      </c>
      <c r="H36" s="4709">
        <v>0</v>
      </c>
      <c r="I36" s="3928">
        <v>0</v>
      </c>
      <c r="J36" s="4708">
        <v>0</v>
      </c>
      <c r="K36" s="2593">
        <f>E36+B36+H36</f>
        <v>0</v>
      </c>
      <c r="L36" s="2594">
        <f>F36+C36+I36</f>
        <v>0</v>
      </c>
      <c r="M36" s="2596">
        <f>K36+L36</f>
        <v>0</v>
      </c>
    </row>
    <row r="37" spans="1:24" s="345" customFormat="1" ht="19.5" customHeight="1" thickBot="1">
      <c r="A37" s="2605" t="s">
        <v>64</v>
      </c>
      <c r="B37" s="2599">
        <f t="shared" ref="B37" si="11">SUM(B29:B36)</f>
        <v>0</v>
      </c>
      <c r="C37" s="4675">
        <f t="shared" ref="C37:J37" si="12">SUM(C29:C36)</f>
        <v>0</v>
      </c>
      <c r="D37" s="4676">
        <f t="shared" si="12"/>
        <v>0</v>
      </c>
      <c r="E37" s="3913">
        <f t="shared" si="12"/>
        <v>0</v>
      </c>
      <c r="F37" s="4714">
        <f t="shared" si="12"/>
        <v>0</v>
      </c>
      <c r="G37" s="2613">
        <f t="shared" si="12"/>
        <v>0</v>
      </c>
      <c r="H37" s="4715">
        <f t="shared" si="12"/>
        <v>0</v>
      </c>
      <c r="I37" s="4676">
        <f t="shared" si="12"/>
        <v>0</v>
      </c>
      <c r="J37" s="4716">
        <f t="shared" si="12"/>
        <v>0</v>
      </c>
      <c r="K37" s="2599">
        <f t="shared" si="2"/>
        <v>0</v>
      </c>
      <c r="L37" s="2599">
        <f t="shared" si="2"/>
        <v>0</v>
      </c>
      <c r="M37" s="2598">
        <f t="shared" si="3"/>
        <v>0</v>
      </c>
    </row>
    <row r="38" spans="1:24" s="345" customFormat="1" ht="19.5" customHeight="1" thickBot="1">
      <c r="A38" s="2614" t="s">
        <v>70</v>
      </c>
      <c r="B38" s="2612">
        <f>B27</f>
        <v>55</v>
      </c>
      <c r="C38" s="4714">
        <f>C27</f>
        <v>21</v>
      </c>
      <c r="D38" s="4683">
        <f t="shared" ref="D38:J38" si="13">D27</f>
        <v>76</v>
      </c>
      <c r="E38" s="3913">
        <f>E27</f>
        <v>53</v>
      </c>
      <c r="F38" s="2615">
        <f t="shared" si="13"/>
        <v>11</v>
      </c>
      <c r="G38" s="2613">
        <f>G27</f>
        <v>64</v>
      </c>
      <c r="H38" s="4717">
        <f>H27</f>
        <v>2</v>
      </c>
      <c r="I38" s="2616">
        <f>I27</f>
        <v>0</v>
      </c>
      <c r="J38" s="2613">
        <f t="shared" si="13"/>
        <v>2</v>
      </c>
      <c r="K38" s="2612">
        <f t="shared" si="2"/>
        <v>110</v>
      </c>
      <c r="L38" s="2612">
        <f t="shared" si="2"/>
        <v>32</v>
      </c>
      <c r="M38" s="2617">
        <f t="shared" si="3"/>
        <v>142</v>
      </c>
    </row>
    <row r="39" spans="1:24" s="345" customFormat="1" ht="24" customHeight="1" thickBot="1">
      <c r="A39" s="2222" t="s">
        <v>64</v>
      </c>
      <c r="B39" s="2600">
        <f>B37</f>
        <v>0</v>
      </c>
      <c r="C39" s="2960">
        <f>C37</f>
        <v>0</v>
      </c>
      <c r="D39" s="2220">
        <f t="shared" ref="D39:J39" si="14">D37</f>
        <v>0</v>
      </c>
      <c r="E39" s="2601">
        <f t="shared" si="14"/>
        <v>0</v>
      </c>
      <c r="F39" s="2618">
        <f t="shared" si="14"/>
        <v>0</v>
      </c>
      <c r="G39" s="2961">
        <f>G37</f>
        <v>0</v>
      </c>
      <c r="H39" s="4718">
        <f>H37</f>
        <v>0</v>
      </c>
      <c r="I39" s="4718">
        <f>I37</f>
        <v>0</v>
      </c>
      <c r="J39" s="2961">
        <f t="shared" si="14"/>
        <v>0</v>
      </c>
      <c r="K39" s="2611">
        <f t="shared" si="2"/>
        <v>0</v>
      </c>
      <c r="L39" s="2612">
        <f t="shared" si="2"/>
        <v>0</v>
      </c>
      <c r="M39" s="2617">
        <f t="shared" si="3"/>
        <v>0</v>
      </c>
    </row>
    <row r="40" spans="1:24" s="345" customFormat="1" ht="23.25" customHeight="1" thickBot="1">
      <c r="A40" s="2621" t="s">
        <v>65</v>
      </c>
      <c r="B40" s="4719">
        <f>B39+B38</f>
        <v>55</v>
      </c>
      <c r="C40" s="4720">
        <f>C39+C38</f>
        <v>21</v>
      </c>
      <c r="D40" s="4721">
        <f t="shared" ref="D40:J40" si="15">D39+D38</f>
        <v>76</v>
      </c>
      <c r="E40" s="4722">
        <f t="shared" si="15"/>
        <v>53</v>
      </c>
      <c r="F40" s="4723">
        <f t="shared" si="15"/>
        <v>11</v>
      </c>
      <c r="G40" s="4724">
        <f t="shared" si="15"/>
        <v>64</v>
      </c>
      <c r="H40" s="4725">
        <f t="shared" si="15"/>
        <v>2</v>
      </c>
      <c r="I40" s="4725">
        <f t="shared" si="15"/>
        <v>0</v>
      </c>
      <c r="J40" s="4724">
        <f t="shared" si="15"/>
        <v>2</v>
      </c>
      <c r="K40" s="4726">
        <f>E40+B40+H40</f>
        <v>110</v>
      </c>
      <c r="L40" s="4719">
        <f>F40+C40+I40</f>
        <v>32</v>
      </c>
      <c r="M40" s="4724">
        <f>K40+L40</f>
        <v>142</v>
      </c>
    </row>
    <row r="41" spans="1:24" s="345" customFormat="1" ht="15.75">
      <c r="B41" s="2619"/>
      <c r="C41" s="2619"/>
      <c r="D41" s="2619"/>
    </row>
    <row r="42" spans="1:24" s="345" customFormat="1" ht="15.75">
      <c r="A42" s="344"/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</row>
    <row r="43" spans="1:24" s="345" customFormat="1" ht="15.75">
      <c r="A43" s="7492"/>
      <c r="B43" s="7492"/>
      <c r="C43" s="7492"/>
      <c r="D43" s="7492"/>
      <c r="E43" s="7492"/>
      <c r="F43" s="7492"/>
      <c r="G43" s="7492"/>
      <c r="H43" s="7492"/>
      <c r="I43" s="7492"/>
      <c r="J43" s="7492"/>
      <c r="K43" s="7492"/>
      <c r="L43" s="7492"/>
      <c r="M43" s="7492"/>
      <c r="N43" s="2620"/>
      <c r="O43" s="2620"/>
      <c r="P43" s="2620"/>
      <c r="Q43" s="2620"/>
      <c r="R43" s="2620"/>
      <c r="S43" s="2620"/>
      <c r="T43" s="2620"/>
      <c r="U43" s="2620"/>
      <c r="V43" s="2620"/>
      <c r="W43" s="2620"/>
      <c r="X43" s="2620"/>
    </row>
    <row r="44" spans="1:24" s="345" customFormat="1" ht="15.75">
      <c r="A44" s="344"/>
      <c r="B44" s="344"/>
      <c r="C44" s="344"/>
      <c r="D44" s="344"/>
      <c r="E44" s="344"/>
      <c r="F44" s="344"/>
      <c r="G44" s="344"/>
      <c r="H44" s="344"/>
      <c r="I44" s="346"/>
      <c r="J44" s="346"/>
    </row>
    <row r="79" spans="11:11">
      <c r="K79" s="436">
        <f>'МАГ ЗФО АTA'!N8</f>
        <v>0</v>
      </c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T35"/>
  <sheetViews>
    <sheetView zoomScale="50" zoomScaleNormal="50" workbookViewId="0">
      <selection activeCell="F20" sqref="F20"/>
    </sheetView>
  </sheetViews>
  <sheetFormatPr defaultColWidth="9.140625" defaultRowHeight="25.5"/>
  <cols>
    <col min="1" max="1" width="103.7109375" style="223" customWidth="1"/>
    <col min="2" max="2" width="15.5703125" style="223" customWidth="1"/>
    <col min="3" max="3" width="16.140625" style="223" customWidth="1"/>
    <col min="4" max="4" width="13.28515625" style="223" customWidth="1"/>
    <col min="5" max="5" width="15" style="223" customWidth="1"/>
    <col min="6" max="6" width="14.42578125" style="223" customWidth="1"/>
    <col min="7" max="7" width="13.7109375" style="223" customWidth="1"/>
    <col min="8" max="8" width="15.140625" style="223" customWidth="1"/>
    <col min="9" max="10" width="12.28515625" style="223" customWidth="1"/>
    <col min="11" max="11" width="15.140625" style="223" customWidth="1"/>
    <col min="12" max="12" width="12" style="223" customWidth="1"/>
    <col min="13" max="13" width="13.28515625" style="223" customWidth="1"/>
    <col min="14" max="14" width="16" style="223" customWidth="1"/>
    <col min="15" max="15" width="13.85546875" style="223" customWidth="1"/>
    <col min="16" max="16" width="16" style="223" customWidth="1"/>
    <col min="17" max="18" width="10.7109375" style="223" customWidth="1"/>
    <col min="19" max="19" width="9.140625" style="223"/>
    <col min="20" max="20" width="12.85546875" style="223" customWidth="1"/>
    <col min="21" max="21" width="23.42578125" style="223" customWidth="1"/>
    <col min="22" max="23" width="9.140625" style="223"/>
    <col min="24" max="24" width="10.5703125" style="223" bestFit="1" customWidth="1"/>
    <col min="25" max="25" width="11.28515625" style="223" customWidth="1"/>
    <col min="26" max="16384" width="9.140625" style="223"/>
  </cols>
  <sheetData>
    <row r="1" spans="1:20" ht="39.75" customHeight="1">
      <c r="A1" s="7347" t="s">
        <v>86</v>
      </c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7347"/>
      <c r="O1" s="7347"/>
      <c r="P1" s="7347"/>
      <c r="Q1" s="415"/>
      <c r="R1" s="415"/>
      <c r="S1" s="415"/>
      <c r="T1" s="415"/>
    </row>
    <row r="2" spans="1:20" ht="28.5" customHeight="1">
      <c r="A2" s="7348" t="s">
        <v>87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</row>
    <row r="3" spans="1:20" ht="37.5" customHeight="1">
      <c r="A3" s="7347" t="s">
        <v>384</v>
      </c>
      <c r="B3" s="7347"/>
      <c r="C3" s="7347"/>
      <c r="D3" s="7347"/>
      <c r="E3" s="7347"/>
      <c r="F3" s="7347"/>
      <c r="G3" s="7347"/>
      <c r="H3" s="7347"/>
      <c r="I3" s="7347"/>
      <c r="J3" s="7347"/>
      <c r="K3" s="7347"/>
      <c r="L3" s="7347"/>
      <c r="M3" s="7347"/>
      <c r="N3" s="7347"/>
      <c r="O3" s="7347"/>
      <c r="P3" s="7347"/>
      <c r="Q3" s="5072"/>
      <c r="R3" s="5072"/>
    </row>
    <row r="4" spans="1:20" ht="19.5" customHeight="1" thickBot="1">
      <c r="A4" s="405"/>
    </row>
    <row r="5" spans="1:20" ht="18" customHeight="1">
      <c r="A5" s="7527" t="s">
        <v>1</v>
      </c>
      <c r="B5" s="7530" t="s">
        <v>2</v>
      </c>
      <c r="C5" s="7531"/>
      <c r="D5" s="7532"/>
      <c r="E5" s="7530" t="s">
        <v>3</v>
      </c>
      <c r="F5" s="7531"/>
      <c r="G5" s="7532"/>
      <c r="H5" s="7530" t="s">
        <v>4</v>
      </c>
      <c r="I5" s="7531"/>
      <c r="J5" s="7532"/>
      <c r="K5" s="7530" t="s">
        <v>5</v>
      </c>
      <c r="L5" s="7531"/>
      <c r="M5" s="7532"/>
      <c r="N5" s="7520" t="s">
        <v>22</v>
      </c>
      <c r="O5" s="7521"/>
      <c r="P5" s="7522"/>
      <c r="Q5" s="416"/>
      <c r="R5" s="416"/>
    </row>
    <row r="6" spans="1:20" ht="22.5" customHeight="1" thickBot="1">
      <c r="A6" s="7528"/>
      <c r="B6" s="7533"/>
      <c r="C6" s="7534"/>
      <c r="D6" s="7535"/>
      <c r="E6" s="7536"/>
      <c r="F6" s="7537"/>
      <c r="G6" s="7538"/>
      <c r="H6" s="7536"/>
      <c r="I6" s="7537"/>
      <c r="J6" s="7538"/>
      <c r="K6" s="7533"/>
      <c r="L6" s="7534"/>
      <c r="M6" s="7535"/>
      <c r="N6" s="7523"/>
      <c r="O6" s="7524"/>
      <c r="P6" s="7525"/>
      <c r="Q6" s="416"/>
      <c r="R6" s="416"/>
    </row>
    <row r="7" spans="1:20" ht="45" customHeight="1" thickBot="1">
      <c r="A7" s="7529"/>
      <c r="B7" s="1891" t="s">
        <v>7</v>
      </c>
      <c r="C7" s="1891" t="s">
        <v>8</v>
      </c>
      <c r="D7" s="1892" t="s">
        <v>9</v>
      </c>
      <c r="E7" s="1891" t="s">
        <v>7</v>
      </c>
      <c r="F7" s="1891" t="s">
        <v>8</v>
      </c>
      <c r="G7" s="1892" t="s">
        <v>9</v>
      </c>
      <c r="H7" s="1891" t="s">
        <v>7</v>
      </c>
      <c r="I7" s="1891" t="s">
        <v>8</v>
      </c>
      <c r="J7" s="1892" t="s">
        <v>9</v>
      </c>
      <c r="K7" s="1891" t="s">
        <v>7</v>
      </c>
      <c r="L7" s="1891" t="s">
        <v>8</v>
      </c>
      <c r="M7" s="1892" t="s">
        <v>9</v>
      </c>
      <c r="N7" s="1891" t="s">
        <v>7</v>
      </c>
      <c r="O7" s="1891" t="s">
        <v>8</v>
      </c>
      <c r="P7" s="1119" t="s">
        <v>9</v>
      </c>
      <c r="Q7" s="416"/>
      <c r="R7" s="416"/>
    </row>
    <row r="8" spans="1:20" ht="27.75" customHeight="1" thickBot="1">
      <c r="A8" s="4585" t="s">
        <v>10</v>
      </c>
      <c r="B8" s="4585"/>
      <c r="C8" s="4586"/>
      <c r="D8" s="4587"/>
      <c r="E8" s="4585"/>
      <c r="F8" s="4586"/>
      <c r="G8" s="4587"/>
      <c r="H8" s="4588"/>
      <c r="I8" s="4586"/>
      <c r="J8" s="4589"/>
      <c r="K8" s="4588"/>
      <c r="L8" s="4586"/>
      <c r="M8" s="4589"/>
      <c r="N8" s="4590"/>
      <c r="O8" s="4591"/>
      <c r="P8" s="4592"/>
      <c r="Q8" s="416"/>
      <c r="R8" s="416"/>
    </row>
    <row r="9" spans="1:20" ht="26.25">
      <c r="A9" s="4566" t="s">
        <v>95</v>
      </c>
      <c r="B9" s="4596">
        <f>B17+B24</f>
        <v>115</v>
      </c>
      <c r="C9" s="4597">
        <f t="shared" ref="C9:D9" si="0">C17+C24</f>
        <v>12</v>
      </c>
      <c r="D9" s="4598">
        <f t="shared" si="0"/>
        <v>127</v>
      </c>
      <c r="E9" s="4599">
        <f>E17+E24</f>
        <v>117</v>
      </c>
      <c r="F9" s="4597">
        <f t="shared" ref="F9:I13" si="1">F17+F24</f>
        <v>17</v>
      </c>
      <c r="G9" s="4600">
        <f t="shared" si="1"/>
        <v>134</v>
      </c>
      <c r="H9" s="6748">
        <f t="shared" si="1"/>
        <v>111</v>
      </c>
      <c r="I9" s="6749">
        <f t="shared" si="1"/>
        <v>8</v>
      </c>
      <c r="J9" s="6750">
        <f>H9+I9</f>
        <v>119</v>
      </c>
      <c r="K9" s="6748">
        <f t="shared" ref="K9:L13" si="2">K17+K24</f>
        <v>91</v>
      </c>
      <c r="L9" s="6749">
        <f t="shared" si="2"/>
        <v>4</v>
      </c>
      <c r="M9" s="6408">
        <f>K9+L9</f>
        <v>95</v>
      </c>
      <c r="N9" s="4571">
        <f>SUM(B9+E9+H9+K9)</f>
        <v>434</v>
      </c>
      <c r="O9" s="4601">
        <f>SUM(C9+F9+I9+L9)</f>
        <v>41</v>
      </c>
      <c r="P9" s="4572">
        <f>SUM(N9:O9)</f>
        <v>475</v>
      </c>
      <c r="Q9" s="416"/>
      <c r="R9" s="416"/>
    </row>
    <row r="10" spans="1:20" ht="26.25">
      <c r="A10" s="4096" t="s">
        <v>89</v>
      </c>
      <c r="B10" s="4542">
        <f>B18+B25</f>
        <v>51</v>
      </c>
      <c r="C10" s="4547">
        <v>1</v>
      </c>
      <c r="D10" s="4544">
        <f t="shared" ref="D10:G10" si="3">D18+D25</f>
        <v>52</v>
      </c>
      <c r="E10" s="4549">
        <f t="shared" si="3"/>
        <v>49</v>
      </c>
      <c r="F10" s="4547">
        <f t="shared" si="3"/>
        <v>10</v>
      </c>
      <c r="G10" s="4550">
        <f t="shared" si="3"/>
        <v>59</v>
      </c>
      <c r="H10" s="6748">
        <f t="shared" si="1"/>
        <v>41</v>
      </c>
      <c r="I10" s="6749">
        <f t="shared" si="1"/>
        <v>3</v>
      </c>
      <c r="J10" s="6750">
        <f t="shared" ref="J10:J13" si="4">H10+I10</f>
        <v>44</v>
      </c>
      <c r="K10" s="6748">
        <f t="shared" si="2"/>
        <v>43</v>
      </c>
      <c r="L10" s="6749">
        <f t="shared" si="2"/>
        <v>2</v>
      </c>
      <c r="M10" s="6408">
        <f t="shared" ref="M10:M13" si="5">K10+L10</f>
        <v>45</v>
      </c>
      <c r="N10" s="4578">
        <f t="shared" ref="N10:O13" si="6">SUM(B10+E10+H10+K10)</f>
        <v>184</v>
      </c>
      <c r="O10" s="4098">
        <f t="shared" si="6"/>
        <v>16</v>
      </c>
      <c r="P10" s="4099">
        <f t="shared" ref="P10:P13" si="7">SUM(N10:O10)</f>
        <v>200</v>
      </c>
      <c r="Q10" s="416"/>
      <c r="R10" s="416"/>
    </row>
    <row r="11" spans="1:20" ht="26.25">
      <c r="A11" s="4579" t="s">
        <v>90</v>
      </c>
      <c r="B11" s="4543">
        <f>'[4]Бакалавр ОФО ИЭиУ'!B13</f>
        <v>25</v>
      </c>
      <c r="C11" s="4548">
        <v>1</v>
      </c>
      <c r="D11" s="4545">
        <f>'[4]Бакалавр ОФО ИЭиУ'!D13</f>
        <v>25</v>
      </c>
      <c r="E11" s="4549">
        <f t="shared" ref="E11:G11" si="8">E19+E26</f>
        <v>15</v>
      </c>
      <c r="F11" s="4547">
        <f t="shared" si="8"/>
        <v>6</v>
      </c>
      <c r="G11" s="4550">
        <f t="shared" si="8"/>
        <v>21</v>
      </c>
      <c r="H11" s="6748">
        <f t="shared" si="1"/>
        <v>27</v>
      </c>
      <c r="I11" s="6749">
        <f t="shared" si="1"/>
        <v>5</v>
      </c>
      <c r="J11" s="6750">
        <f t="shared" si="4"/>
        <v>32</v>
      </c>
      <c r="K11" s="6748">
        <f t="shared" si="2"/>
        <v>33</v>
      </c>
      <c r="L11" s="6749">
        <f t="shared" si="2"/>
        <v>0</v>
      </c>
      <c r="M11" s="6408">
        <f t="shared" si="5"/>
        <v>33</v>
      </c>
      <c r="N11" s="4578">
        <f t="shared" si="6"/>
        <v>100</v>
      </c>
      <c r="O11" s="4098">
        <f t="shared" si="6"/>
        <v>12</v>
      </c>
      <c r="P11" s="4099">
        <f t="shared" si="7"/>
        <v>112</v>
      </c>
      <c r="Q11" s="416"/>
      <c r="R11" s="416"/>
    </row>
    <row r="12" spans="1:20" ht="26.25">
      <c r="A12" s="4580" t="s">
        <v>91</v>
      </c>
      <c r="B12" s="4543">
        <f>'[4]Бакалавр ОФО ИЭиУ'!B14</f>
        <v>48</v>
      </c>
      <c r="C12" s="4548">
        <v>2</v>
      </c>
      <c r="D12" s="4545">
        <v>50</v>
      </c>
      <c r="E12" s="4549">
        <f t="shared" ref="E12:G12" si="9">E20+E27</f>
        <v>47</v>
      </c>
      <c r="F12" s="4547">
        <f t="shared" si="9"/>
        <v>13</v>
      </c>
      <c r="G12" s="4550">
        <f t="shared" si="9"/>
        <v>60</v>
      </c>
      <c r="H12" s="6748">
        <f t="shared" si="1"/>
        <v>44</v>
      </c>
      <c r="I12" s="6749">
        <f t="shared" si="1"/>
        <v>4</v>
      </c>
      <c r="J12" s="6750">
        <f t="shared" si="4"/>
        <v>48</v>
      </c>
      <c r="K12" s="6748">
        <f t="shared" si="2"/>
        <v>40</v>
      </c>
      <c r="L12" s="6749">
        <f t="shared" si="2"/>
        <v>2</v>
      </c>
      <c r="M12" s="6408">
        <f t="shared" si="5"/>
        <v>42</v>
      </c>
      <c r="N12" s="4578">
        <f t="shared" si="6"/>
        <v>179</v>
      </c>
      <c r="O12" s="4098">
        <f t="shared" si="6"/>
        <v>21</v>
      </c>
      <c r="P12" s="4099">
        <f t="shared" si="7"/>
        <v>200</v>
      </c>
      <c r="Q12" s="416"/>
      <c r="R12" s="416"/>
    </row>
    <row r="13" spans="1:20" ht="27" thickBot="1">
      <c r="A13" s="4602" t="s">
        <v>92</v>
      </c>
      <c r="B13" s="4543">
        <f>B21+B28</f>
        <v>26</v>
      </c>
      <c r="C13" s="3523">
        <f t="shared" ref="C13:G13" si="10">C21+C28</f>
        <v>2</v>
      </c>
      <c r="D13" s="4546">
        <f t="shared" si="10"/>
        <v>28</v>
      </c>
      <c r="E13" s="4551">
        <f t="shared" si="10"/>
        <v>14</v>
      </c>
      <c r="F13" s="4552">
        <f t="shared" si="10"/>
        <v>2</v>
      </c>
      <c r="G13" s="4553">
        <f t="shared" si="10"/>
        <v>16</v>
      </c>
      <c r="H13" s="5553">
        <f t="shared" si="1"/>
        <v>28</v>
      </c>
      <c r="I13" s="5554">
        <f t="shared" si="1"/>
        <v>0</v>
      </c>
      <c r="J13" s="5555">
        <f t="shared" si="4"/>
        <v>28</v>
      </c>
      <c r="K13" s="5553">
        <f t="shared" si="2"/>
        <v>27</v>
      </c>
      <c r="L13" s="5554">
        <f t="shared" si="2"/>
        <v>1</v>
      </c>
      <c r="M13" s="5520">
        <f t="shared" si="5"/>
        <v>28</v>
      </c>
      <c r="N13" s="1890">
        <f t="shared" si="6"/>
        <v>95</v>
      </c>
      <c r="O13" s="3817">
        <f t="shared" si="6"/>
        <v>5</v>
      </c>
      <c r="P13" s="3818">
        <f t="shared" si="7"/>
        <v>100</v>
      </c>
      <c r="Q13" s="416"/>
      <c r="R13" s="416"/>
    </row>
    <row r="14" spans="1:20" ht="27" thickBot="1">
      <c r="A14" s="4603" t="s">
        <v>27</v>
      </c>
      <c r="B14" s="4604">
        <f>SUM(B9:B13)</f>
        <v>265</v>
      </c>
      <c r="C14" s="4604">
        <f t="shared" ref="C14:P14" si="11">SUM(C9:C13)</f>
        <v>18</v>
      </c>
      <c r="D14" s="4604">
        <f t="shared" si="11"/>
        <v>282</v>
      </c>
      <c r="E14" s="4604">
        <f t="shared" si="11"/>
        <v>242</v>
      </c>
      <c r="F14" s="4604">
        <f t="shared" si="11"/>
        <v>48</v>
      </c>
      <c r="G14" s="4604">
        <f t="shared" si="11"/>
        <v>290</v>
      </c>
      <c r="H14" s="6751">
        <f t="shared" si="11"/>
        <v>251</v>
      </c>
      <c r="I14" s="6752">
        <f t="shared" si="11"/>
        <v>20</v>
      </c>
      <c r="J14" s="6753">
        <f t="shared" si="11"/>
        <v>271</v>
      </c>
      <c r="K14" s="6751">
        <f t="shared" si="11"/>
        <v>234</v>
      </c>
      <c r="L14" s="6752">
        <f t="shared" si="11"/>
        <v>9</v>
      </c>
      <c r="M14" s="6754">
        <f t="shared" si="11"/>
        <v>243</v>
      </c>
      <c r="N14" s="4604">
        <f t="shared" si="11"/>
        <v>992</v>
      </c>
      <c r="O14" s="4604">
        <f t="shared" si="11"/>
        <v>95</v>
      </c>
      <c r="P14" s="4605">
        <f t="shared" si="11"/>
        <v>1087</v>
      </c>
      <c r="Q14" s="416"/>
      <c r="R14" s="416"/>
    </row>
    <row r="15" spans="1:20" ht="27" thickBot="1">
      <c r="A15" s="4603" t="s">
        <v>15</v>
      </c>
      <c r="B15" s="4606"/>
      <c r="C15" s="4607"/>
      <c r="D15" s="4608"/>
      <c r="E15" s="4606"/>
      <c r="F15" s="4607"/>
      <c r="G15" s="4608"/>
      <c r="H15" s="6755"/>
      <c r="I15" s="6756"/>
      <c r="J15" s="6757"/>
      <c r="K15" s="6755"/>
      <c r="L15" s="6756"/>
      <c r="M15" s="6757"/>
      <c r="N15" s="4590"/>
      <c r="O15" s="4609"/>
      <c r="P15" s="4610"/>
      <c r="Q15" s="418"/>
      <c r="R15" s="418"/>
    </row>
    <row r="16" spans="1:20" ht="27" thickBot="1">
      <c r="A16" s="4603" t="s">
        <v>16</v>
      </c>
      <c r="B16" s="4611"/>
      <c r="C16" s="4612"/>
      <c r="D16" s="4613"/>
      <c r="E16" s="4611"/>
      <c r="F16" s="4612"/>
      <c r="G16" s="4613"/>
      <c r="H16" s="6758"/>
      <c r="I16" s="6759" t="s">
        <v>28</v>
      </c>
      <c r="J16" s="6760"/>
      <c r="K16" s="6758"/>
      <c r="L16" s="6759"/>
      <c r="M16" s="6760"/>
      <c r="N16" s="4614"/>
      <c r="O16" s="4615"/>
      <c r="P16" s="4081"/>
      <c r="Q16" s="5073"/>
      <c r="R16" s="5073"/>
    </row>
    <row r="17" spans="1:18" ht="26.25">
      <c r="A17" s="3002" t="s">
        <v>95</v>
      </c>
      <c r="B17" s="4616">
        <v>112</v>
      </c>
      <c r="C17" s="4617">
        <v>12</v>
      </c>
      <c r="D17" s="4163">
        <f>SUM(B17:C17)</f>
        <v>124</v>
      </c>
      <c r="E17" s="4616">
        <v>116</v>
      </c>
      <c r="F17" s="4617">
        <v>16</v>
      </c>
      <c r="G17" s="4163">
        <f>SUM(E17:F17)</f>
        <v>132</v>
      </c>
      <c r="H17" s="6761">
        <v>111</v>
      </c>
      <c r="I17" s="5556">
        <v>6</v>
      </c>
      <c r="J17" s="5558">
        <f>SUM(H17:I17)</f>
        <v>117</v>
      </c>
      <c r="K17" s="6762">
        <v>90</v>
      </c>
      <c r="L17" s="5556">
        <v>4</v>
      </c>
      <c r="M17" s="5558">
        <f>SUM(K17:L17)</f>
        <v>94</v>
      </c>
      <c r="N17" s="2282">
        <f t="shared" ref="N17:O21" si="12">SUM(B17+E17+H17+K17)</f>
        <v>429</v>
      </c>
      <c r="O17" s="4618">
        <f t="shared" si="12"/>
        <v>38</v>
      </c>
      <c r="P17" s="3091">
        <f>SUM(N17:O17)</f>
        <v>467</v>
      </c>
      <c r="Q17" s="5073"/>
      <c r="R17" s="5073"/>
    </row>
    <row r="18" spans="1:18" ht="26.25">
      <c r="A18" s="4096" t="s">
        <v>89</v>
      </c>
      <c r="B18" s="4575">
        <v>47</v>
      </c>
      <c r="C18" s="4576">
        <v>1</v>
      </c>
      <c r="D18" s="4577">
        <f>SUM(B18:C18)</f>
        <v>48</v>
      </c>
      <c r="E18" s="4554">
        <v>48</v>
      </c>
      <c r="F18" s="4555">
        <v>10</v>
      </c>
      <c r="G18" s="4556">
        <f t="shared" ref="G18:G21" si="13">SUM(E18:F18)</f>
        <v>58</v>
      </c>
      <c r="H18" s="6407">
        <v>39</v>
      </c>
      <c r="I18" s="6393">
        <v>3</v>
      </c>
      <c r="J18" s="6408">
        <f>SUM(H18:I18)</f>
        <v>42</v>
      </c>
      <c r="K18" s="6407">
        <v>43</v>
      </c>
      <c r="L18" s="6393">
        <v>2</v>
      </c>
      <c r="M18" s="6408">
        <f>SUM(K18:L18)</f>
        <v>45</v>
      </c>
      <c r="N18" s="4578">
        <f t="shared" si="12"/>
        <v>177</v>
      </c>
      <c r="O18" s="4098">
        <f t="shared" si="12"/>
        <v>16</v>
      </c>
      <c r="P18" s="4099">
        <f t="shared" ref="P18:P21" si="14">SUM(N18:O18)</f>
        <v>193</v>
      </c>
      <c r="Q18" s="5073"/>
      <c r="R18" s="5073"/>
    </row>
    <row r="19" spans="1:18" ht="26.25">
      <c r="A19" s="4579" t="s">
        <v>90</v>
      </c>
      <c r="B19" s="4573">
        <v>25</v>
      </c>
      <c r="C19" s="4548">
        <v>1</v>
      </c>
      <c r="D19" s="4574">
        <f t="shared" ref="D19:D21" si="15">SUM(B19:C19)</f>
        <v>26</v>
      </c>
      <c r="E19" s="4554">
        <v>15</v>
      </c>
      <c r="F19" s="4555">
        <v>6</v>
      </c>
      <c r="G19" s="4556">
        <f t="shared" si="13"/>
        <v>21</v>
      </c>
      <c r="H19" s="6407">
        <v>27</v>
      </c>
      <c r="I19" s="6393">
        <v>5</v>
      </c>
      <c r="J19" s="6408">
        <f>SUM(H19:I19)</f>
        <v>32</v>
      </c>
      <c r="K19" s="6407">
        <v>33</v>
      </c>
      <c r="L19" s="6393">
        <v>0</v>
      </c>
      <c r="M19" s="6408">
        <f>SUM(K19:L19)</f>
        <v>33</v>
      </c>
      <c r="N19" s="4578">
        <f t="shared" si="12"/>
        <v>100</v>
      </c>
      <c r="O19" s="4098">
        <f t="shared" si="12"/>
        <v>12</v>
      </c>
      <c r="P19" s="4099">
        <f t="shared" si="14"/>
        <v>112</v>
      </c>
      <c r="Q19" s="5073"/>
      <c r="R19" s="5073"/>
    </row>
    <row r="20" spans="1:18" ht="26.25">
      <c r="A20" s="4580" t="s">
        <v>91</v>
      </c>
      <c r="B20" s="4573">
        <v>47</v>
      </c>
      <c r="C20" s="4548">
        <v>2</v>
      </c>
      <c r="D20" s="4574">
        <f t="shared" si="15"/>
        <v>49</v>
      </c>
      <c r="E20" s="4554">
        <v>47</v>
      </c>
      <c r="F20" s="4555">
        <v>13</v>
      </c>
      <c r="G20" s="4556">
        <f t="shared" si="13"/>
        <v>60</v>
      </c>
      <c r="H20" s="6407">
        <v>44</v>
      </c>
      <c r="I20" s="6393">
        <v>4</v>
      </c>
      <c r="J20" s="6408">
        <f>SUM(H20:I20)</f>
        <v>48</v>
      </c>
      <c r="K20" s="6407">
        <v>40</v>
      </c>
      <c r="L20" s="6393">
        <v>2</v>
      </c>
      <c r="M20" s="6408">
        <f>SUM(K20:L20)</f>
        <v>42</v>
      </c>
      <c r="N20" s="4578">
        <f t="shared" si="12"/>
        <v>178</v>
      </c>
      <c r="O20" s="4098">
        <f t="shared" si="12"/>
        <v>21</v>
      </c>
      <c r="P20" s="4099">
        <f t="shared" si="14"/>
        <v>199</v>
      </c>
      <c r="Q20" s="5073"/>
      <c r="R20" s="5073"/>
    </row>
    <row r="21" spans="1:18" ht="27" thickBot="1">
      <c r="A21" s="4602" t="s">
        <v>92</v>
      </c>
      <c r="B21" s="4573">
        <v>25</v>
      </c>
      <c r="C21" s="4548">
        <v>2</v>
      </c>
      <c r="D21" s="4574">
        <f t="shared" si="15"/>
        <v>27</v>
      </c>
      <c r="E21" s="4554">
        <v>14</v>
      </c>
      <c r="F21" s="4555">
        <v>1</v>
      </c>
      <c r="G21" s="4556">
        <f t="shared" si="13"/>
        <v>15</v>
      </c>
      <c r="H21" s="5374">
        <v>28</v>
      </c>
      <c r="I21" s="5559">
        <v>0</v>
      </c>
      <c r="J21" s="5520">
        <f>SUM(H21:I21)</f>
        <v>28</v>
      </c>
      <c r="K21" s="5374">
        <v>27</v>
      </c>
      <c r="L21" s="5559">
        <v>1</v>
      </c>
      <c r="M21" s="5520">
        <f>SUM(K21:L21)</f>
        <v>28</v>
      </c>
      <c r="N21" s="1890">
        <f t="shared" si="12"/>
        <v>94</v>
      </c>
      <c r="O21" s="3817">
        <f t="shared" si="12"/>
        <v>4</v>
      </c>
      <c r="P21" s="3818">
        <f t="shared" si="14"/>
        <v>98</v>
      </c>
      <c r="Q21" s="5073"/>
      <c r="R21" s="5073"/>
    </row>
    <row r="22" spans="1:18" ht="26.25" thickBot="1">
      <c r="A22" s="4619" t="s">
        <v>93</v>
      </c>
      <c r="B22" s="4606">
        <f t="shared" ref="B22:G22" si="16">SUM(B16:B21)</f>
        <v>256</v>
      </c>
      <c r="C22" s="4607">
        <f t="shared" si="16"/>
        <v>18</v>
      </c>
      <c r="D22" s="4608">
        <f t="shared" si="16"/>
        <v>274</v>
      </c>
      <c r="E22" s="4606">
        <f t="shared" si="16"/>
        <v>240</v>
      </c>
      <c r="F22" s="4607">
        <f t="shared" si="16"/>
        <v>46</v>
      </c>
      <c r="G22" s="4608">
        <f t="shared" si="16"/>
        <v>286</v>
      </c>
      <c r="H22" s="6424">
        <f t="shared" ref="H22:M22" si="17">SUM(H17:H21)</f>
        <v>249</v>
      </c>
      <c r="I22" s="6425">
        <f t="shared" si="17"/>
        <v>18</v>
      </c>
      <c r="J22" s="6426">
        <f t="shared" si="17"/>
        <v>267</v>
      </c>
      <c r="K22" s="6424">
        <f t="shared" si="17"/>
        <v>233</v>
      </c>
      <c r="L22" s="6425">
        <f t="shared" si="17"/>
        <v>9</v>
      </c>
      <c r="M22" s="6426">
        <f t="shared" si="17"/>
        <v>242</v>
      </c>
      <c r="N22" s="4620">
        <f t="shared" ref="N22:O22" si="18">SUM(N17:N21)</f>
        <v>978</v>
      </c>
      <c r="O22" s="4331">
        <f t="shared" si="18"/>
        <v>91</v>
      </c>
      <c r="P22" s="3821">
        <f>SUM(P17:P21)</f>
        <v>1069</v>
      </c>
      <c r="Q22" s="5073"/>
      <c r="R22" s="5073"/>
    </row>
    <row r="23" spans="1:18" ht="27" thickBot="1">
      <c r="A23" s="3045" t="s">
        <v>18</v>
      </c>
      <c r="B23" s="4070"/>
      <c r="C23" s="4071"/>
      <c r="D23" s="4072"/>
      <c r="E23" s="4070"/>
      <c r="F23" s="4071"/>
      <c r="G23" s="4072"/>
      <c r="H23" s="6430"/>
      <c r="I23" s="6431"/>
      <c r="J23" s="6763"/>
      <c r="K23" s="6430"/>
      <c r="L23" s="6431"/>
      <c r="M23" s="6763"/>
      <c r="N23" s="541"/>
      <c r="O23" s="407"/>
      <c r="P23" s="408"/>
      <c r="Q23" s="419"/>
      <c r="R23" s="419"/>
    </row>
    <row r="24" spans="1:18" ht="26.25">
      <c r="A24" s="4566" t="s">
        <v>95</v>
      </c>
      <c r="B24" s="4567">
        <v>3</v>
      </c>
      <c r="C24" s="4568">
        <v>0</v>
      </c>
      <c r="D24" s="4569">
        <f>SUM(B24:C24)</f>
        <v>3</v>
      </c>
      <c r="E24" s="4567">
        <v>1</v>
      </c>
      <c r="F24" s="4568">
        <v>1</v>
      </c>
      <c r="G24" s="4569">
        <f>SUM(E24:F24)</f>
        <v>2</v>
      </c>
      <c r="H24" s="6764">
        <v>0</v>
      </c>
      <c r="I24" s="5570">
        <v>2</v>
      </c>
      <c r="J24" s="6765">
        <f>SUM(H24:I24)</f>
        <v>2</v>
      </c>
      <c r="K24" s="6764">
        <v>1</v>
      </c>
      <c r="L24" s="5570">
        <v>0</v>
      </c>
      <c r="M24" s="6765">
        <f>SUM(K24:L24)</f>
        <v>1</v>
      </c>
      <c r="N24" s="4570">
        <f>SUM(B24+E24+H24+K24)</f>
        <v>5</v>
      </c>
      <c r="O24" s="4571">
        <f>SUM(C24+F24+I24+L24)</f>
        <v>3</v>
      </c>
      <c r="P24" s="4572">
        <f>SUM(N24:O24)</f>
        <v>8</v>
      </c>
      <c r="Q24" s="419"/>
      <c r="R24" s="419"/>
    </row>
    <row r="25" spans="1:18" ht="26.25">
      <c r="A25" s="4096" t="s">
        <v>89</v>
      </c>
      <c r="B25" s="4573">
        <v>4</v>
      </c>
      <c r="C25" s="4548">
        <v>0</v>
      </c>
      <c r="D25" s="4574">
        <f t="shared" ref="D25:D26" si="19">SUM(B25:C25)</f>
        <v>4</v>
      </c>
      <c r="E25" s="4575">
        <v>1</v>
      </c>
      <c r="F25" s="4576">
        <v>0</v>
      </c>
      <c r="G25" s="4577">
        <f>SUM(E25:F25)</f>
        <v>1</v>
      </c>
      <c r="H25" s="6407">
        <v>2</v>
      </c>
      <c r="I25" s="6393">
        <v>0</v>
      </c>
      <c r="J25" s="6750">
        <f t="shared" ref="J25:J28" si="20">SUM(H25:I25)</f>
        <v>2</v>
      </c>
      <c r="K25" s="6407">
        <v>0</v>
      </c>
      <c r="L25" s="6393">
        <v>0</v>
      </c>
      <c r="M25" s="6750">
        <f t="shared" ref="M25:M28" si="21">SUM(K25:L25)</f>
        <v>0</v>
      </c>
      <c r="N25" s="4578">
        <f t="shared" ref="N25:O28" si="22">SUM(B25+E25+H25+K25)</f>
        <v>7</v>
      </c>
      <c r="O25" s="4578">
        <f t="shared" si="22"/>
        <v>0</v>
      </c>
      <c r="P25" s="4099">
        <f t="shared" ref="P25:P28" si="23">SUM(N25:O25)</f>
        <v>7</v>
      </c>
      <c r="Q25" s="419"/>
      <c r="R25" s="419"/>
    </row>
    <row r="26" spans="1:18" ht="26.25">
      <c r="A26" s="4579" t="s">
        <v>90</v>
      </c>
      <c r="B26" s="4573">
        <v>0</v>
      </c>
      <c r="C26" s="4548">
        <v>0</v>
      </c>
      <c r="D26" s="4574">
        <f t="shared" si="19"/>
        <v>0</v>
      </c>
      <c r="E26" s="4575">
        <v>0</v>
      </c>
      <c r="F26" s="4576">
        <v>0</v>
      </c>
      <c r="G26" s="4577">
        <f t="shared" ref="G26:G28" si="24">SUM(E26:F26)</f>
        <v>0</v>
      </c>
      <c r="H26" s="6407">
        <v>0</v>
      </c>
      <c r="I26" s="6393">
        <v>0</v>
      </c>
      <c r="J26" s="6750">
        <f t="shared" si="20"/>
        <v>0</v>
      </c>
      <c r="K26" s="6407">
        <v>0</v>
      </c>
      <c r="L26" s="6393">
        <v>0</v>
      </c>
      <c r="M26" s="6750">
        <f t="shared" si="21"/>
        <v>0</v>
      </c>
      <c r="N26" s="4578">
        <f t="shared" si="22"/>
        <v>0</v>
      </c>
      <c r="O26" s="4578">
        <f t="shared" si="22"/>
        <v>0</v>
      </c>
      <c r="P26" s="4099">
        <f t="shared" si="23"/>
        <v>0</v>
      </c>
      <c r="Q26" s="419"/>
      <c r="R26" s="419"/>
    </row>
    <row r="27" spans="1:18" ht="34.5" customHeight="1">
      <c r="A27" s="4580" t="s">
        <v>91</v>
      </c>
      <c r="B27" s="4575">
        <v>1</v>
      </c>
      <c r="C27" s="4576">
        <v>0</v>
      </c>
      <c r="D27" s="4577">
        <v>1</v>
      </c>
      <c r="E27" s="4575">
        <v>0</v>
      </c>
      <c r="F27" s="4576">
        <v>0</v>
      </c>
      <c r="G27" s="4577">
        <f t="shared" si="24"/>
        <v>0</v>
      </c>
      <c r="H27" s="6407">
        <v>0</v>
      </c>
      <c r="I27" s="6393">
        <v>0</v>
      </c>
      <c r="J27" s="6750">
        <f t="shared" si="20"/>
        <v>0</v>
      </c>
      <c r="K27" s="6407">
        <v>0</v>
      </c>
      <c r="L27" s="6393">
        <v>0</v>
      </c>
      <c r="M27" s="6750">
        <f t="shared" si="21"/>
        <v>0</v>
      </c>
      <c r="N27" s="4578">
        <f t="shared" si="22"/>
        <v>1</v>
      </c>
      <c r="O27" s="4578">
        <f t="shared" si="22"/>
        <v>0</v>
      </c>
      <c r="P27" s="4099">
        <f t="shared" si="23"/>
        <v>1</v>
      </c>
      <c r="Q27" s="459"/>
      <c r="R27" s="459"/>
    </row>
    <row r="28" spans="1:18" ht="27" thickBot="1">
      <c r="A28" s="4581" t="s">
        <v>92</v>
      </c>
      <c r="B28" s="4582">
        <v>1</v>
      </c>
      <c r="C28" s="4583">
        <v>0</v>
      </c>
      <c r="D28" s="4168">
        <f t="shared" ref="D28" si="25">SUM(B28:C28)</f>
        <v>1</v>
      </c>
      <c r="E28" s="4582">
        <v>0</v>
      </c>
      <c r="F28" s="4583">
        <v>1</v>
      </c>
      <c r="G28" s="4168">
        <f t="shared" si="24"/>
        <v>1</v>
      </c>
      <c r="H28" s="5577">
        <v>0</v>
      </c>
      <c r="I28" s="5371">
        <v>0</v>
      </c>
      <c r="J28" s="6766">
        <f t="shared" si="20"/>
        <v>0</v>
      </c>
      <c r="K28" s="5577">
        <v>0</v>
      </c>
      <c r="L28" s="5371">
        <v>0</v>
      </c>
      <c r="M28" s="6766">
        <f t="shared" si="21"/>
        <v>0</v>
      </c>
      <c r="N28" s="4584">
        <f t="shared" si="22"/>
        <v>1</v>
      </c>
      <c r="O28" s="4584">
        <f t="shared" si="22"/>
        <v>1</v>
      </c>
      <c r="P28" s="4104">
        <f t="shared" si="23"/>
        <v>2</v>
      </c>
      <c r="Q28" s="225"/>
      <c r="R28" s="225"/>
    </row>
    <row r="29" spans="1:18" ht="30.75" customHeight="1" thickBot="1">
      <c r="A29" s="4621" t="s">
        <v>19</v>
      </c>
      <c r="B29" s="4622">
        <f>SUM(B24:B28)</f>
        <v>9</v>
      </c>
      <c r="C29" s="4622">
        <f>SUM(C24:C28)</f>
        <v>0</v>
      </c>
      <c r="D29" s="4622">
        <f>SUM(D24:D28)</f>
        <v>9</v>
      </c>
      <c r="E29" s="4622">
        <f>SUM(E24:E28)</f>
        <v>2</v>
      </c>
      <c r="F29" s="4622">
        <f t="shared" ref="F29:M29" si="26">SUM(F24:F28)</f>
        <v>2</v>
      </c>
      <c r="G29" s="4622">
        <f t="shared" si="26"/>
        <v>4</v>
      </c>
      <c r="H29" s="5416">
        <f t="shared" si="26"/>
        <v>2</v>
      </c>
      <c r="I29" s="6767">
        <f t="shared" si="26"/>
        <v>2</v>
      </c>
      <c r="J29" s="6768">
        <f t="shared" si="26"/>
        <v>4</v>
      </c>
      <c r="K29" s="6769">
        <f t="shared" si="26"/>
        <v>1</v>
      </c>
      <c r="L29" s="6767">
        <f t="shared" si="26"/>
        <v>0</v>
      </c>
      <c r="M29" s="6768">
        <f t="shared" si="26"/>
        <v>1</v>
      </c>
      <c r="N29" s="3845">
        <f t="shared" ref="N29:P29" si="27">SUM(N24:N28)</f>
        <v>14</v>
      </c>
      <c r="O29" s="4623">
        <f t="shared" si="27"/>
        <v>4</v>
      </c>
      <c r="P29" s="4177">
        <f t="shared" si="27"/>
        <v>18</v>
      </c>
      <c r="Q29" s="225"/>
      <c r="R29" s="225"/>
    </row>
    <row r="30" spans="1:18" ht="27.75" thickBot="1">
      <c r="A30" s="4624" t="s">
        <v>29</v>
      </c>
      <c r="B30" s="4080">
        <f>B22</f>
        <v>256</v>
      </c>
      <c r="C30" s="4080">
        <f t="shared" ref="C30:P30" si="28">C22</f>
        <v>18</v>
      </c>
      <c r="D30" s="4080">
        <f t="shared" si="28"/>
        <v>274</v>
      </c>
      <c r="E30" s="4080">
        <f t="shared" si="28"/>
        <v>240</v>
      </c>
      <c r="F30" s="4080">
        <f t="shared" si="28"/>
        <v>46</v>
      </c>
      <c r="G30" s="4080">
        <f t="shared" si="28"/>
        <v>286</v>
      </c>
      <c r="H30" s="6770">
        <f t="shared" si="28"/>
        <v>249</v>
      </c>
      <c r="I30" s="6771">
        <f t="shared" si="28"/>
        <v>18</v>
      </c>
      <c r="J30" s="6772">
        <f t="shared" si="28"/>
        <v>267</v>
      </c>
      <c r="K30" s="6770">
        <f t="shared" si="28"/>
        <v>233</v>
      </c>
      <c r="L30" s="6771">
        <f t="shared" si="28"/>
        <v>9</v>
      </c>
      <c r="M30" s="6772">
        <f t="shared" si="28"/>
        <v>242</v>
      </c>
      <c r="N30" s="6773">
        <f t="shared" si="28"/>
        <v>978</v>
      </c>
      <c r="O30" s="4625">
        <f t="shared" si="28"/>
        <v>91</v>
      </c>
      <c r="P30" s="4080">
        <f t="shared" si="28"/>
        <v>1069</v>
      </c>
      <c r="Q30" s="225"/>
      <c r="R30" s="225"/>
    </row>
    <row r="31" spans="1:18" ht="30" customHeight="1" thickBot="1">
      <c r="A31" s="4593" t="s">
        <v>30</v>
      </c>
      <c r="B31" s="4594">
        <f>B29</f>
        <v>9</v>
      </c>
      <c r="C31" s="4594">
        <f t="shared" ref="C31:P31" si="29">C29</f>
        <v>0</v>
      </c>
      <c r="D31" s="4594">
        <f t="shared" si="29"/>
        <v>9</v>
      </c>
      <c r="E31" s="4594">
        <f t="shared" si="29"/>
        <v>2</v>
      </c>
      <c r="F31" s="4594">
        <f t="shared" si="29"/>
        <v>2</v>
      </c>
      <c r="G31" s="4594">
        <f t="shared" si="29"/>
        <v>4</v>
      </c>
      <c r="H31" s="6424">
        <f t="shared" si="29"/>
        <v>2</v>
      </c>
      <c r="I31" s="6425">
        <f t="shared" si="29"/>
        <v>2</v>
      </c>
      <c r="J31" s="6426">
        <f t="shared" si="29"/>
        <v>4</v>
      </c>
      <c r="K31" s="6424">
        <f t="shared" si="29"/>
        <v>1</v>
      </c>
      <c r="L31" s="6425">
        <f t="shared" si="29"/>
        <v>0</v>
      </c>
      <c r="M31" s="6426">
        <f t="shared" si="29"/>
        <v>1</v>
      </c>
      <c r="N31" s="6774">
        <f t="shared" si="29"/>
        <v>14</v>
      </c>
      <c r="O31" s="4595">
        <f t="shared" si="29"/>
        <v>4</v>
      </c>
      <c r="P31" s="4594">
        <f t="shared" si="29"/>
        <v>18</v>
      </c>
    </row>
    <row r="32" spans="1:18" ht="34.5" customHeight="1" thickBot="1">
      <c r="A32" s="1889" t="s">
        <v>31</v>
      </c>
      <c r="B32" s="1885">
        <f>SUM(B30:B31)</f>
        <v>265</v>
      </c>
      <c r="C32" s="1885">
        <f t="shared" ref="C32:P32" si="30">SUM(C30:C31)</f>
        <v>18</v>
      </c>
      <c r="D32" s="1885">
        <f t="shared" si="30"/>
        <v>283</v>
      </c>
      <c r="E32" s="1885">
        <f t="shared" si="30"/>
        <v>242</v>
      </c>
      <c r="F32" s="2508">
        <f t="shared" si="30"/>
        <v>48</v>
      </c>
      <c r="G32" s="2508">
        <f t="shared" si="30"/>
        <v>290</v>
      </c>
      <c r="H32" s="4085">
        <f t="shared" si="30"/>
        <v>251</v>
      </c>
      <c r="I32" s="4086">
        <f t="shared" si="30"/>
        <v>20</v>
      </c>
      <c r="J32" s="4087">
        <f t="shared" si="30"/>
        <v>271</v>
      </c>
      <c r="K32" s="4085">
        <f t="shared" si="30"/>
        <v>234</v>
      </c>
      <c r="L32" s="4086">
        <f t="shared" si="30"/>
        <v>9</v>
      </c>
      <c r="M32" s="4087">
        <f t="shared" si="30"/>
        <v>243</v>
      </c>
      <c r="N32" s="4088">
        <f t="shared" si="30"/>
        <v>992</v>
      </c>
      <c r="O32" s="1885">
        <f t="shared" si="30"/>
        <v>95</v>
      </c>
      <c r="P32" s="1885">
        <f t="shared" si="30"/>
        <v>1087</v>
      </c>
    </row>
    <row r="33" spans="1:16" ht="40.5" customHeight="1">
      <c r="A33" s="457"/>
      <c r="B33" s="458"/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</row>
    <row r="34" spans="1:16" ht="45" customHeight="1">
      <c r="A34" s="7526"/>
      <c r="B34" s="7526"/>
      <c r="C34" s="7526"/>
      <c r="D34" s="7526"/>
      <c r="E34" s="7526"/>
      <c r="F34" s="7526"/>
      <c r="G34" s="7526"/>
      <c r="H34" s="7526"/>
      <c r="I34" s="7526"/>
      <c r="J34" s="7526"/>
      <c r="K34" s="7526"/>
      <c r="L34" s="7526"/>
      <c r="M34" s="7526"/>
      <c r="N34" s="7526"/>
      <c r="O34" s="7526"/>
      <c r="P34" s="7526"/>
    </row>
    <row r="35" spans="1:16"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64" customWidth="1"/>
    <col min="2" max="2" width="13.85546875" style="64" customWidth="1"/>
    <col min="3" max="3" width="14.5703125" style="64" customWidth="1"/>
    <col min="4" max="4" width="12.28515625" style="64" customWidth="1"/>
    <col min="5" max="5" width="14.85546875" style="64" customWidth="1"/>
    <col min="6" max="6" width="14.7109375" style="64" customWidth="1"/>
    <col min="7" max="7" width="12.7109375" style="64" customWidth="1"/>
    <col min="8" max="8" width="14.85546875" style="64" customWidth="1"/>
    <col min="9" max="9" width="13.28515625" style="64" customWidth="1"/>
    <col min="10" max="11" width="14.28515625" style="64" customWidth="1"/>
    <col min="12" max="12" width="15.140625" style="64" customWidth="1"/>
    <col min="13" max="13" width="14.5703125" style="64" customWidth="1"/>
    <col min="14" max="14" width="14.7109375" style="64" customWidth="1"/>
    <col min="15" max="15" width="14.42578125" style="64" customWidth="1"/>
    <col min="16" max="16" width="13.7109375" style="64" customWidth="1"/>
    <col min="17" max="17" width="14.42578125" style="64" customWidth="1"/>
    <col min="18" max="18" width="13.7109375" style="64" customWidth="1"/>
    <col min="19" max="19" width="13.28515625" style="64" customWidth="1"/>
    <col min="20" max="20" width="14.28515625" style="64" hidden="1" customWidth="1"/>
    <col min="21" max="21" width="9.28515625" style="64" bestFit="1" customWidth="1"/>
    <col min="22" max="16384" width="9.140625" style="64"/>
  </cols>
  <sheetData>
    <row r="1" spans="1:22" ht="25.5" customHeight="1">
      <c r="A1" s="7376"/>
      <c r="B1" s="7376"/>
      <c r="C1" s="7376"/>
      <c r="D1" s="7376"/>
      <c r="E1" s="7376"/>
      <c r="F1" s="7376"/>
      <c r="G1" s="7376"/>
      <c r="H1" s="7376"/>
      <c r="I1" s="7376"/>
      <c r="J1" s="7376"/>
      <c r="K1" s="7376"/>
      <c r="L1" s="7376"/>
      <c r="M1" s="7376"/>
      <c r="N1" s="7376"/>
      <c r="O1" s="7376"/>
      <c r="P1" s="7376"/>
      <c r="Q1" s="7376"/>
      <c r="R1" s="7376"/>
      <c r="S1" s="7376"/>
      <c r="T1" s="7376"/>
    </row>
    <row r="2" spans="1:22" ht="26.25" customHeight="1">
      <c r="A2" s="7560" t="s">
        <v>94</v>
      </c>
      <c r="B2" s="7560"/>
      <c r="C2" s="7560"/>
      <c r="D2" s="7560"/>
      <c r="E2" s="7560"/>
      <c r="F2" s="7560"/>
      <c r="G2" s="7560"/>
      <c r="H2" s="7560"/>
      <c r="I2" s="7560"/>
      <c r="J2" s="7560"/>
      <c r="K2" s="7560"/>
      <c r="L2" s="7560"/>
      <c r="M2" s="7560"/>
      <c r="N2" s="7560"/>
      <c r="O2" s="7560"/>
      <c r="P2" s="7560"/>
      <c r="Q2" s="7560"/>
      <c r="R2" s="7560"/>
      <c r="S2" s="7560"/>
      <c r="T2" s="7560"/>
    </row>
    <row r="3" spans="1:22" ht="33" customHeight="1">
      <c r="A3" s="7561" t="s">
        <v>87</v>
      </c>
      <c r="B3" s="7561"/>
      <c r="C3" s="7561"/>
      <c r="D3" s="7561"/>
      <c r="E3" s="7561"/>
      <c r="F3" s="7561"/>
      <c r="G3" s="7561"/>
      <c r="H3" s="7561"/>
      <c r="I3" s="7561"/>
      <c r="J3" s="7561"/>
      <c r="K3" s="7561"/>
      <c r="L3" s="7561"/>
      <c r="M3" s="7561"/>
      <c r="N3" s="7561"/>
      <c r="O3" s="7561"/>
      <c r="P3" s="7561"/>
      <c r="Q3" s="7561"/>
      <c r="R3" s="7561"/>
      <c r="S3" s="7561"/>
      <c r="T3" s="7561"/>
    </row>
    <row r="4" spans="1:22" ht="19.5" customHeight="1">
      <c r="A4" s="7562" t="s">
        <v>88</v>
      </c>
      <c r="B4" s="7562"/>
      <c r="C4" s="7562"/>
      <c r="D4" s="7562"/>
      <c r="E4" s="7562"/>
      <c r="F4" s="7562"/>
      <c r="G4" s="7562"/>
      <c r="H4" s="7562"/>
      <c r="I4" s="7562"/>
      <c r="J4" s="7562"/>
      <c r="K4" s="7562"/>
      <c r="L4" s="7562"/>
      <c r="M4" s="7562"/>
      <c r="N4" s="7562"/>
      <c r="O4" s="7562"/>
      <c r="P4" s="7562"/>
      <c r="Q4" s="7562"/>
      <c r="R4" s="7562"/>
      <c r="S4" s="7562"/>
      <c r="T4" s="7562"/>
    </row>
    <row r="5" spans="1:22" ht="33" customHeight="1">
      <c r="A5" s="7563" t="s">
        <v>346</v>
      </c>
      <c r="B5" s="7563"/>
      <c r="C5" s="7563"/>
      <c r="D5" s="7563"/>
      <c r="E5" s="7563"/>
      <c r="F5" s="7563"/>
      <c r="G5" s="7563"/>
      <c r="H5" s="7563"/>
      <c r="I5" s="7563"/>
      <c r="J5" s="7563"/>
      <c r="K5" s="7563"/>
      <c r="L5" s="7563"/>
      <c r="M5" s="7563"/>
      <c r="N5" s="7563"/>
      <c r="O5" s="7563"/>
      <c r="P5" s="7563"/>
      <c r="Q5" s="7563"/>
      <c r="R5" s="7563"/>
      <c r="S5" s="7563"/>
      <c r="T5" s="7563"/>
    </row>
    <row r="6" spans="1:22" ht="22.5" customHeight="1">
      <c r="A6" s="422"/>
      <c r="B6" s="422"/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</row>
    <row r="7" spans="1:22" ht="18" customHeight="1">
      <c r="A7" s="7539" t="s">
        <v>1</v>
      </c>
      <c r="B7" s="7541" t="s">
        <v>2</v>
      </c>
      <c r="C7" s="7542"/>
      <c r="D7" s="7543"/>
      <c r="E7" s="7541" t="s">
        <v>3</v>
      </c>
      <c r="F7" s="7542"/>
      <c r="G7" s="7543"/>
      <c r="H7" s="7550" t="s">
        <v>4</v>
      </c>
      <c r="I7" s="7542"/>
      <c r="J7" s="7542"/>
      <c r="K7" s="7541" t="s">
        <v>5</v>
      </c>
      <c r="L7" s="7542"/>
      <c r="M7" s="7543"/>
      <c r="N7" s="7541">
        <v>5</v>
      </c>
      <c r="O7" s="7542"/>
      <c r="P7" s="7542"/>
      <c r="Q7" s="7554" t="s">
        <v>22</v>
      </c>
      <c r="R7" s="7555"/>
      <c r="S7" s="7556"/>
    </row>
    <row r="8" spans="1:22" ht="33" customHeight="1">
      <c r="A8" s="7540"/>
      <c r="B8" s="7544"/>
      <c r="C8" s="7545"/>
      <c r="D8" s="7546"/>
      <c r="E8" s="7547"/>
      <c r="F8" s="7548"/>
      <c r="G8" s="7549"/>
      <c r="H8" s="7548"/>
      <c r="I8" s="7548"/>
      <c r="J8" s="7548"/>
      <c r="K8" s="7551"/>
      <c r="L8" s="7552"/>
      <c r="M8" s="7553"/>
      <c r="N8" s="7544"/>
      <c r="O8" s="7545"/>
      <c r="P8" s="7545"/>
      <c r="Q8" s="7557"/>
      <c r="R8" s="7558"/>
      <c r="S8" s="7559"/>
    </row>
    <row r="9" spans="1:22" ht="62.25" customHeight="1">
      <c r="A9" s="7540"/>
      <c r="B9" s="578" t="s">
        <v>7</v>
      </c>
      <c r="C9" s="578" t="s">
        <v>8</v>
      </c>
      <c r="D9" s="579" t="s">
        <v>9</v>
      </c>
      <c r="E9" s="578" t="s">
        <v>7</v>
      </c>
      <c r="F9" s="578" t="s">
        <v>8</v>
      </c>
      <c r="G9" s="579" t="s">
        <v>9</v>
      </c>
      <c r="H9" s="580" t="s">
        <v>7</v>
      </c>
      <c r="I9" s="578" t="s">
        <v>8</v>
      </c>
      <c r="J9" s="581" t="s">
        <v>9</v>
      </c>
      <c r="K9" s="578" t="s">
        <v>7</v>
      </c>
      <c r="L9" s="578" t="s">
        <v>8</v>
      </c>
      <c r="M9" s="581" t="s">
        <v>9</v>
      </c>
      <c r="N9" s="578" t="s">
        <v>7</v>
      </c>
      <c r="O9" s="578" t="s">
        <v>8</v>
      </c>
      <c r="P9" s="579" t="s">
        <v>9</v>
      </c>
      <c r="Q9" s="578" t="s">
        <v>7</v>
      </c>
      <c r="R9" s="578" t="s">
        <v>8</v>
      </c>
      <c r="S9" s="579" t="s">
        <v>9</v>
      </c>
    </row>
    <row r="10" spans="1:22" ht="26.25">
      <c r="A10" s="430" t="s">
        <v>10</v>
      </c>
      <c r="B10" s="431"/>
      <c r="C10" s="432"/>
      <c r="D10" s="433"/>
      <c r="E10" s="431"/>
      <c r="F10" s="432"/>
      <c r="G10" s="433"/>
      <c r="H10" s="431"/>
      <c r="I10" s="432"/>
      <c r="J10" s="433"/>
      <c r="K10" s="431"/>
      <c r="L10" s="432"/>
      <c r="M10" s="433"/>
      <c r="N10" s="431"/>
      <c r="O10" s="432"/>
      <c r="P10" s="433"/>
      <c r="Q10" s="434"/>
      <c r="R10" s="428"/>
      <c r="S10" s="560"/>
    </row>
    <row r="11" spans="1:22" ht="26.25">
      <c r="A11" s="451" t="s">
        <v>95</v>
      </c>
      <c r="B11" s="923">
        <f t="shared" ref="B11:C15" si="0">B19+B26</f>
        <v>0</v>
      </c>
      <c r="C11" s="924">
        <f t="shared" si="0"/>
        <v>0</v>
      </c>
      <c r="D11" s="455">
        <f>B11+C11</f>
        <v>0</v>
      </c>
      <c r="E11" s="913">
        <f t="shared" ref="E11:F15" si="1">E19+E26</f>
        <v>0</v>
      </c>
      <c r="F11" s="911">
        <f t="shared" si="1"/>
        <v>32</v>
      </c>
      <c r="G11" s="916">
        <f>E11+F11</f>
        <v>32</v>
      </c>
      <c r="H11" s="913">
        <f t="shared" ref="H11:I15" si="2">H19+H26</f>
        <v>3</v>
      </c>
      <c r="I11" s="911">
        <f t="shared" si="2"/>
        <v>30</v>
      </c>
      <c r="J11" s="916">
        <f>H11+I11</f>
        <v>33</v>
      </c>
      <c r="K11" s="913">
        <f t="shared" ref="K11:L15" si="3">K19+K26</f>
        <v>17</v>
      </c>
      <c r="L11" s="911">
        <f t="shared" si="3"/>
        <v>51</v>
      </c>
      <c r="M11" s="916">
        <f>K11+L11</f>
        <v>68</v>
      </c>
      <c r="N11" s="913">
        <f t="shared" ref="N11:O15" si="4">N19+N26</f>
        <v>25</v>
      </c>
      <c r="O11" s="911">
        <f t="shared" si="4"/>
        <v>26</v>
      </c>
      <c r="P11" s="916">
        <f>N11+O11</f>
        <v>51</v>
      </c>
      <c r="Q11" s="559">
        <f>SUM(B11+E11+H11+K11+N11)</f>
        <v>45</v>
      </c>
      <c r="R11" s="227">
        <f t="shared" ref="R11:S11" si="5">SUM(C11+F11+I11+L11+O11)</f>
        <v>139</v>
      </c>
      <c r="S11" s="228">
        <f t="shared" si="5"/>
        <v>184</v>
      </c>
    </row>
    <row r="12" spans="1:22" ht="26.25">
      <c r="A12" s="448" t="s">
        <v>89</v>
      </c>
      <c r="B12" s="923">
        <f t="shared" si="0"/>
        <v>0</v>
      </c>
      <c r="C12" s="924">
        <f t="shared" si="0"/>
        <v>0</v>
      </c>
      <c r="D12" s="455">
        <f t="shared" ref="D12:D15" si="6">B12+C12</f>
        <v>0</v>
      </c>
      <c r="E12" s="913">
        <f t="shared" si="1"/>
        <v>1</v>
      </c>
      <c r="F12" s="911">
        <f t="shared" si="1"/>
        <v>0</v>
      </c>
      <c r="G12" s="916">
        <f t="shared" ref="G12:G15" si="7">E12+F12</f>
        <v>1</v>
      </c>
      <c r="H12" s="913">
        <f t="shared" si="2"/>
        <v>0</v>
      </c>
      <c r="I12" s="911">
        <f t="shared" si="2"/>
        <v>0</v>
      </c>
      <c r="J12" s="916">
        <f t="shared" ref="J12:J15" si="8">H12+I12</f>
        <v>0</v>
      </c>
      <c r="K12" s="913">
        <f t="shared" si="3"/>
        <v>10</v>
      </c>
      <c r="L12" s="911">
        <f t="shared" si="3"/>
        <v>12</v>
      </c>
      <c r="M12" s="916">
        <f t="shared" ref="M12:M15" si="9">K12+L12</f>
        <v>22</v>
      </c>
      <c r="N12" s="913">
        <f t="shared" si="4"/>
        <v>9</v>
      </c>
      <c r="O12" s="911">
        <f t="shared" si="4"/>
        <v>6</v>
      </c>
      <c r="P12" s="916">
        <f t="shared" ref="P12:P15" si="10">N12+O12</f>
        <v>15</v>
      </c>
      <c r="Q12" s="559">
        <f t="shared" ref="Q12:Q15" si="11">SUM(B12+E12+H12+K12+N12)</f>
        <v>20</v>
      </c>
      <c r="R12" s="227">
        <f t="shared" ref="R12:R15" si="12">SUM(C12+F12+I12+L12+O12)</f>
        <v>18</v>
      </c>
      <c r="S12" s="228">
        <f t="shared" ref="S12:S15" si="13">SUM(D12+G12+J12+M12+P12)</f>
        <v>38</v>
      </c>
    </row>
    <row r="13" spans="1:22" ht="26.25">
      <c r="A13" s="448" t="s">
        <v>90</v>
      </c>
      <c r="B13" s="923">
        <f t="shared" si="0"/>
        <v>0</v>
      </c>
      <c r="C13" s="924">
        <f t="shared" si="0"/>
        <v>0</v>
      </c>
      <c r="D13" s="455">
        <f t="shared" si="6"/>
        <v>0</v>
      </c>
      <c r="E13" s="913">
        <f t="shared" si="1"/>
        <v>0</v>
      </c>
      <c r="F13" s="911">
        <f t="shared" si="1"/>
        <v>0</v>
      </c>
      <c r="G13" s="916">
        <f t="shared" si="7"/>
        <v>0</v>
      </c>
      <c r="H13" s="913">
        <f t="shared" si="2"/>
        <v>0</v>
      </c>
      <c r="I13" s="911">
        <f t="shared" si="2"/>
        <v>0</v>
      </c>
      <c r="J13" s="916">
        <f t="shared" si="8"/>
        <v>0</v>
      </c>
      <c r="K13" s="913">
        <f t="shared" si="3"/>
        <v>5</v>
      </c>
      <c r="L13" s="911">
        <f t="shared" si="3"/>
        <v>11</v>
      </c>
      <c r="M13" s="916">
        <f t="shared" si="9"/>
        <v>16</v>
      </c>
      <c r="N13" s="913">
        <f t="shared" si="4"/>
        <v>2</v>
      </c>
      <c r="O13" s="911">
        <f t="shared" si="4"/>
        <v>12</v>
      </c>
      <c r="P13" s="916">
        <f t="shared" si="10"/>
        <v>14</v>
      </c>
      <c r="Q13" s="559">
        <f t="shared" si="11"/>
        <v>7</v>
      </c>
      <c r="R13" s="227">
        <f t="shared" si="12"/>
        <v>23</v>
      </c>
      <c r="S13" s="228">
        <f t="shared" si="13"/>
        <v>30</v>
      </c>
    </row>
    <row r="14" spans="1:22" ht="26.25">
      <c r="A14" s="460" t="s">
        <v>91</v>
      </c>
      <c r="B14" s="923">
        <f t="shared" si="0"/>
        <v>0</v>
      </c>
      <c r="C14" s="924">
        <f t="shared" si="0"/>
        <v>0</v>
      </c>
      <c r="D14" s="455">
        <f t="shared" si="6"/>
        <v>0</v>
      </c>
      <c r="E14" s="913">
        <f t="shared" si="1"/>
        <v>0</v>
      </c>
      <c r="F14" s="911">
        <f t="shared" si="1"/>
        <v>28</v>
      </c>
      <c r="G14" s="916">
        <f t="shared" si="7"/>
        <v>28</v>
      </c>
      <c r="H14" s="913">
        <f t="shared" si="2"/>
        <v>0</v>
      </c>
      <c r="I14" s="911">
        <f t="shared" si="2"/>
        <v>35</v>
      </c>
      <c r="J14" s="916">
        <f t="shared" si="8"/>
        <v>35</v>
      </c>
      <c r="K14" s="913">
        <f t="shared" si="3"/>
        <v>6</v>
      </c>
      <c r="L14" s="911">
        <f t="shared" si="3"/>
        <v>13</v>
      </c>
      <c r="M14" s="916">
        <f t="shared" si="9"/>
        <v>19</v>
      </c>
      <c r="N14" s="913">
        <f t="shared" si="4"/>
        <v>5</v>
      </c>
      <c r="O14" s="911">
        <f t="shared" si="4"/>
        <v>14</v>
      </c>
      <c r="P14" s="916">
        <f t="shared" si="10"/>
        <v>19</v>
      </c>
      <c r="Q14" s="559">
        <f t="shared" si="11"/>
        <v>11</v>
      </c>
      <c r="R14" s="227">
        <f t="shared" si="12"/>
        <v>90</v>
      </c>
      <c r="S14" s="228">
        <f t="shared" si="13"/>
        <v>101</v>
      </c>
    </row>
    <row r="15" spans="1:22" ht="27" thickBot="1">
      <c r="A15" s="835" t="s">
        <v>92</v>
      </c>
      <c r="B15" s="947">
        <f t="shared" si="0"/>
        <v>0</v>
      </c>
      <c r="C15" s="948">
        <f t="shared" si="0"/>
        <v>0</v>
      </c>
      <c r="D15" s="949">
        <f t="shared" si="6"/>
        <v>0</v>
      </c>
      <c r="E15" s="950">
        <f t="shared" si="1"/>
        <v>0</v>
      </c>
      <c r="F15" s="462">
        <f t="shared" si="1"/>
        <v>0</v>
      </c>
      <c r="G15" s="837">
        <f t="shared" si="7"/>
        <v>0</v>
      </c>
      <c r="H15" s="979">
        <f t="shared" si="2"/>
        <v>0</v>
      </c>
      <c r="I15" s="980">
        <f t="shared" si="2"/>
        <v>0</v>
      </c>
      <c r="J15" s="981">
        <f t="shared" si="8"/>
        <v>0</v>
      </c>
      <c r="K15" s="979">
        <f t="shared" si="3"/>
        <v>3</v>
      </c>
      <c r="L15" s="980">
        <f t="shared" si="3"/>
        <v>5</v>
      </c>
      <c r="M15" s="981">
        <f t="shared" si="9"/>
        <v>8</v>
      </c>
      <c r="N15" s="979">
        <f t="shared" si="4"/>
        <v>5</v>
      </c>
      <c r="O15" s="980">
        <f t="shared" si="4"/>
        <v>1</v>
      </c>
      <c r="P15" s="981">
        <f t="shared" si="10"/>
        <v>6</v>
      </c>
      <c r="Q15" s="912">
        <f t="shared" si="11"/>
        <v>8</v>
      </c>
      <c r="R15" s="543">
        <f t="shared" si="12"/>
        <v>6</v>
      </c>
      <c r="S15" s="836">
        <f t="shared" si="13"/>
        <v>14</v>
      </c>
      <c r="T15" s="429">
        <f>SUM(T11:T14)</f>
        <v>0</v>
      </c>
      <c r="V15" s="64" t="s">
        <v>96</v>
      </c>
    </row>
    <row r="16" spans="1:22" ht="26.25" thickBot="1">
      <c r="A16" s="956" t="s">
        <v>14</v>
      </c>
      <c r="B16" s="944">
        <f t="shared" ref="B16:R16" si="14">SUM(B11:B15)</f>
        <v>0</v>
      </c>
      <c r="C16" s="945">
        <f t="shared" si="14"/>
        <v>0</v>
      </c>
      <c r="D16" s="946">
        <f t="shared" si="14"/>
        <v>0</v>
      </c>
      <c r="E16" s="944">
        <f t="shared" si="14"/>
        <v>1</v>
      </c>
      <c r="F16" s="945">
        <f t="shared" si="14"/>
        <v>60</v>
      </c>
      <c r="G16" s="946">
        <f t="shared" si="14"/>
        <v>61</v>
      </c>
      <c r="H16" s="973">
        <f t="shared" si="14"/>
        <v>3</v>
      </c>
      <c r="I16" s="986">
        <f t="shared" si="14"/>
        <v>65</v>
      </c>
      <c r="J16" s="987">
        <f t="shared" si="14"/>
        <v>68</v>
      </c>
      <c r="K16" s="973">
        <f t="shared" si="14"/>
        <v>41</v>
      </c>
      <c r="L16" s="986">
        <f t="shared" si="14"/>
        <v>92</v>
      </c>
      <c r="M16" s="987">
        <f t="shared" si="14"/>
        <v>133</v>
      </c>
      <c r="N16" s="973">
        <f t="shared" si="14"/>
        <v>46</v>
      </c>
      <c r="O16" s="986">
        <f t="shared" si="14"/>
        <v>59</v>
      </c>
      <c r="P16" s="987">
        <f t="shared" si="14"/>
        <v>105</v>
      </c>
      <c r="Q16" s="944">
        <f t="shared" si="14"/>
        <v>91</v>
      </c>
      <c r="R16" s="945">
        <f t="shared" si="14"/>
        <v>276</v>
      </c>
      <c r="S16" s="946">
        <f>SUM(S11:S15)</f>
        <v>367</v>
      </c>
    </row>
    <row r="17" spans="1:20">
      <c r="A17" s="957" t="s">
        <v>15</v>
      </c>
      <c r="B17" s="920"/>
      <c r="C17" s="921"/>
      <c r="D17" s="922"/>
      <c r="E17" s="920"/>
      <c r="F17" s="921"/>
      <c r="G17" s="922"/>
      <c r="H17" s="976"/>
      <c r="I17" s="977"/>
      <c r="J17" s="978"/>
      <c r="K17" s="976"/>
      <c r="L17" s="977"/>
      <c r="M17" s="978"/>
      <c r="N17" s="976"/>
      <c r="O17" s="977"/>
      <c r="P17" s="978"/>
      <c r="Q17" s="920"/>
      <c r="R17" s="921"/>
      <c r="S17" s="922"/>
    </row>
    <row r="18" spans="1:20" s="200" customFormat="1" ht="27" thickBot="1">
      <c r="A18" s="958" t="s">
        <v>16</v>
      </c>
      <c r="B18" s="959"/>
      <c r="C18" s="960" t="s">
        <v>28</v>
      </c>
      <c r="D18" s="919"/>
      <c r="E18" s="959"/>
      <c r="F18" s="960"/>
      <c r="G18" s="919"/>
      <c r="H18" s="988"/>
      <c r="I18" s="989" t="s">
        <v>28</v>
      </c>
      <c r="J18" s="975"/>
      <c r="K18" s="988"/>
      <c r="L18" s="989"/>
      <c r="M18" s="975"/>
      <c r="N18" s="812"/>
      <c r="O18" s="974"/>
      <c r="P18" s="975"/>
      <c r="Q18" s="961"/>
      <c r="R18" s="962"/>
      <c r="S18" s="963"/>
    </row>
    <row r="19" spans="1:20" ht="26.25">
      <c r="A19" s="951" t="s">
        <v>95</v>
      </c>
      <c r="B19" s="914">
        <v>0</v>
      </c>
      <c r="C19" s="915">
        <v>0</v>
      </c>
      <c r="D19" s="952">
        <f>SUM(B19:C19)</f>
        <v>0</v>
      </c>
      <c r="E19" s="914">
        <v>0</v>
      </c>
      <c r="F19" s="915">
        <v>32</v>
      </c>
      <c r="G19" s="952">
        <f>SUM(E19:F19)</f>
        <v>32</v>
      </c>
      <c r="H19" s="914">
        <v>3</v>
      </c>
      <c r="I19" s="915">
        <v>30</v>
      </c>
      <c r="J19" s="952">
        <f>SUM(H19:I19)</f>
        <v>33</v>
      </c>
      <c r="K19" s="914">
        <v>17</v>
      </c>
      <c r="L19" s="915">
        <v>50</v>
      </c>
      <c r="M19" s="952">
        <f>SUM(K19:L19)</f>
        <v>67</v>
      </c>
      <c r="N19" s="914">
        <v>25</v>
      </c>
      <c r="O19" s="915">
        <v>26</v>
      </c>
      <c r="P19" s="952">
        <f>N19+O19</f>
        <v>51</v>
      </c>
      <c r="Q19" s="953">
        <f>SUM(B19+E19+H19+K19+N19)</f>
        <v>45</v>
      </c>
      <c r="R19" s="954">
        <f>SUM(C19+F19+I19+L19+O19)</f>
        <v>138</v>
      </c>
      <c r="S19" s="955">
        <f>SUM(Q19:R19)</f>
        <v>183</v>
      </c>
    </row>
    <row r="20" spans="1:20" ht="26.25">
      <c r="A20" s="339" t="s">
        <v>89</v>
      </c>
      <c r="B20" s="556">
        <v>0</v>
      </c>
      <c r="C20" s="557">
        <v>0</v>
      </c>
      <c r="D20" s="558">
        <f t="shared" ref="D20:D23" si="15">SUM(B20:C20)</f>
        <v>0</v>
      </c>
      <c r="E20" s="913">
        <v>1</v>
      </c>
      <c r="F20" s="911">
        <v>0</v>
      </c>
      <c r="G20" s="916">
        <f t="shared" ref="G20:G23" si="16">SUM(E20:F20)</f>
        <v>1</v>
      </c>
      <c r="H20" s="913">
        <v>0</v>
      </c>
      <c r="I20" s="911">
        <v>0</v>
      </c>
      <c r="J20" s="916">
        <f t="shared" ref="J20:J23" si="17">SUM(H20:I20)</f>
        <v>0</v>
      </c>
      <c r="K20" s="913">
        <v>10</v>
      </c>
      <c r="L20" s="911">
        <v>12</v>
      </c>
      <c r="M20" s="916">
        <f t="shared" ref="M20:M23" si="18">SUM(K20:L20)</f>
        <v>22</v>
      </c>
      <c r="N20" s="913">
        <v>9</v>
      </c>
      <c r="O20" s="911">
        <v>6</v>
      </c>
      <c r="P20" s="916">
        <f t="shared" ref="P20:P23" si="19">N20+O20</f>
        <v>15</v>
      </c>
      <c r="Q20" s="229">
        <f t="shared" ref="Q20:R23" si="20">SUM(B20+E20+H20+K20+N20)</f>
        <v>20</v>
      </c>
      <c r="R20" s="227">
        <f t="shared" si="20"/>
        <v>18</v>
      </c>
      <c r="S20" s="228">
        <f t="shared" ref="S20:S23" si="21">SUM(Q20:R20)</f>
        <v>38</v>
      </c>
    </row>
    <row r="21" spans="1:20" ht="26.25">
      <c r="A21" s="339" t="s">
        <v>90</v>
      </c>
      <c r="B21" s="556">
        <v>0</v>
      </c>
      <c r="C21" s="557">
        <v>0</v>
      </c>
      <c r="D21" s="558">
        <f t="shared" si="15"/>
        <v>0</v>
      </c>
      <c r="E21" s="913">
        <v>0</v>
      </c>
      <c r="F21" s="911">
        <v>0</v>
      </c>
      <c r="G21" s="916">
        <f t="shared" si="16"/>
        <v>0</v>
      </c>
      <c r="H21" s="913">
        <v>0</v>
      </c>
      <c r="I21" s="911">
        <v>0</v>
      </c>
      <c r="J21" s="916">
        <f t="shared" si="17"/>
        <v>0</v>
      </c>
      <c r="K21" s="913">
        <v>4</v>
      </c>
      <c r="L21" s="911">
        <v>10</v>
      </c>
      <c r="M21" s="916">
        <f t="shared" si="18"/>
        <v>14</v>
      </c>
      <c r="N21" s="913">
        <v>2</v>
      </c>
      <c r="O21" s="911">
        <v>11</v>
      </c>
      <c r="P21" s="916">
        <f t="shared" si="19"/>
        <v>13</v>
      </c>
      <c r="Q21" s="229">
        <f t="shared" si="20"/>
        <v>6</v>
      </c>
      <c r="R21" s="227">
        <f t="shared" si="20"/>
        <v>21</v>
      </c>
      <c r="S21" s="228">
        <f t="shared" si="21"/>
        <v>27</v>
      </c>
    </row>
    <row r="22" spans="1:20" ht="26.25">
      <c r="A22" s="340" t="s">
        <v>91</v>
      </c>
      <c r="B22" s="556">
        <v>0</v>
      </c>
      <c r="C22" s="557">
        <v>0</v>
      </c>
      <c r="D22" s="558">
        <v>0</v>
      </c>
      <c r="E22" s="913">
        <v>0</v>
      </c>
      <c r="F22" s="911">
        <v>28</v>
      </c>
      <c r="G22" s="916">
        <f t="shared" si="16"/>
        <v>28</v>
      </c>
      <c r="H22" s="913">
        <v>0</v>
      </c>
      <c r="I22" s="911">
        <v>34</v>
      </c>
      <c r="J22" s="916">
        <f t="shared" si="17"/>
        <v>34</v>
      </c>
      <c r="K22" s="913">
        <v>6</v>
      </c>
      <c r="L22" s="911">
        <v>13</v>
      </c>
      <c r="M22" s="916">
        <f t="shared" si="18"/>
        <v>19</v>
      </c>
      <c r="N22" s="913">
        <v>4</v>
      </c>
      <c r="O22" s="911">
        <v>14</v>
      </c>
      <c r="P22" s="916">
        <f t="shared" si="19"/>
        <v>18</v>
      </c>
      <c r="Q22" s="229">
        <f t="shared" si="20"/>
        <v>10</v>
      </c>
      <c r="R22" s="227">
        <f t="shared" si="20"/>
        <v>89</v>
      </c>
      <c r="S22" s="228">
        <f t="shared" si="21"/>
        <v>99</v>
      </c>
    </row>
    <row r="23" spans="1:20" ht="27" thickBot="1">
      <c r="A23" s="565" t="s">
        <v>92</v>
      </c>
      <c r="B23" s="566">
        <v>0</v>
      </c>
      <c r="C23" s="567">
        <v>0</v>
      </c>
      <c r="D23" s="568">
        <f t="shared" si="15"/>
        <v>0</v>
      </c>
      <c r="E23" s="913">
        <v>0</v>
      </c>
      <c r="F23" s="911">
        <v>0</v>
      </c>
      <c r="G23" s="916">
        <f t="shared" si="16"/>
        <v>0</v>
      </c>
      <c r="H23" s="913">
        <v>0</v>
      </c>
      <c r="I23" s="911">
        <v>0</v>
      </c>
      <c r="J23" s="916">
        <f t="shared" si="17"/>
        <v>0</v>
      </c>
      <c r="K23" s="913">
        <v>3</v>
      </c>
      <c r="L23" s="911">
        <v>5</v>
      </c>
      <c r="M23" s="916">
        <f t="shared" si="18"/>
        <v>8</v>
      </c>
      <c r="N23" s="913">
        <v>5</v>
      </c>
      <c r="O23" s="911">
        <v>1</v>
      </c>
      <c r="P23" s="916">
        <f t="shared" si="19"/>
        <v>6</v>
      </c>
      <c r="Q23" s="341">
        <f t="shared" si="20"/>
        <v>8</v>
      </c>
      <c r="R23" s="342">
        <f t="shared" si="20"/>
        <v>6</v>
      </c>
      <c r="S23" s="343">
        <f t="shared" si="21"/>
        <v>14</v>
      </c>
      <c r="T23" s="429">
        <f>SUM(T18:T22)</f>
        <v>0</v>
      </c>
    </row>
    <row r="24" spans="1:20" ht="26.25" thickBot="1">
      <c r="A24" s="561" t="s">
        <v>17</v>
      </c>
      <c r="B24" s="562">
        <f t="shared" ref="B24:R24" si="22">SUM(B19:B23)</f>
        <v>0</v>
      </c>
      <c r="C24" s="563">
        <f t="shared" si="22"/>
        <v>0</v>
      </c>
      <c r="D24" s="564">
        <f t="shared" si="22"/>
        <v>0</v>
      </c>
      <c r="E24" s="917">
        <f t="shared" si="22"/>
        <v>1</v>
      </c>
      <c r="F24" s="918">
        <f t="shared" si="22"/>
        <v>60</v>
      </c>
      <c r="G24" s="919">
        <f t="shared" si="22"/>
        <v>61</v>
      </c>
      <c r="H24" s="917">
        <f t="shared" si="22"/>
        <v>3</v>
      </c>
      <c r="I24" s="918">
        <f t="shared" si="22"/>
        <v>64</v>
      </c>
      <c r="J24" s="919">
        <f t="shared" si="22"/>
        <v>67</v>
      </c>
      <c r="K24" s="917">
        <f t="shared" si="22"/>
        <v>40</v>
      </c>
      <c r="L24" s="918">
        <f t="shared" si="22"/>
        <v>90</v>
      </c>
      <c r="M24" s="919">
        <f t="shared" si="22"/>
        <v>130</v>
      </c>
      <c r="N24" s="917">
        <f t="shared" si="22"/>
        <v>45</v>
      </c>
      <c r="O24" s="918">
        <f t="shared" si="22"/>
        <v>58</v>
      </c>
      <c r="P24" s="919">
        <f t="shared" si="22"/>
        <v>103</v>
      </c>
      <c r="Q24" s="562">
        <f t="shared" si="22"/>
        <v>89</v>
      </c>
      <c r="R24" s="563">
        <f t="shared" si="22"/>
        <v>272</v>
      </c>
      <c r="S24" s="564">
        <f>SUM(S19:S23)</f>
        <v>361</v>
      </c>
    </row>
    <row r="25" spans="1:20" ht="27" thickBot="1">
      <c r="A25" s="585" t="s">
        <v>18</v>
      </c>
      <c r="B25" s="586"/>
      <c r="C25" s="587"/>
      <c r="D25" s="588"/>
      <c r="E25" s="925"/>
      <c r="F25" s="926"/>
      <c r="G25" s="927"/>
      <c r="H25" s="983"/>
      <c r="I25" s="984"/>
      <c r="J25" s="985"/>
      <c r="K25" s="983"/>
      <c r="L25" s="984"/>
      <c r="M25" s="985"/>
      <c r="N25" s="983"/>
      <c r="O25" s="984"/>
      <c r="P25" s="985"/>
      <c r="Q25" s="586"/>
      <c r="R25" s="587"/>
      <c r="S25" s="588"/>
    </row>
    <row r="26" spans="1:20" ht="26.25">
      <c r="A26" s="582" t="s">
        <v>95</v>
      </c>
      <c r="B26" s="544">
        <v>0</v>
      </c>
      <c r="C26" s="545">
        <v>0</v>
      </c>
      <c r="D26" s="549">
        <f>SUM(B26:C26)</f>
        <v>0</v>
      </c>
      <c r="E26" s="928">
        <v>0</v>
      </c>
      <c r="F26" s="929">
        <v>0</v>
      </c>
      <c r="G26" s="916">
        <f>SUM(E26:F26)</f>
        <v>0</v>
      </c>
      <c r="H26" s="928">
        <v>0</v>
      </c>
      <c r="I26" s="929">
        <v>0</v>
      </c>
      <c r="J26" s="916">
        <f>SUM(H26:I26)</f>
        <v>0</v>
      </c>
      <c r="K26" s="928">
        <v>0</v>
      </c>
      <c r="L26" s="929">
        <v>1</v>
      </c>
      <c r="M26" s="916">
        <f>SUM(K26:L26)</f>
        <v>1</v>
      </c>
      <c r="N26" s="928">
        <v>0</v>
      </c>
      <c r="O26" s="929">
        <v>0</v>
      </c>
      <c r="P26" s="916">
        <f>N26+O26</f>
        <v>0</v>
      </c>
      <c r="Q26" s="546">
        <f>B26+E26+H26+K26+N26</f>
        <v>0</v>
      </c>
      <c r="R26" s="547">
        <f>C26+F26+I26+L26+O26</f>
        <v>1</v>
      </c>
      <c r="S26" s="548">
        <f>SUM(Q26:R26)</f>
        <v>1</v>
      </c>
    </row>
    <row r="27" spans="1:20" ht="26.25">
      <c r="A27" s="448" t="s">
        <v>89</v>
      </c>
      <c r="B27" s="930">
        <v>0</v>
      </c>
      <c r="C27" s="931">
        <v>0</v>
      </c>
      <c r="D27" s="447">
        <f t="shared" ref="D27:D30" si="23">SUM(B27:C27)</f>
        <v>0</v>
      </c>
      <c r="E27" s="928">
        <v>0</v>
      </c>
      <c r="F27" s="929">
        <v>0</v>
      </c>
      <c r="G27" s="916">
        <f t="shared" ref="G27:G30" si="24">SUM(E27:F27)</f>
        <v>0</v>
      </c>
      <c r="H27" s="928">
        <v>0</v>
      </c>
      <c r="I27" s="929">
        <v>0</v>
      </c>
      <c r="J27" s="916">
        <f t="shared" ref="J27:J30" si="25">SUM(H27:I27)</f>
        <v>0</v>
      </c>
      <c r="K27" s="928">
        <v>0</v>
      </c>
      <c r="L27" s="929">
        <v>0</v>
      </c>
      <c r="M27" s="916">
        <f t="shared" ref="M27:M30" si="26">SUM(K27:L27)</f>
        <v>0</v>
      </c>
      <c r="N27" s="928">
        <v>0</v>
      </c>
      <c r="O27" s="929">
        <v>0</v>
      </c>
      <c r="P27" s="916">
        <f t="shared" ref="P27:P30" si="27">N27+O27</f>
        <v>0</v>
      </c>
      <c r="Q27" s="461">
        <f t="shared" ref="Q27:R30" si="28">B27+E27+H27+K27+N27</f>
        <v>0</v>
      </c>
      <c r="R27" s="449">
        <f t="shared" si="28"/>
        <v>0</v>
      </c>
      <c r="S27" s="450">
        <f t="shared" ref="S27:S30" si="29">SUM(Q27:R27)</f>
        <v>0</v>
      </c>
    </row>
    <row r="28" spans="1:20" ht="26.25">
      <c r="A28" s="448" t="s">
        <v>90</v>
      </c>
      <c r="B28" s="930">
        <v>0</v>
      </c>
      <c r="C28" s="931">
        <v>0</v>
      </c>
      <c r="D28" s="447">
        <f t="shared" si="23"/>
        <v>0</v>
      </c>
      <c r="E28" s="928">
        <v>0</v>
      </c>
      <c r="F28" s="929">
        <v>0</v>
      </c>
      <c r="G28" s="916">
        <f t="shared" si="24"/>
        <v>0</v>
      </c>
      <c r="H28" s="928">
        <v>0</v>
      </c>
      <c r="I28" s="929">
        <v>0</v>
      </c>
      <c r="J28" s="916">
        <f t="shared" si="25"/>
        <v>0</v>
      </c>
      <c r="K28" s="928">
        <v>1</v>
      </c>
      <c r="L28" s="929">
        <v>1</v>
      </c>
      <c r="M28" s="916">
        <f t="shared" si="26"/>
        <v>2</v>
      </c>
      <c r="N28" s="928">
        <v>0</v>
      </c>
      <c r="O28" s="929">
        <v>1</v>
      </c>
      <c r="P28" s="916">
        <f t="shared" si="27"/>
        <v>1</v>
      </c>
      <c r="Q28" s="461">
        <f t="shared" si="28"/>
        <v>1</v>
      </c>
      <c r="R28" s="449">
        <f t="shared" si="28"/>
        <v>2</v>
      </c>
      <c r="S28" s="450">
        <f t="shared" si="29"/>
        <v>3</v>
      </c>
    </row>
    <row r="29" spans="1:20" ht="26.25">
      <c r="A29" s="460" t="s">
        <v>91</v>
      </c>
      <c r="B29" s="930">
        <v>0</v>
      </c>
      <c r="C29" s="931">
        <v>0</v>
      </c>
      <c r="D29" s="447">
        <f t="shared" si="23"/>
        <v>0</v>
      </c>
      <c r="E29" s="928">
        <v>0</v>
      </c>
      <c r="F29" s="929">
        <v>0</v>
      </c>
      <c r="G29" s="916">
        <f t="shared" si="24"/>
        <v>0</v>
      </c>
      <c r="H29" s="928">
        <v>0</v>
      </c>
      <c r="I29" s="929">
        <v>1</v>
      </c>
      <c r="J29" s="916">
        <f t="shared" si="25"/>
        <v>1</v>
      </c>
      <c r="K29" s="928">
        <v>0</v>
      </c>
      <c r="L29" s="929">
        <v>0</v>
      </c>
      <c r="M29" s="916">
        <f t="shared" si="26"/>
        <v>0</v>
      </c>
      <c r="N29" s="928">
        <v>1</v>
      </c>
      <c r="O29" s="929">
        <v>0</v>
      </c>
      <c r="P29" s="916">
        <f t="shared" si="27"/>
        <v>1</v>
      </c>
      <c r="Q29" s="461">
        <f t="shared" si="28"/>
        <v>1</v>
      </c>
      <c r="R29" s="449">
        <f t="shared" si="28"/>
        <v>1</v>
      </c>
      <c r="S29" s="450">
        <f t="shared" si="29"/>
        <v>2</v>
      </c>
    </row>
    <row r="30" spans="1:20" ht="26.25">
      <c r="A30" s="448" t="s">
        <v>92</v>
      </c>
      <c r="B30" s="930">
        <v>0</v>
      </c>
      <c r="C30" s="931">
        <v>0</v>
      </c>
      <c r="D30" s="447">
        <f t="shared" si="23"/>
        <v>0</v>
      </c>
      <c r="E30" s="928">
        <v>0</v>
      </c>
      <c r="F30" s="929">
        <v>0</v>
      </c>
      <c r="G30" s="916">
        <f t="shared" si="24"/>
        <v>0</v>
      </c>
      <c r="H30" s="928">
        <v>0</v>
      </c>
      <c r="I30" s="929">
        <v>0</v>
      </c>
      <c r="J30" s="916">
        <f t="shared" si="25"/>
        <v>0</v>
      </c>
      <c r="K30" s="928">
        <v>0</v>
      </c>
      <c r="L30" s="929">
        <v>0</v>
      </c>
      <c r="M30" s="916">
        <f t="shared" si="26"/>
        <v>0</v>
      </c>
      <c r="N30" s="928">
        <v>0</v>
      </c>
      <c r="O30" s="929">
        <v>0</v>
      </c>
      <c r="P30" s="916">
        <f t="shared" si="27"/>
        <v>0</v>
      </c>
      <c r="Q30" s="461">
        <f t="shared" si="28"/>
        <v>0</v>
      </c>
      <c r="R30" s="449">
        <f t="shared" si="28"/>
        <v>0</v>
      </c>
      <c r="S30" s="450">
        <f t="shared" si="29"/>
        <v>0</v>
      </c>
    </row>
    <row r="31" spans="1:20" ht="26.25" thickBot="1">
      <c r="A31" s="456" t="s">
        <v>19</v>
      </c>
      <c r="B31" s="452">
        <f t="shared" ref="B31:S31" si="30">SUM(B26:B30)</f>
        <v>0</v>
      </c>
      <c r="C31" s="453">
        <f t="shared" si="30"/>
        <v>0</v>
      </c>
      <c r="D31" s="454">
        <f t="shared" si="30"/>
        <v>0</v>
      </c>
      <c r="E31" s="917">
        <f t="shared" si="30"/>
        <v>0</v>
      </c>
      <c r="F31" s="918">
        <f t="shared" si="30"/>
        <v>0</v>
      </c>
      <c r="G31" s="919">
        <f t="shared" si="30"/>
        <v>0</v>
      </c>
      <c r="H31" s="917">
        <f t="shared" si="30"/>
        <v>0</v>
      </c>
      <c r="I31" s="918">
        <f t="shared" si="30"/>
        <v>1</v>
      </c>
      <c r="J31" s="919">
        <f t="shared" si="30"/>
        <v>1</v>
      </c>
      <c r="K31" s="917">
        <f t="shared" si="30"/>
        <v>1</v>
      </c>
      <c r="L31" s="918">
        <f t="shared" si="30"/>
        <v>2</v>
      </c>
      <c r="M31" s="919">
        <f t="shared" si="30"/>
        <v>3</v>
      </c>
      <c r="N31" s="917">
        <f t="shared" si="30"/>
        <v>1</v>
      </c>
      <c r="O31" s="918">
        <f t="shared" si="30"/>
        <v>1</v>
      </c>
      <c r="P31" s="919">
        <f t="shared" si="30"/>
        <v>2</v>
      </c>
      <c r="Q31" s="452">
        <f t="shared" si="30"/>
        <v>2</v>
      </c>
      <c r="R31" s="453">
        <f t="shared" si="30"/>
        <v>4</v>
      </c>
      <c r="S31" s="454">
        <f t="shared" si="30"/>
        <v>6</v>
      </c>
      <c r="T31" s="94"/>
    </row>
    <row r="32" spans="1:20" ht="26.25" thickBot="1">
      <c r="A32" s="935" t="s">
        <v>29</v>
      </c>
      <c r="B32" s="936">
        <f t="shared" ref="B32:S32" si="31">B24</f>
        <v>0</v>
      </c>
      <c r="C32" s="937">
        <f t="shared" si="31"/>
        <v>0</v>
      </c>
      <c r="D32" s="938">
        <f t="shared" si="31"/>
        <v>0</v>
      </c>
      <c r="E32" s="936">
        <f t="shared" si="31"/>
        <v>1</v>
      </c>
      <c r="F32" s="937">
        <f t="shared" si="31"/>
        <v>60</v>
      </c>
      <c r="G32" s="938">
        <f t="shared" si="31"/>
        <v>61</v>
      </c>
      <c r="H32" s="570">
        <f t="shared" si="31"/>
        <v>3</v>
      </c>
      <c r="I32" s="571">
        <f t="shared" si="31"/>
        <v>64</v>
      </c>
      <c r="J32" s="572">
        <f t="shared" si="31"/>
        <v>67</v>
      </c>
      <c r="K32" s="570">
        <f t="shared" si="31"/>
        <v>40</v>
      </c>
      <c r="L32" s="571">
        <f t="shared" si="31"/>
        <v>90</v>
      </c>
      <c r="M32" s="572">
        <f t="shared" si="31"/>
        <v>130</v>
      </c>
      <c r="N32" s="570">
        <f t="shared" si="31"/>
        <v>45</v>
      </c>
      <c r="O32" s="571">
        <f t="shared" si="31"/>
        <v>58</v>
      </c>
      <c r="P32" s="572">
        <f t="shared" si="31"/>
        <v>103</v>
      </c>
      <c r="Q32" s="990">
        <f t="shared" si="31"/>
        <v>89</v>
      </c>
      <c r="R32" s="938">
        <f t="shared" si="31"/>
        <v>272</v>
      </c>
      <c r="S32" s="932">
        <f t="shared" si="31"/>
        <v>361</v>
      </c>
    </row>
    <row r="33" spans="1:20" ht="26.25" thickBot="1">
      <c r="A33" s="939" t="s">
        <v>34</v>
      </c>
      <c r="B33" s="936">
        <f>B31</f>
        <v>0</v>
      </c>
      <c r="C33" s="937">
        <f t="shared" ref="C33:P33" si="32">C31</f>
        <v>0</v>
      </c>
      <c r="D33" s="938">
        <f t="shared" si="32"/>
        <v>0</v>
      </c>
      <c r="E33" s="936">
        <f t="shared" si="32"/>
        <v>0</v>
      </c>
      <c r="F33" s="937">
        <f t="shared" si="32"/>
        <v>0</v>
      </c>
      <c r="G33" s="938">
        <f t="shared" si="32"/>
        <v>0</v>
      </c>
      <c r="H33" s="994">
        <f t="shared" si="32"/>
        <v>0</v>
      </c>
      <c r="I33" s="995">
        <f t="shared" si="32"/>
        <v>1</v>
      </c>
      <c r="J33" s="996">
        <f t="shared" si="32"/>
        <v>1</v>
      </c>
      <c r="K33" s="994">
        <f t="shared" si="32"/>
        <v>1</v>
      </c>
      <c r="L33" s="995">
        <f t="shared" si="32"/>
        <v>2</v>
      </c>
      <c r="M33" s="996">
        <f t="shared" si="32"/>
        <v>3</v>
      </c>
      <c r="N33" s="994">
        <f t="shared" si="32"/>
        <v>1</v>
      </c>
      <c r="O33" s="995">
        <f t="shared" si="32"/>
        <v>1</v>
      </c>
      <c r="P33" s="996">
        <f t="shared" si="32"/>
        <v>2</v>
      </c>
      <c r="Q33" s="994">
        <f>Q31</f>
        <v>2</v>
      </c>
      <c r="R33" s="938">
        <f t="shared" ref="R33:S33" si="33">R31</f>
        <v>4</v>
      </c>
      <c r="S33" s="933">
        <f t="shared" si="33"/>
        <v>6</v>
      </c>
    </row>
    <row r="34" spans="1:20" ht="34.5" customHeight="1" thickBot="1">
      <c r="A34" s="940" t="s">
        <v>35</v>
      </c>
      <c r="B34" s="941">
        <f>SUM(B32:B33)</f>
        <v>0</v>
      </c>
      <c r="C34" s="942">
        <f t="shared" ref="C34:P34" si="34">SUM(C32:C33)</f>
        <v>0</v>
      </c>
      <c r="D34" s="943">
        <f t="shared" si="34"/>
        <v>0</v>
      </c>
      <c r="E34" s="944">
        <f t="shared" si="34"/>
        <v>1</v>
      </c>
      <c r="F34" s="945">
        <f t="shared" si="34"/>
        <v>60</v>
      </c>
      <c r="G34" s="946">
        <f t="shared" si="34"/>
        <v>61</v>
      </c>
      <c r="H34" s="991">
        <f t="shared" si="34"/>
        <v>3</v>
      </c>
      <c r="I34" s="992">
        <f t="shared" si="34"/>
        <v>65</v>
      </c>
      <c r="J34" s="982">
        <f t="shared" si="34"/>
        <v>68</v>
      </c>
      <c r="K34" s="991">
        <f t="shared" si="34"/>
        <v>41</v>
      </c>
      <c r="L34" s="992">
        <f t="shared" si="34"/>
        <v>92</v>
      </c>
      <c r="M34" s="982">
        <f t="shared" si="34"/>
        <v>133</v>
      </c>
      <c r="N34" s="991">
        <f t="shared" si="34"/>
        <v>46</v>
      </c>
      <c r="O34" s="992">
        <f t="shared" si="34"/>
        <v>59</v>
      </c>
      <c r="P34" s="982">
        <f t="shared" si="34"/>
        <v>105</v>
      </c>
      <c r="Q34" s="993">
        <f>SUM(Q32:Q33)</f>
        <v>91</v>
      </c>
      <c r="R34" s="943">
        <f t="shared" ref="R34:T34" si="35">SUM(R32:R33)</f>
        <v>276</v>
      </c>
      <c r="S34" s="934">
        <f t="shared" si="35"/>
        <v>367</v>
      </c>
      <c r="T34" s="573">
        <f t="shared" si="35"/>
        <v>0</v>
      </c>
    </row>
    <row r="35" spans="1:20" ht="33" customHeight="1">
      <c r="A35" s="7380"/>
      <c r="B35" s="7380"/>
      <c r="C35" s="7380"/>
      <c r="D35" s="7380"/>
      <c r="E35" s="7380"/>
      <c r="F35" s="7380"/>
      <c r="G35" s="7380"/>
      <c r="H35" s="7380"/>
      <c r="I35" s="7380"/>
      <c r="J35" s="7380"/>
      <c r="K35" s="7380"/>
      <c r="L35" s="7380"/>
      <c r="M35" s="7380"/>
      <c r="N35" s="7380"/>
      <c r="O35" s="7380"/>
      <c r="P35" s="7380"/>
    </row>
    <row r="36" spans="1:20" ht="32.25" customHeight="1">
      <c r="A36" s="7380"/>
      <c r="B36" s="7380"/>
      <c r="C36" s="7380"/>
      <c r="D36" s="7380"/>
      <c r="E36" s="7380"/>
      <c r="F36" s="7380"/>
      <c r="G36" s="7380"/>
      <c r="H36" s="7380"/>
      <c r="I36" s="7380"/>
      <c r="J36" s="7380"/>
      <c r="K36" s="7380"/>
      <c r="L36" s="7380"/>
      <c r="M36" s="7380"/>
      <c r="N36" s="7380"/>
      <c r="O36" s="7380"/>
      <c r="P36" s="7380"/>
      <c r="Q36" s="7380"/>
      <c r="R36" s="7380"/>
      <c r="S36" s="7380"/>
    </row>
    <row r="37" spans="1:20" ht="55.5" customHeight="1">
      <c r="A37" s="388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</row>
    <row r="38" spans="1:20" ht="40.5" customHeight="1"/>
    <row r="39" spans="1:20">
      <c r="A39" s="94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</row>
    <row r="40" spans="1:20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V39"/>
  <sheetViews>
    <sheetView zoomScale="50" zoomScaleNormal="50" workbookViewId="0">
      <selection activeCell="B42" sqref="B42"/>
    </sheetView>
  </sheetViews>
  <sheetFormatPr defaultColWidth="9.140625" defaultRowHeight="25.5"/>
  <cols>
    <col min="1" max="1" width="118" style="223" customWidth="1"/>
    <col min="2" max="2" width="15.5703125" style="223" customWidth="1"/>
    <col min="3" max="3" width="12.85546875" style="223" customWidth="1"/>
    <col min="4" max="4" width="12.28515625" style="223" customWidth="1"/>
    <col min="5" max="5" width="14.85546875" style="223" customWidth="1"/>
    <col min="6" max="6" width="12.140625" style="223" customWidth="1"/>
    <col min="7" max="7" width="12.7109375" style="223" customWidth="1"/>
    <col min="8" max="8" width="14.85546875" style="223" customWidth="1"/>
    <col min="9" max="9" width="13.28515625" style="223" customWidth="1"/>
    <col min="10" max="10" width="14.28515625" style="223" customWidth="1"/>
    <col min="11" max="11" width="16.28515625" style="223" customWidth="1"/>
    <col min="12" max="12" width="14" style="223" customWidth="1"/>
    <col min="13" max="13" width="13.42578125" style="223" customWidth="1"/>
    <col min="14" max="14" width="16.42578125" style="223" customWidth="1"/>
    <col min="15" max="15" width="13.28515625" style="223" customWidth="1"/>
    <col min="16" max="16" width="15.140625" style="223" customWidth="1"/>
    <col min="17" max="17" width="16.42578125" style="223" customWidth="1"/>
    <col min="18" max="18" width="12.28515625" style="223" customWidth="1"/>
    <col min="19" max="19" width="11.28515625" style="223" customWidth="1"/>
    <col min="20" max="20" width="14.28515625" style="223" hidden="1" customWidth="1"/>
    <col min="21" max="21" width="9.28515625" style="223" bestFit="1" customWidth="1"/>
    <col min="22" max="16384" width="9.140625" style="223"/>
  </cols>
  <sheetData>
    <row r="1" spans="1:22">
      <c r="A1" s="7564" t="s">
        <v>94</v>
      </c>
      <c r="B1" s="7564"/>
      <c r="C1" s="7564"/>
      <c r="D1" s="7564"/>
      <c r="E1" s="7564"/>
      <c r="F1" s="7564"/>
      <c r="G1" s="7564"/>
      <c r="H1" s="7564"/>
      <c r="I1" s="7564"/>
      <c r="J1" s="7564"/>
      <c r="K1" s="7564"/>
      <c r="L1" s="7564"/>
      <c r="M1" s="7564"/>
      <c r="N1" s="7564"/>
      <c r="O1" s="7564"/>
      <c r="P1" s="7564"/>
      <c r="Q1" s="7564"/>
      <c r="R1" s="7564"/>
      <c r="S1" s="7564"/>
      <c r="T1" s="7564"/>
    </row>
    <row r="2" spans="1:22">
      <c r="A2" s="7348" t="s">
        <v>87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  <c r="Q2" s="7348"/>
      <c r="R2" s="7348"/>
      <c r="S2" s="7348"/>
      <c r="T2" s="7348"/>
    </row>
    <row r="3" spans="1:22">
      <c r="A3" s="7563" t="s">
        <v>406</v>
      </c>
      <c r="B3" s="7563"/>
      <c r="C3" s="7563"/>
      <c r="D3" s="7563"/>
      <c r="E3" s="7563"/>
      <c r="F3" s="7563"/>
      <c r="G3" s="7563"/>
      <c r="H3" s="7563"/>
      <c r="I3" s="7563"/>
      <c r="J3" s="7563"/>
      <c r="K3" s="7563"/>
      <c r="L3" s="7563"/>
      <c r="M3" s="7563"/>
      <c r="N3" s="7563"/>
      <c r="O3" s="7563"/>
      <c r="P3" s="7563"/>
      <c r="Q3" s="7563"/>
      <c r="R3" s="7563"/>
      <c r="S3" s="7563"/>
      <c r="T3" s="7563"/>
    </row>
    <row r="4" spans="1:22" ht="26.25" thickBot="1">
      <c r="A4" s="5548"/>
      <c r="B4" s="5548"/>
      <c r="C4" s="5548"/>
      <c r="D4" s="5548"/>
      <c r="E4" s="5548"/>
      <c r="F4" s="5548"/>
      <c r="G4" s="5548"/>
      <c r="H4" s="5548"/>
      <c r="I4" s="5548"/>
      <c r="J4" s="5548"/>
      <c r="K4" s="5548"/>
      <c r="L4" s="5548"/>
      <c r="M4" s="5548"/>
      <c r="N4" s="5548"/>
      <c r="O4" s="5548"/>
      <c r="P4" s="5548"/>
      <c r="Q4" s="5548"/>
      <c r="R4" s="5548"/>
      <c r="S4" s="5548"/>
      <c r="T4" s="5548"/>
    </row>
    <row r="5" spans="1:22" ht="25.5" customHeight="1">
      <c r="A5" s="7566" t="s">
        <v>1</v>
      </c>
      <c r="B5" s="7530" t="s">
        <v>2</v>
      </c>
      <c r="C5" s="7567"/>
      <c r="D5" s="7568"/>
      <c r="E5" s="7530" t="s">
        <v>3</v>
      </c>
      <c r="F5" s="7567"/>
      <c r="G5" s="7568"/>
      <c r="H5" s="7531" t="s">
        <v>4</v>
      </c>
      <c r="I5" s="7567"/>
      <c r="J5" s="7567"/>
      <c r="K5" s="7530" t="s">
        <v>5</v>
      </c>
      <c r="L5" s="7567"/>
      <c r="M5" s="7568"/>
      <c r="N5" s="7530">
        <v>5</v>
      </c>
      <c r="O5" s="7567"/>
      <c r="P5" s="7567"/>
      <c r="Q5" s="7520" t="s">
        <v>22</v>
      </c>
      <c r="R5" s="7521"/>
      <c r="S5" s="7522"/>
    </row>
    <row r="6" spans="1:22" ht="26.25" thickBot="1">
      <c r="A6" s="7529"/>
      <c r="B6" s="7569"/>
      <c r="C6" s="7570"/>
      <c r="D6" s="7571"/>
      <c r="E6" s="7572"/>
      <c r="F6" s="7573"/>
      <c r="G6" s="7574"/>
      <c r="H6" s="7573"/>
      <c r="I6" s="7573"/>
      <c r="J6" s="7573"/>
      <c r="K6" s="7575"/>
      <c r="L6" s="7576"/>
      <c r="M6" s="7577"/>
      <c r="N6" s="7569"/>
      <c r="O6" s="7570"/>
      <c r="P6" s="7570"/>
      <c r="Q6" s="7523"/>
      <c r="R6" s="7524"/>
      <c r="S6" s="7525"/>
    </row>
    <row r="7" spans="1:22" ht="96" customHeight="1" thickBot="1">
      <c r="A7" s="7529"/>
      <c r="B7" s="1116" t="s">
        <v>7</v>
      </c>
      <c r="C7" s="1117" t="s">
        <v>8</v>
      </c>
      <c r="D7" s="1119" t="s">
        <v>9</v>
      </c>
      <c r="E7" s="1116" t="s">
        <v>7</v>
      </c>
      <c r="F7" s="1117" t="s">
        <v>8</v>
      </c>
      <c r="G7" s="1119" t="s">
        <v>9</v>
      </c>
      <c r="H7" s="1123" t="s">
        <v>7</v>
      </c>
      <c r="I7" s="1117" t="s">
        <v>8</v>
      </c>
      <c r="J7" s="1118" t="s">
        <v>9</v>
      </c>
      <c r="K7" s="1116" t="s">
        <v>7</v>
      </c>
      <c r="L7" s="1117" t="s">
        <v>8</v>
      </c>
      <c r="M7" s="1118" t="s">
        <v>9</v>
      </c>
      <c r="N7" s="1116" t="s">
        <v>7</v>
      </c>
      <c r="O7" s="1117" t="s">
        <v>8</v>
      </c>
      <c r="P7" s="1119" t="s">
        <v>9</v>
      </c>
      <c r="Q7" s="1116" t="s">
        <v>7</v>
      </c>
      <c r="R7" s="1117" t="s">
        <v>8</v>
      </c>
      <c r="S7" s="1119" t="s">
        <v>9</v>
      </c>
    </row>
    <row r="8" spans="1:22" ht="26.25" customHeight="1" thickBot="1">
      <c r="A8" s="4123" t="s">
        <v>10</v>
      </c>
      <c r="B8" s="4124"/>
      <c r="C8" s="4125"/>
      <c r="D8" s="4126"/>
      <c r="E8" s="4124"/>
      <c r="F8" s="4125"/>
      <c r="G8" s="4126"/>
      <c r="H8" s="4124"/>
      <c r="I8" s="4125"/>
      <c r="J8" s="4126"/>
      <c r="K8" s="4124"/>
      <c r="L8" s="4125"/>
      <c r="M8" s="4126"/>
      <c r="N8" s="4124"/>
      <c r="O8" s="4125"/>
      <c r="P8" s="4126"/>
      <c r="Q8" s="4127"/>
      <c r="R8" s="4128"/>
      <c r="S8" s="4129"/>
    </row>
    <row r="9" spans="1:22" ht="26.25">
      <c r="A9" s="4131" t="s">
        <v>95</v>
      </c>
      <c r="B9" s="4132">
        <f t="shared" ref="B9:C13" si="0">B17+B24</f>
        <v>0</v>
      </c>
      <c r="C9" s="4133">
        <f t="shared" si="0"/>
        <v>0</v>
      </c>
      <c r="D9" s="4084">
        <f>B9+C9</f>
        <v>0</v>
      </c>
      <c r="E9" s="4082">
        <f t="shared" ref="E9:F13" si="1">E17+E24</f>
        <v>0</v>
      </c>
      <c r="F9" s="4083">
        <v>1</v>
      </c>
      <c r="G9" s="4092">
        <v>1</v>
      </c>
      <c r="H9" s="5384">
        <f t="shared" ref="H9:I13" si="2">H17+H24</f>
        <v>0</v>
      </c>
      <c r="I9" s="5570">
        <f t="shared" si="2"/>
        <v>36</v>
      </c>
      <c r="J9" s="5571">
        <f>H9+I9</f>
        <v>36</v>
      </c>
      <c r="K9" s="5384">
        <f t="shared" ref="K9:L13" si="3">K17+K24</f>
        <v>3</v>
      </c>
      <c r="L9" s="5570">
        <f t="shared" si="3"/>
        <v>27</v>
      </c>
      <c r="M9" s="5571">
        <f>K9+L9</f>
        <v>30</v>
      </c>
      <c r="N9" s="5384">
        <f t="shared" ref="N9:O13" si="4">N17+N24</f>
        <v>16</v>
      </c>
      <c r="O9" s="5570">
        <f t="shared" si="4"/>
        <v>46</v>
      </c>
      <c r="P9" s="5571">
        <f>N9+O9</f>
        <v>62</v>
      </c>
      <c r="Q9" s="4093">
        <f>SUM(B9+E9+H9+K9+N9)</f>
        <v>19</v>
      </c>
      <c r="R9" s="4094">
        <f>SUM(C9+F9+I9+L9+O9)</f>
        <v>110</v>
      </c>
      <c r="S9" s="4095">
        <f>SUM(Q9:R9)</f>
        <v>129</v>
      </c>
    </row>
    <row r="10" spans="1:22" ht="26.25">
      <c r="A10" s="4096" t="s">
        <v>89</v>
      </c>
      <c r="B10" s="3985">
        <f t="shared" si="0"/>
        <v>0</v>
      </c>
      <c r="C10" s="4067">
        <f t="shared" si="0"/>
        <v>0</v>
      </c>
      <c r="D10" s="4068">
        <f t="shared" ref="D10:D13" si="5">B10+C10</f>
        <v>0</v>
      </c>
      <c r="E10" s="3983">
        <f t="shared" si="1"/>
        <v>0</v>
      </c>
      <c r="F10" s="3980">
        <f t="shared" si="1"/>
        <v>0</v>
      </c>
      <c r="G10" s="4069">
        <f t="shared" ref="G10:G13" si="6">E10+F10</f>
        <v>0</v>
      </c>
      <c r="H10" s="5128">
        <f t="shared" si="2"/>
        <v>0</v>
      </c>
      <c r="I10" s="5129">
        <f t="shared" si="2"/>
        <v>0</v>
      </c>
      <c r="J10" s="5126">
        <f t="shared" ref="J10:J13" si="7">H10+I10</f>
        <v>0</v>
      </c>
      <c r="K10" s="5128">
        <f t="shared" si="3"/>
        <v>0</v>
      </c>
      <c r="L10" s="5129">
        <f t="shared" si="3"/>
        <v>0</v>
      </c>
      <c r="M10" s="5126">
        <f t="shared" ref="M10:M13" si="8">K10+L10</f>
        <v>0</v>
      </c>
      <c r="N10" s="5128">
        <f t="shared" si="4"/>
        <v>9</v>
      </c>
      <c r="O10" s="5129">
        <f t="shared" si="4"/>
        <v>14</v>
      </c>
      <c r="P10" s="5126">
        <f t="shared" ref="P10:P13" si="9">N10+O10</f>
        <v>23</v>
      </c>
      <c r="Q10" s="4097">
        <f t="shared" ref="Q10:R13" si="10">SUM(B10+E10+H10+K10+N10)</f>
        <v>9</v>
      </c>
      <c r="R10" s="4098">
        <f t="shared" si="10"/>
        <v>14</v>
      </c>
      <c r="S10" s="4099">
        <f t="shared" ref="S10:S13" si="11">SUM(Q10:R10)</f>
        <v>23</v>
      </c>
    </row>
    <row r="11" spans="1:22" ht="26.25">
      <c r="A11" s="4096" t="s">
        <v>90</v>
      </c>
      <c r="B11" s="3985">
        <f t="shared" si="0"/>
        <v>0</v>
      </c>
      <c r="C11" s="4067">
        <f t="shared" si="0"/>
        <v>0</v>
      </c>
      <c r="D11" s="4068">
        <f t="shared" si="5"/>
        <v>0</v>
      </c>
      <c r="E11" s="3983">
        <f t="shared" si="1"/>
        <v>0</v>
      </c>
      <c r="F11" s="3980">
        <f t="shared" si="1"/>
        <v>0</v>
      </c>
      <c r="G11" s="4069">
        <f t="shared" si="6"/>
        <v>0</v>
      </c>
      <c r="H11" s="5128">
        <f t="shared" si="2"/>
        <v>0</v>
      </c>
      <c r="I11" s="5129">
        <f t="shared" si="2"/>
        <v>0</v>
      </c>
      <c r="J11" s="5126">
        <f t="shared" si="7"/>
        <v>0</v>
      </c>
      <c r="K11" s="5128">
        <f t="shared" si="3"/>
        <v>0</v>
      </c>
      <c r="L11" s="5129">
        <f t="shared" si="3"/>
        <v>0</v>
      </c>
      <c r="M11" s="5126">
        <f t="shared" si="8"/>
        <v>0</v>
      </c>
      <c r="N11" s="5128">
        <f t="shared" si="4"/>
        <v>5</v>
      </c>
      <c r="O11" s="5129">
        <f t="shared" si="4"/>
        <v>11</v>
      </c>
      <c r="P11" s="5126">
        <f t="shared" si="9"/>
        <v>16</v>
      </c>
      <c r="Q11" s="4097">
        <f t="shared" si="10"/>
        <v>5</v>
      </c>
      <c r="R11" s="4098">
        <f t="shared" si="10"/>
        <v>11</v>
      </c>
      <c r="S11" s="4099">
        <f t="shared" si="11"/>
        <v>16</v>
      </c>
    </row>
    <row r="12" spans="1:22" ht="26.25">
      <c r="A12" s="4100" t="s">
        <v>91</v>
      </c>
      <c r="B12" s="3985">
        <f t="shared" si="0"/>
        <v>0</v>
      </c>
      <c r="C12" s="4067">
        <f t="shared" si="0"/>
        <v>0</v>
      </c>
      <c r="D12" s="4068">
        <f t="shared" si="5"/>
        <v>0</v>
      </c>
      <c r="E12" s="3983">
        <f t="shared" si="1"/>
        <v>0</v>
      </c>
      <c r="F12" s="3980">
        <f t="shared" si="1"/>
        <v>0</v>
      </c>
      <c r="G12" s="4069">
        <f t="shared" si="6"/>
        <v>0</v>
      </c>
      <c r="H12" s="5128">
        <f t="shared" si="2"/>
        <v>0</v>
      </c>
      <c r="I12" s="5129">
        <f t="shared" si="2"/>
        <v>27</v>
      </c>
      <c r="J12" s="5126">
        <f t="shared" si="7"/>
        <v>27</v>
      </c>
      <c r="K12" s="5128">
        <f t="shared" si="3"/>
        <v>0</v>
      </c>
      <c r="L12" s="5129">
        <f t="shared" si="3"/>
        <v>30</v>
      </c>
      <c r="M12" s="5126">
        <f t="shared" si="8"/>
        <v>30</v>
      </c>
      <c r="N12" s="5128">
        <f t="shared" si="4"/>
        <v>6</v>
      </c>
      <c r="O12" s="5129">
        <f t="shared" si="4"/>
        <v>12</v>
      </c>
      <c r="P12" s="5126">
        <f t="shared" si="9"/>
        <v>18</v>
      </c>
      <c r="Q12" s="4097">
        <f t="shared" si="10"/>
        <v>6</v>
      </c>
      <c r="R12" s="4098">
        <f t="shared" si="10"/>
        <v>69</v>
      </c>
      <c r="S12" s="4099">
        <f t="shared" si="11"/>
        <v>75</v>
      </c>
    </row>
    <row r="13" spans="1:22" ht="27" thickBot="1">
      <c r="A13" s="4101" t="s">
        <v>92</v>
      </c>
      <c r="B13" s="4134">
        <f t="shared" si="0"/>
        <v>0</v>
      </c>
      <c r="C13" s="4135">
        <f t="shared" si="0"/>
        <v>0</v>
      </c>
      <c r="D13" s="4136">
        <f t="shared" si="5"/>
        <v>0</v>
      </c>
      <c r="E13" s="3524">
        <f t="shared" si="1"/>
        <v>0</v>
      </c>
      <c r="F13" s="3525">
        <f t="shared" si="1"/>
        <v>0</v>
      </c>
      <c r="G13" s="3549">
        <f t="shared" si="6"/>
        <v>0</v>
      </c>
      <c r="H13" s="5374">
        <f t="shared" si="2"/>
        <v>0</v>
      </c>
      <c r="I13" s="5559">
        <f t="shared" si="2"/>
        <v>0</v>
      </c>
      <c r="J13" s="5520">
        <f t="shared" si="7"/>
        <v>0</v>
      </c>
      <c r="K13" s="5374">
        <f t="shared" si="3"/>
        <v>0</v>
      </c>
      <c r="L13" s="5559">
        <f t="shared" si="3"/>
        <v>0</v>
      </c>
      <c r="M13" s="5520">
        <f t="shared" si="8"/>
        <v>0</v>
      </c>
      <c r="N13" s="5374">
        <f t="shared" si="4"/>
        <v>3</v>
      </c>
      <c r="O13" s="5559">
        <f t="shared" si="4"/>
        <v>5</v>
      </c>
      <c r="P13" s="5520">
        <f t="shared" si="9"/>
        <v>8</v>
      </c>
      <c r="Q13" s="4102">
        <f t="shared" si="10"/>
        <v>3</v>
      </c>
      <c r="R13" s="4103">
        <f t="shared" si="10"/>
        <v>5</v>
      </c>
      <c r="S13" s="4104">
        <f t="shared" si="11"/>
        <v>8</v>
      </c>
    </row>
    <row r="14" spans="1:22" ht="26.25" thickBot="1">
      <c r="A14" s="4130" t="s">
        <v>14</v>
      </c>
      <c r="B14" s="4089">
        <f t="shared" ref="B14:T14" si="12">SUM(B9:B13)</f>
        <v>0</v>
      </c>
      <c r="C14" s="4090">
        <f t="shared" si="12"/>
        <v>0</v>
      </c>
      <c r="D14" s="4091">
        <f t="shared" si="12"/>
        <v>0</v>
      </c>
      <c r="E14" s="4089">
        <f t="shared" si="12"/>
        <v>0</v>
      </c>
      <c r="F14" s="4090">
        <f t="shared" si="12"/>
        <v>1</v>
      </c>
      <c r="G14" s="4091">
        <f t="shared" si="12"/>
        <v>1</v>
      </c>
      <c r="H14" s="5495">
        <f t="shared" si="12"/>
        <v>0</v>
      </c>
      <c r="I14" s="5496">
        <f t="shared" si="12"/>
        <v>63</v>
      </c>
      <c r="J14" s="5497">
        <f t="shared" si="12"/>
        <v>63</v>
      </c>
      <c r="K14" s="5495">
        <f t="shared" si="12"/>
        <v>3</v>
      </c>
      <c r="L14" s="5496">
        <f t="shared" si="12"/>
        <v>57</v>
      </c>
      <c r="M14" s="5497">
        <f t="shared" si="12"/>
        <v>60</v>
      </c>
      <c r="N14" s="5495">
        <f t="shared" si="12"/>
        <v>39</v>
      </c>
      <c r="O14" s="5496">
        <f t="shared" si="12"/>
        <v>88</v>
      </c>
      <c r="P14" s="5497">
        <f t="shared" si="12"/>
        <v>127</v>
      </c>
      <c r="Q14" s="4089">
        <f t="shared" si="12"/>
        <v>42</v>
      </c>
      <c r="R14" s="4090">
        <f t="shared" si="12"/>
        <v>209</v>
      </c>
      <c r="S14" s="4091">
        <f t="shared" si="12"/>
        <v>251</v>
      </c>
      <c r="T14" s="1121">
        <f t="shared" si="12"/>
        <v>0</v>
      </c>
      <c r="V14" s="223" t="s">
        <v>96</v>
      </c>
    </row>
    <row r="15" spans="1:22">
      <c r="A15" s="1694" t="s">
        <v>15</v>
      </c>
      <c r="B15" s="4106"/>
      <c r="C15" s="4107"/>
      <c r="D15" s="4108"/>
      <c r="E15" s="4106"/>
      <c r="F15" s="4107"/>
      <c r="G15" s="4108"/>
      <c r="H15" s="5552"/>
      <c r="I15" s="5584"/>
      <c r="J15" s="5585"/>
      <c r="K15" s="5552"/>
      <c r="L15" s="5584"/>
      <c r="M15" s="5585"/>
      <c r="N15" s="5552"/>
      <c r="O15" s="5584"/>
      <c r="P15" s="5585"/>
      <c r="Q15" s="3047"/>
      <c r="R15" s="3048"/>
      <c r="S15" s="3049"/>
    </row>
    <row r="16" spans="1:22" ht="27" thickBot="1">
      <c r="A16" s="5560" t="s">
        <v>16</v>
      </c>
      <c r="B16" s="5561"/>
      <c r="C16" s="5562" t="s">
        <v>28</v>
      </c>
      <c r="D16" s="5563"/>
      <c r="E16" s="5561"/>
      <c r="F16" s="5562"/>
      <c r="G16" s="5563"/>
      <c r="H16" s="5561"/>
      <c r="I16" s="5562" t="s">
        <v>28</v>
      </c>
      <c r="J16" s="5563"/>
      <c r="K16" s="5561"/>
      <c r="L16" s="5562"/>
      <c r="M16" s="5563"/>
      <c r="N16" s="5586"/>
      <c r="O16" s="5587"/>
      <c r="P16" s="5563"/>
      <c r="Q16" s="5510"/>
      <c r="R16" s="5490"/>
      <c r="S16" s="5491"/>
    </row>
    <row r="17" spans="1:20" ht="26.25">
      <c r="A17" s="5569" t="s">
        <v>95</v>
      </c>
      <c r="B17" s="5384">
        <v>0</v>
      </c>
      <c r="C17" s="5570">
        <v>0</v>
      </c>
      <c r="D17" s="5571">
        <f>SUM(B17:C17)</f>
        <v>0</v>
      </c>
      <c r="E17" s="5384">
        <v>0</v>
      </c>
      <c r="F17" s="5570">
        <v>1</v>
      </c>
      <c r="G17" s="5571">
        <v>1</v>
      </c>
      <c r="H17" s="5384">
        <v>0</v>
      </c>
      <c r="I17" s="5570">
        <v>36</v>
      </c>
      <c r="J17" s="5571">
        <f>SUM(H17:I17)</f>
        <v>36</v>
      </c>
      <c r="K17" s="5384">
        <v>3</v>
      </c>
      <c r="L17" s="5570">
        <v>27</v>
      </c>
      <c r="M17" s="5571">
        <f>SUM(K17:L17)</f>
        <v>30</v>
      </c>
      <c r="N17" s="5384">
        <v>16</v>
      </c>
      <c r="O17" s="5570">
        <v>45</v>
      </c>
      <c r="P17" s="5571">
        <f>N17+O17</f>
        <v>61</v>
      </c>
      <c r="Q17" s="5572">
        <f>SUM(B17+E17+H17+K17+N17)</f>
        <v>19</v>
      </c>
      <c r="R17" s="5573">
        <f>SUM(C17+F17+I17+L17+O17)</f>
        <v>109</v>
      </c>
      <c r="S17" s="5574">
        <f>SUM(Q17:R17)</f>
        <v>128</v>
      </c>
    </row>
    <row r="18" spans="1:20" ht="26.25">
      <c r="A18" s="5393" t="s">
        <v>89</v>
      </c>
      <c r="B18" s="5128">
        <v>0</v>
      </c>
      <c r="C18" s="5129">
        <v>0</v>
      </c>
      <c r="D18" s="5126">
        <f t="shared" ref="D18:D21" si="13">SUM(B18:C18)</f>
        <v>0</v>
      </c>
      <c r="E18" s="5128">
        <v>0</v>
      </c>
      <c r="F18" s="5129">
        <v>0</v>
      </c>
      <c r="G18" s="5126">
        <v>0</v>
      </c>
      <c r="H18" s="5128">
        <v>0</v>
      </c>
      <c r="I18" s="5129">
        <v>0</v>
      </c>
      <c r="J18" s="5126">
        <f t="shared" ref="J18:J21" si="14">SUM(H18:I18)</f>
        <v>0</v>
      </c>
      <c r="K18" s="5128">
        <v>0</v>
      </c>
      <c r="L18" s="5129">
        <v>0</v>
      </c>
      <c r="M18" s="5126">
        <f t="shared" ref="M18:M21" si="15">SUM(K18:L18)</f>
        <v>0</v>
      </c>
      <c r="N18" s="5128">
        <v>9</v>
      </c>
      <c r="O18" s="5129">
        <v>14</v>
      </c>
      <c r="P18" s="5126">
        <f t="shared" ref="P18:P21" si="16">N18+O18</f>
        <v>23</v>
      </c>
      <c r="Q18" s="5509">
        <f t="shared" ref="Q18:R21" si="17">SUM(B18+E18+H18+K18+N18)</f>
        <v>9</v>
      </c>
      <c r="R18" s="5493">
        <f t="shared" si="17"/>
        <v>14</v>
      </c>
      <c r="S18" s="5494">
        <f t="shared" ref="S18:S21" si="18">SUM(Q18:R18)</f>
        <v>23</v>
      </c>
    </row>
    <row r="19" spans="1:20" ht="26.25">
      <c r="A19" s="5393" t="s">
        <v>90</v>
      </c>
      <c r="B19" s="5128">
        <v>0</v>
      </c>
      <c r="C19" s="5129">
        <v>0</v>
      </c>
      <c r="D19" s="5126">
        <f t="shared" si="13"/>
        <v>0</v>
      </c>
      <c r="E19" s="5128">
        <v>0</v>
      </c>
      <c r="F19" s="5129">
        <v>0</v>
      </c>
      <c r="G19" s="5126">
        <v>0</v>
      </c>
      <c r="H19" s="5128">
        <v>0</v>
      </c>
      <c r="I19" s="5129">
        <v>0</v>
      </c>
      <c r="J19" s="5126">
        <f t="shared" si="14"/>
        <v>0</v>
      </c>
      <c r="K19" s="5128">
        <v>0</v>
      </c>
      <c r="L19" s="5129">
        <v>0</v>
      </c>
      <c r="M19" s="5126">
        <f t="shared" si="15"/>
        <v>0</v>
      </c>
      <c r="N19" s="5128">
        <v>5</v>
      </c>
      <c r="O19" s="5129">
        <v>11</v>
      </c>
      <c r="P19" s="5126">
        <f t="shared" si="16"/>
        <v>16</v>
      </c>
      <c r="Q19" s="5509">
        <f t="shared" si="17"/>
        <v>5</v>
      </c>
      <c r="R19" s="5493">
        <f t="shared" si="17"/>
        <v>11</v>
      </c>
      <c r="S19" s="5494">
        <f t="shared" si="18"/>
        <v>16</v>
      </c>
    </row>
    <row r="20" spans="1:20" ht="26.25">
      <c r="A20" s="5575" t="s">
        <v>91</v>
      </c>
      <c r="B20" s="5128">
        <v>0</v>
      </c>
      <c r="C20" s="5129">
        <v>0</v>
      </c>
      <c r="D20" s="5126">
        <f t="shared" si="13"/>
        <v>0</v>
      </c>
      <c r="E20" s="5128">
        <v>0</v>
      </c>
      <c r="F20" s="5129">
        <v>0</v>
      </c>
      <c r="G20" s="5126">
        <v>0</v>
      </c>
      <c r="H20" s="5128">
        <v>0</v>
      </c>
      <c r="I20" s="5129">
        <v>27</v>
      </c>
      <c r="J20" s="5126">
        <f t="shared" si="14"/>
        <v>27</v>
      </c>
      <c r="K20" s="5128">
        <v>0</v>
      </c>
      <c r="L20" s="5129">
        <v>29</v>
      </c>
      <c r="M20" s="5126">
        <f t="shared" si="15"/>
        <v>29</v>
      </c>
      <c r="N20" s="5128">
        <v>6</v>
      </c>
      <c r="O20" s="5129">
        <v>12</v>
      </c>
      <c r="P20" s="5126">
        <f t="shared" si="16"/>
        <v>18</v>
      </c>
      <c r="Q20" s="5509">
        <f t="shared" si="17"/>
        <v>6</v>
      </c>
      <c r="R20" s="5493">
        <f t="shared" si="17"/>
        <v>68</v>
      </c>
      <c r="S20" s="5494">
        <f t="shared" si="18"/>
        <v>74</v>
      </c>
    </row>
    <row r="21" spans="1:20" ht="27" thickBot="1">
      <c r="A21" s="5576" t="s">
        <v>92</v>
      </c>
      <c r="B21" s="5577">
        <v>0</v>
      </c>
      <c r="C21" s="5371">
        <v>0</v>
      </c>
      <c r="D21" s="5123">
        <f t="shared" si="13"/>
        <v>0</v>
      </c>
      <c r="E21" s="5577">
        <v>0</v>
      </c>
      <c r="F21" s="5371">
        <v>0</v>
      </c>
      <c r="G21" s="5123">
        <f t="shared" ref="G21" si="19">SUM(E21:F21)</f>
        <v>0</v>
      </c>
      <c r="H21" s="5577">
        <v>0</v>
      </c>
      <c r="I21" s="5371">
        <v>0</v>
      </c>
      <c r="J21" s="5123">
        <f t="shared" si="14"/>
        <v>0</v>
      </c>
      <c r="K21" s="5577">
        <v>0</v>
      </c>
      <c r="L21" s="5371">
        <v>0</v>
      </c>
      <c r="M21" s="5123">
        <f t="shared" si="15"/>
        <v>0</v>
      </c>
      <c r="N21" s="5577">
        <v>3</v>
      </c>
      <c r="O21" s="5371">
        <v>5</v>
      </c>
      <c r="P21" s="5123">
        <f t="shared" si="16"/>
        <v>8</v>
      </c>
      <c r="Q21" s="5578">
        <f t="shared" si="17"/>
        <v>3</v>
      </c>
      <c r="R21" s="5579">
        <f t="shared" si="17"/>
        <v>5</v>
      </c>
      <c r="S21" s="5580">
        <f t="shared" si="18"/>
        <v>8</v>
      </c>
    </row>
    <row r="22" spans="1:20" ht="26.25" thickBot="1">
      <c r="A22" s="5581" t="s">
        <v>17</v>
      </c>
      <c r="B22" s="5582">
        <f t="shared" ref="B22:R22" si="20">SUM(B17:B21)</f>
        <v>0</v>
      </c>
      <c r="C22" s="3013">
        <f t="shared" si="20"/>
        <v>0</v>
      </c>
      <c r="D22" s="3014">
        <f t="shared" si="20"/>
        <v>0</v>
      </c>
      <c r="E22" s="5582">
        <f t="shared" si="20"/>
        <v>0</v>
      </c>
      <c r="F22" s="3013">
        <f t="shared" si="20"/>
        <v>1</v>
      </c>
      <c r="G22" s="3014">
        <f t="shared" si="20"/>
        <v>1</v>
      </c>
      <c r="H22" s="5582">
        <f t="shared" si="20"/>
        <v>0</v>
      </c>
      <c r="I22" s="3013">
        <f t="shared" si="20"/>
        <v>63</v>
      </c>
      <c r="J22" s="3014">
        <f t="shared" si="20"/>
        <v>63</v>
      </c>
      <c r="K22" s="5582">
        <f t="shared" si="20"/>
        <v>3</v>
      </c>
      <c r="L22" s="3013">
        <f t="shared" si="20"/>
        <v>56</v>
      </c>
      <c r="M22" s="3014">
        <f t="shared" si="20"/>
        <v>59</v>
      </c>
      <c r="N22" s="5582">
        <f t="shared" si="20"/>
        <v>39</v>
      </c>
      <c r="O22" s="3013">
        <f t="shared" si="20"/>
        <v>87</v>
      </c>
      <c r="P22" s="3014">
        <f t="shared" si="20"/>
        <v>126</v>
      </c>
      <c r="Q22" s="5582">
        <f t="shared" si="20"/>
        <v>42</v>
      </c>
      <c r="R22" s="3013">
        <f t="shared" si="20"/>
        <v>207</v>
      </c>
      <c r="S22" s="3014">
        <f>Q22+R22</f>
        <v>249</v>
      </c>
      <c r="T22" s="1121">
        <f>SUM(T17:T21)</f>
        <v>0</v>
      </c>
    </row>
    <row r="23" spans="1:20" ht="27" thickBot="1">
      <c r="A23" s="5419" t="s">
        <v>18</v>
      </c>
      <c r="B23" s="5506"/>
      <c r="C23" s="5507"/>
      <c r="D23" s="5583"/>
      <c r="E23" s="5506"/>
      <c r="F23" s="5507"/>
      <c r="G23" s="5583"/>
      <c r="H23" s="5506"/>
      <c r="I23" s="5507"/>
      <c r="J23" s="5583"/>
      <c r="K23" s="5506"/>
      <c r="L23" s="5507"/>
      <c r="M23" s="5583"/>
      <c r="N23" s="5506"/>
      <c r="O23" s="5507"/>
      <c r="P23" s="5583"/>
      <c r="Q23" s="5506"/>
      <c r="R23" s="5507"/>
      <c r="S23" s="5583"/>
    </row>
    <row r="24" spans="1:20" ht="26.25">
      <c r="A24" s="5380" t="s">
        <v>95</v>
      </c>
      <c r="B24" s="5564">
        <v>0</v>
      </c>
      <c r="C24" s="5565">
        <v>0</v>
      </c>
      <c r="D24" s="5558">
        <f>SUM(B24:C24)</f>
        <v>0</v>
      </c>
      <c r="E24" s="5564">
        <v>0</v>
      </c>
      <c r="F24" s="5565">
        <v>0</v>
      </c>
      <c r="G24" s="5558">
        <f>SUM(E24:F24)</f>
        <v>0</v>
      </c>
      <c r="H24" s="5564">
        <v>0</v>
      </c>
      <c r="I24" s="5565">
        <v>0</v>
      </c>
      <c r="J24" s="5558">
        <f>SUM(H24:I24)</f>
        <v>0</v>
      </c>
      <c r="K24" s="5564">
        <v>0</v>
      </c>
      <c r="L24" s="5565">
        <v>0</v>
      </c>
      <c r="M24" s="5558">
        <f>SUM(K24:L24)</f>
        <v>0</v>
      </c>
      <c r="N24" s="5564">
        <v>0</v>
      </c>
      <c r="O24" s="5565">
        <v>1</v>
      </c>
      <c r="P24" s="5558">
        <f>N24+O24</f>
        <v>1</v>
      </c>
      <c r="Q24" s="5566">
        <f>B24+E24+H24+K24+N24</f>
        <v>0</v>
      </c>
      <c r="R24" s="5567">
        <f>C24+F24+I24+L24+O24</f>
        <v>1</v>
      </c>
      <c r="S24" s="5568">
        <f>SUM(Q24:R24)</f>
        <v>1</v>
      </c>
    </row>
    <row r="25" spans="1:20" ht="26.25">
      <c r="A25" s="1115" t="s">
        <v>89</v>
      </c>
      <c r="B25" s="4110">
        <v>0</v>
      </c>
      <c r="C25" s="4111">
        <v>0</v>
      </c>
      <c r="D25" s="4112">
        <f t="shared" ref="D25:D28" si="21">SUM(B25:C25)</f>
        <v>0</v>
      </c>
      <c r="E25" s="4113">
        <v>0</v>
      </c>
      <c r="F25" s="4114">
        <v>0</v>
      </c>
      <c r="G25" s="4105">
        <f t="shared" ref="G25:G28" si="22">SUM(E25:F25)</f>
        <v>0</v>
      </c>
      <c r="H25" s="5518">
        <v>0</v>
      </c>
      <c r="I25" s="5519">
        <v>0</v>
      </c>
      <c r="J25" s="5126">
        <f t="shared" ref="J25:J28" si="23">SUM(H25:I25)</f>
        <v>0</v>
      </c>
      <c r="K25" s="5518">
        <v>0</v>
      </c>
      <c r="L25" s="5519">
        <v>0</v>
      </c>
      <c r="M25" s="5126">
        <f t="shared" ref="M25:M28" si="24">SUM(K25:L25)</f>
        <v>0</v>
      </c>
      <c r="N25" s="5518">
        <v>0</v>
      </c>
      <c r="O25" s="5519">
        <v>0</v>
      </c>
      <c r="P25" s="5126">
        <f t="shared" ref="P25:P28" si="25">N25+O25</f>
        <v>0</v>
      </c>
      <c r="Q25" s="1293">
        <f t="shared" ref="Q25:R28" si="26">B25+E25+H25+K25+N25</f>
        <v>0</v>
      </c>
      <c r="R25" s="1292">
        <f t="shared" si="26"/>
        <v>0</v>
      </c>
      <c r="S25" s="1120">
        <f t="shared" ref="S25:S28" si="27">SUM(Q25:R25)</f>
        <v>0</v>
      </c>
    </row>
    <row r="26" spans="1:20" ht="26.25">
      <c r="A26" s="1115" t="s">
        <v>90</v>
      </c>
      <c r="B26" s="4110">
        <v>0</v>
      </c>
      <c r="C26" s="4111">
        <v>0</v>
      </c>
      <c r="D26" s="4112">
        <f t="shared" si="21"/>
        <v>0</v>
      </c>
      <c r="E26" s="4113">
        <v>0</v>
      </c>
      <c r="F26" s="4114">
        <v>0</v>
      </c>
      <c r="G26" s="4105">
        <f t="shared" si="22"/>
        <v>0</v>
      </c>
      <c r="H26" s="5518">
        <v>0</v>
      </c>
      <c r="I26" s="5519">
        <v>0</v>
      </c>
      <c r="J26" s="5126">
        <f t="shared" si="23"/>
        <v>0</v>
      </c>
      <c r="K26" s="5518">
        <v>0</v>
      </c>
      <c r="L26" s="5519">
        <v>0</v>
      </c>
      <c r="M26" s="5126">
        <f t="shared" si="24"/>
        <v>0</v>
      </c>
      <c r="N26" s="5518">
        <v>0</v>
      </c>
      <c r="O26" s="5519">
        <v>0</v>
      </c>
      <c r="P26" s="5126">
        <f t="shared" si="25"/>
        <v>0</v>
      </c>
      <c r="Q26" s="1293">
        <f t="shared" si="26"/>
        <v>0</v>
      </c>
      <c r="R26" s="1292">
        <f t="shared" si="26"/>
        <v>0</v>
      </c>
      <c r="S26" s="1120">
        <f t="shared" si="27"/>
        <v>0</v>
      </c>
    </row>
    <row r="27" spans="1:20" ht="26.25">
      <c r="A27" s="1122" t="s">
        <v>91</v>
      </c>
      <c r="B27" s="4110">
        <v>0</v>
      </c>
      <c r="C27" s="4111">
        <v>0</v>
      </c>
      <c r="D27" s="4112">
        <f t="shared" si="21"/>
        <v>0</v>
      </c>
      <c r="E27" s="4113">
        <v>0</v>
      </c>
      <c r="F27" s="4114">
        <v>0</v>
      </c>
      <c r="G27" s="4105">
        <f t="shared" si="22"/>
        <v>0</v>
      </c>
      <c r="H27" s="5518">
        <v>0</v>
      </c>
      <c r="I27" s="5519">
        <v>0</v>
      </c>
      <c r="J27" s="5126">
        <f t="shared" si="23"/>
        <v>0</v>
      </c>
      <c r="K27" s="5518">
        <v>0</v>
      </c>
      <c r="L27" s="5519">
        <v>1</v>
      </c>
      <c r="M27" s="5126">
        <f t="shared" si="24"/>
        <v>1</v>
      </c>
      <c r="N27" s="5518">
        <v>0</v>
      </c>
      <c r="O27" s="5519">
        <v>0</v>
      </c>
      <c r="P27" s="5126">
        <f t="shared" si="25"/>
        <v>0</v>
      </c>
      <c r="Q27" s="1293">
        <f t="shared" si="26"/>
        <v>0</v>
      </c>
      <c r="R27" s="1292">
        <f t="shared" si="26"/>
        <v>1</v>
      </c>
      <c r="S27" s="1120">
        <f t="shared" si="27"/>
        <v>1</v>
      </c>
    </row>
    <row r="28" spans="1:20" ht="26.25">
      <c r="A28" s="1115" t="s">
        <v>92</v>
      </c>
      <c r="B28" s="4110">
        <v>0</v>
      </c>
      <c r="C28" s="4111">
        <v>0</v>
      </c>
      <c r="D28" s="4112">
        <f t="shared" si="21"/>
        <v>0</v>
      </c>
      <c r="E28" s="4113">
        <v>0</v>
      </c>
      <c r="F28" s="4114">
        <v>0</v>
      </c>
      <c r="G28" s="4105">
        <f t="shared" si="22"/>
        <v>0</v>
      </c>
      <c r="H28" s="5518">
        <v>0</v>
      </c>
      <c r="I28" s="5519">
        <v>0</v>
      </c>
      <c r="J28" s="5126">
        <f t="shared" si="23"/>
        <v>0</v>
      </c>
      <c r="K28" s="5518">
        <v>0</v>
      </c>
      <c r="L28" s="5519">
        <v>0</v>
      </c>
      <c r="M28" s="5126">
        <f t="shared" si="24"/>
        <v>0</v>
      </c>
      <c r="N28" s="5518">
        <v>0</v>
      </c>
      <c r="O28" s="5519">
        <v>0</v>
      </c>
      <c r="P28" s="5126">
        <f t="shared" si="25"/>
        <v>0</v>
      </c>
      <c r="Q28" s="1293">
        <f t="shared" si="26"/>
        <v>0</v>
      </c>
      <c r="R28" s="1292">
        <f t="shared" si="26"/>
        <v>0</v>
      </c>
      <c r="S28" s="1120">
        <f t="shared" si="27"/>
        <v>0</v>
      </c>
    </row>
    <row r="29" spans="1:20" ht="26.25" thickBot="1">
      <c r="A29" s="1097" t="s">
        <v>19</v>
      </c>
      <c r="B29" s="4115">
        <f t="shared" ref="B29:S29" si="28">SUM(B24:B28)</f>
        <v>0</v>
      </c>
      <c r="C29" s="4116">
        <f t="shared" si="28"/>
        <v>0</v>
      </c>
      <c r="D29" s="1096">
        <f t="shared" si="28"/>
        <v>0</v>
      </c>
      <c r="E29" s="4117">
        <f t="shared" si="28"/>
        <v>0</v>
      </c>
      <c r="F29" s="4118">
        <f t="shared" si="28"/>
        <v>0</v>
      </c>
      <c r="G29" s="4119">
        <f t="shared" si="28"/>
        <v>0</v>
      </c>
      <c r="H29" s="5557">
        <f t="shared" si="28"/>
        <v>0</v>
      </c>
      <c r="I29" s="5551">
        <f t="shared" si="28"/>
        <v>0</v>
      </c>
      <c r="J29" s="5550">
        <f t="shared" si="28"/>
        <v>0</v>
      </c>
      <c r="K29" s="5557">
        <f t="shared" si="28"/>
        <v>0</v>
      </c>
      <c r="L29" s="5551">
        <f t="shared" si="28"/>
        <v>1</v>
      </c>
      <c r="M29" s="5550">
        <f t="shared" si="28"/>
        <v>1</v>
      </c>
      <c r="N29" s="5557">
        <f t="shared" si="28"/>
        <v>0</v>
      </c>
      <c r="O29" s="5551">
        <f t="shared" si="28"/>
        <v>1</v>
      </c>
      <c r="P29" s="5550">
        <f t="shared" si="28"/>
        <v>1</v>
      </c>
      <c r="Q29" s="1886">
        <f t="shared" si="28"/>
        <v>0</v>
      </c>
      <c r="R29" s="1887">
        <f t="shared" si="28"/>
        <v>2</v>
      </c>
      <c r="S29" s="1096">
        <f t="shared" si="28"/>
        <v>2</v>
      </c>
    </row>
    <row r="30" spans="1:20" ht="26.25" thickBot="1">
      <c r="A30" s="2288" t="s">
        <v>29</v>
      </c>
      <c r="B30" s="2289">
        <f t="shared" ref="B30:S30" si="29">B22</f>
        <v>0</v>
      </c>
      <c r="C30" s="571">
        <f t="shared" si="29"/>
        <v>0</v>
      </c>
      <c r="D30" s="572">
        <f t="shared" si="29"/>
        <v>0</v>
      </c>
      <c r="E30" s="2289">
        <f t="shared" si="29"/>
        <v>0</v>
      </c>
      <c r="F30" s="571">
        <f t="shared" si="29"/>
        <v>1</v>
      </c>
      <c r="G30" s="572">
        <f t="shared" si="29"/>
        <v>1</v>
      </c>
      <c r="H30" s="4638">
        <f t="shared" si="29"/>
        <v>0</v>
      </c>
      <c r="I30" s="5381">
        <f t="shared" si="29"/>
        <v>63</v>
      </c>
      <c r="J30" s="5382">
        <f t="shared" si="29"/>
        <v>63</v>
      </c>
      <c r="K30" s="4638">
        <f t="shared" si="29"/>
        <v>3</v>
      </c>
      <c r="L30" s="5381">
        <f t="shared" si="29"/>
        <v>56</v>
      </c>
      <c r="M30" s="5382">
        <f t="shared" si="29"/>
        <v>59</v>
      </c>
      <c r="N30" s="4638">
        <f t="shared" si="29"/>
        <v>39</v>
      </c>
      <c r="O30" s="5381">
        <f t="shared" si="29"/>
        <v>87</v>
      </c>
      <c r="P30" s="5382">
        <f t="shared" si="29"/>
        <v>126</v>
      </c>
      <c r="Q30" s="2289">
        <f t="shared" si="29"/>
        <v>42</v>
      </c>
      <c r="R30" s="571">
        <f t="shared" si="29"/>
        <v>207</v>
      </c>
      <c r="S30" s="572">
        <f t="shared" si="29"/>
        <v>249</v>
      </c>
      <c r="T30" s="226"/>
    </row>
    <row r="31" spans="1:20" ht="35.25" customHeight="1" thickBot="1">
      <c r="A31" s="2290" t="s">
        <v>34</v>
      </c>
      <c r="B31" s="2291">
        <f>B29</f>
        <v>0</v>
      </c>
      <c r="C31" s="2292">
        <f t="shared" ref="C31:P31" si="30">C29</f>
        <v>0</v>
      </c>
      <c r="D31" s="2293">
        <f t="shared" si="30"/>
        <v>0</v>
      </c>
      <c r="E31" s="2291">
        <f t="shared" si="30"/>
        <v>0</v>
      </c>
      <c r="F31" s="2292">
        <f t="shared" si="30"/>
        <v>0</v>
      </c>
      <c r="G31" s="2293">
        <f t="shared" si="30"/>
        <v>0</v>
      </c>
      <c r="H31" s="2518">
        <f t="shared" si="30"/>
        <v>0</v>
      </c>
      <c r="I31" s="2519">
        <f t="shared" si="30"/>
        <v>0</v>
      </c>
      <c r="J31" s="2520">
        <f t="shared" si="30"/>
        <v>0</v>
      </c>
      <c r="K31" s="2518">
        <f t="shared" si="30"/>
        <v>0</v>
      </c>
      <c r="L31" s="4120">
        <f t="shared" si="30"/>
        <v>1</v>
      </c>
      <c r="M31" s="4121">
        <f t="shared" si="30"/>
        <v>1</v>
      </c>
      <c r="N31" s="4122">
        <f t="shared" si="30"/>
        <v>0</v>
      </c>
      <c r="O31" s="4120">
        <f t="shared" si="30"/>
        <v>1</v>
      </c>
      <c r="P31" s="4121">
        <f t="shared" si="30"/>
        <v>1</v>
      </c>
      <c r="Q31" s="4122">
        <f>Q29</f>
        <v>0</v>
      </c>
      <c r="R31" s="2292">
        <f t="shared" ref="R31" si="31">R29</f>
        <v>2</v>
      </c>
      <c r="S31" s="2293">
        <f t="shared" ref="S31" si="32">S29</f>
        <v>2</v>
      </c>
    </row>
    <row r="32" spans="1:20" ht="35.25" thickBot="1">
      <c r="A32" s="2283" t="s">
        <v>35</v>
      </c>
      <c r="B32" s="5588">
        <f>SUM(B30:B31)</f>
        <v>0</v>
      </c>
      <c r="C32" s="5589">
        <f t="shared" ref="C32:P32" si="33">SUM(C30:C31)</f>
        <v>0</v>
      </c>
      <c r="D32" s="5590">
        <f t="shared" si="33"/>
        <v>0</v>
      </c>
      <c r="E32" s="5588">
        <f t="shared" si="33"/>
        <v>0</v>
      </c>
      <c r="F32" s="5589">
        <f t="shared" si="33"/>
        <v>1</v>
      </c>
      <c r="G32" s="5590">
        <f t="shared" si="33"/>
        <v>1</v>
      </c>
      <c r="H32" s="5591">
        <f t="shared" si="33"/>
        <v>0</v>
      </c>
      <c r="I32" s="5592">
        <f t="shared" si="33"/>
        <v>63</v>
      </c>
      <c r="J32" s="5593">
        <f t="shared" si="33"/>
        <v>63</v>
      </c>
      <c r="K32" s="5591">
        <f t="shared" si="33"/>
        <v>3</v>
      </c>
      <c r="L32" s="5594">
        <f t="shared" si="33"/>
        <v>57</v>
      </c>
      <c r="M32" s="5595">
        <f t="shared" si="33"/>
        <v>60</v>
      </c>
      <c r="N32" s="5596">
        <f t="shared" si="33"/>
        <v>39</v>
      </c>
      <c r="O32" s="5594">
        <f t="shared" si="33"/>
        <v>88</v>
      </c>
      <c r="P32" s="5595">
        <f t="shared" si="33"/>
        <v>127</v>
      </c>
      <c r="Q32" s="5596">
        <f>SUM(Q30:Q31)</f>
        <v>42</v>
      </c>
      <c r="R32" s="5589">
        <f t="shared" ref="R32" si="34">SUM(R30:R31)</f>
        <v>209</v>
      </c>
      <c r="S32" s="2522">
        <f>SUM(S30:S31)</f>
        <v>251</v>
      </c>
    </row>
    <row r="33" spans="1:19">
      <c r="A33" s="7565"/>
      <c r="B33" s="7565"/>
      <c r="C33" s="7565"/>
      <c r="D33" s="7565"/>
      <c r="E33" s="7565"/>
      <c r="F33" s="7565"/>
      <c r="G33" s="7565"/>
      <c r="H33" s="7565"/>
      <c r="I33" s="7565"/>
      <c r="J33" s="7565"/>
      <c r="K33" s="7565"/>
      <c r="L33" s="7565"/>
      <c r="M33" s="7565"/>
      <c r="N33" s="7565"/>
      <c r="O33" s="7565"/>
      <c r="P33" s="7565"/>
    </row>
    <row r="34" spans="1:19" ht="36.75" customHeight="1">
      <c r="A34" s="7565"/>
      <c r="B34" s="7565"/>
      <c r="C34" s="7565"/>
      <c r="D34" s="7565"/>
      <c r="E34" s="7565"/>
      <c r="F34" s="7565"/>
      <c r="G34" s="7565"/>
      <c r="H34" s="7565"/>
      <c r="I34" s="7565"/>
      <c r="J34" s="7565"/>
      <c r="K34" s="7565"/>
      <c r="L34" s="7565"/>
      <c r="M34" s="7565"/>
      <c r="N34" s="7565"/>
      <c r="O34" s="7565"/>
      <c r="P34" s="7565"/>
    </row>
    <row r="35" spans="1:19">
      <c r="A35" s="7565"/>
      <c r="B35" s="7565"/>
      <c r="C35" s="7565"/>
      <c r="D35" s="7565"/>
      <c r="E35" s="7565"/>
      <c r="F35" s="7565"/>
      <c r="G35" s="7565"/>
      <c r="H35" s="7565"/>
      <c r="I35" s="7565"/>
      <c r="J35" s="7565"/>
      <c r="K35" s="7565"/>
      <c r="L35" s="7565"/>
      <c r="M35" s="7565"/>
      <c r="N35" s="7565"/>
      <c r="O35" s="7565"/>
      <c r="P35" s="7565"/>
      <c r="Q35" s="7565"/>
      <c r="R35" s="7565"/>
      <c r="S35" s="7565"/>
    </row>
    <row r="36" spans="1:19">
      <c r="A36" s="5549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</row>
    <row r="38" spans="1:19">
      <c r="A38" s="226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</row>
    <row r="39" spans="1:19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</row>
  </sheetData>
  <mergeCells count="13">
    <mergeCell ref="A34:P34"/>
    <mergeCell ref="A35:S35"/>
    <mergeCell ref="A5:A7"/>
    <mergeCell ref="B5:D6"/>
    <mergeCell ref="E5:G6"/>
    <mergeCell ref="H5:J6"/>
    <mergeCell ref="K5:M6"/>
    <mergeCell ref="N5:P6"/>
    <mergeCell ref="A1:T1"/>
    <mergeCell ref="A2:T2"/>
    <mergeCell ref="A3:T3"/>
    <mergeCell ref="Q5:S6"/>
    <mergeCell ref="A33:P33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1"/>
  <sheetViews>
    <sheetView view="pageBreakPreview" zoomScale="50" zoomScaleNormal="50" zoomScaleSheetLayoutView="50" workbookViewId="0">
      <selection activeCell="E17" sqref="E17"/>
    </sheetView>
  </sheetViews>
  <sheetFormatPr defaultColWidth="9.140625" defaultRowHeight="25.5"/>
  <cols>
    <col min="1" max="1" width="118" style="223" customWidth="1"/>
    <col min="2" max="2" width="15.5703125" style="223" customWidth="1"/>
    <col min="3" max="3" width="12.85546875" style="223" customWidth="1"/>
    <col min="4" max="4" width="12.28515625" style="223" customWidth="1"/>
    <col min="5" max="5" width="14.85546875" style="223" customWidth="1"/>
    <col min="6" max="6" width="12.140625" style="223" customWidth="1"/>
    <col min="7" max="7" width="12.7109375" style="223" customWidth="1"/>
    <col min="8" max="8" width="14.85546875" style="223" customWidth="1"/>
    <col min="9" max="9" width="13.28515625" style="223" customWidth="1"/>
    <col min="10" max="10" width="14.28515625" style="223" customWidth="1"/>
    <col min="11" max="11" width="16.28515625" style="223" customWidth="1"/>
    <col min="12" max="12" width="14" style="223" customWidth="1"/>
    <col min="13" max="13" width="12" style="223" customWidth="1"/>
    <col min="14" max="14" width="16.42578125" style="223" customWidth="1"/>
    <col min="15" max="15" width="13.28515625" style="223" customWidth="1"/>
    <col min="16" max="16" width="12" style="223" customWidth="1"/>
    <col min="17" max="17" width="16.42578125" style="223" customWidth="1"/>
    <col min="18" max="18" width="12.28515625" style="223" customWidth="1"/>
    <col min="19" max="19" width="11.28515625" style="223" customWidth="1"/>
    <col min="20" max="20" width="9.28515625" style="223" customWidth="1"/>
    <col min="21" max="16384" width="9.140625" style="223"/>
  </cols>
  <sheetData>
    <row r="1" spans="1:21" ht="25.5" customHeight="1">
      <c r="A1" s="7323"/>
      <c r="B1" s="7323"/>
      <c r="C1" s="7323"/>
      <c r="D1" s="7323"/>
      <c r="E1" s="7323"/>
      <c r="F1" s="7323"/>
      <c r="G1" s="7323"/>
      <c r="H1" s="7323"/>
      <c r="I1" s="7323"/>
      <c r="J1" s="7323"/>
      <c r="K1" s="7323"/>
      <c r="L1" s="7323"/>
      <c r="M1" s="7323"/>
      <c r="N1" s="7323"/>
      <c r="O1" s="7323"/>
      <c r="P1" s="7323"/>
      <c r="Q1" s="7323"/>
      <c r="R1" s="7323"/>
      <c r="S1" s="7323"/>
    </row>
    <row r="2" spans="1:21" ht="26.25" customHeight="1">
      <c r="A2" s="7599" t="s">
        <v>94</v>
      </c>
      <c r="B2" s="7599"/>
      <c r="C2" s="7599"/>
      <c r="D2" s="7599"/>
      <c r="E2" s="7599"/>
      <c r="F2" s="7599"/>
      <c r="G2" s="7599"/>
      <c r="H2" s="7599"/>
      <c r="I2" s="7599"/>
      <c r="J2" s="7599"/>
      <c r="K2" s="7599"/>
      <c r="L2" s="7599"/>
      <c r="M2" s="7599"/>
      <c r="N2" s="7599"/>
      <c r="O2" s="7599"/>
      <c r="P2" s="7599"/>
      <c r="Q2" s="7599"/>
      <c r="R2" s="7599"/>
      <c r="S2" s="7599"/>
    </row>
    <row r="3" spans="1:21" ht="37.5" customHeight="1">
      <c r="A3" s="7348" t="s">
        <v>87</v>
      </c>
      <c r="B3" s="7348"/>
      <c r="C3" s="7348"/>
      <c r="D3" s="7348"/>
      <c r="E3" s="7348"/>
      <c r="F3" s="7348"/>
      <c r="G3" s="7348"/>
      <c r="H3" s="7348"/>
      <c r="I3" s="7348"/>
      <c r="J3" s="7348"/>
      <c r="K3" s="7348"/>
      <c r="L3" s="7348"/>
      <c r="M3" s="7348"/>
      <c r="N3" s="7348"/>
      <c r="O3" s="7348"/>
      <c r="P3" s="7348"/>
      <c r="Q3" s="7348"/>
      <c r="R3" s="7348"/>
      <c r="S3" s="7348"/>
    </row>
    <row r="4" spans="1:21" ht="33" customHeight="1">
      <c r="A4" s="7600" t="s">
        <v>88</v>
      </c>
      <c r="B4" s="7600"/>
      <c r="C4" s="7600"/>
      <c r="D4" s="7600"/>
      <c r="E4" s="7600"/>
      <c r="F4" s="7600"/>
      <c r="G4" s="7600"/>
      <c r="H4" s="7600"/>
      <c r="I4" s="7600"/>
      <c r="J4" s="7600"/>
      <c r="K4" s="7600"/>
      <c r="L4" s="7600"/>
      <c r="M4" s="7600"/>
      <c r="N4" s="7600"/>
      <c r="O4" s="7600"/>
      <c r="P4" s="7600"/>
      <c r="Q4" s="7600"/>
      <c r="R4" s="7600"/>
      <c r="S4" s="7600"/>
    </row>
    <row r="5" spans="1:21" ht="33" customHeight="1">
      <c r="A5" s="7563" t="s">
        <v>411</v>
      </c>
      <c r="B5" s="7563"/>
      <c r="C5" s="7563"/>
      <c r="D5" s="7563"/>
      <c r="E5" s="7563"/>
      <c r="F5" s="7563"/>
      <c r="G5" s="7563"/>
      <c r="H5" s="7563"/>
      <c r="I5" s="7563"/>
      <c r="J5" s="7563"/>
      <c r="K5" s="7563"/>
      <c r="L5" s="7563"/>
      <c r="M5" s="7563"/>
      <c r="N5" s="7563"/>
      <c r="O5" s="7563"/>
      <c r="P5" s="7563"/>
      <c r="Q5" s="7563"/>
      <c r="R5" s="7563"/>
      <c r="S5" s="7563"/>
    </row>
    <row r="6" spans="1:21" ht="22.5" customHeight="1" thickBot="1">
      <c r="A6" s="3979"/>
      <c r="B6" s="3979"/>
      <c r="C6" s="3979"/>
      <c r="D6" s="3979"/>
      <c r="E6" s="3979"/>
      <c r="F6" s="3979"/>
      <c r="G6" s="3979"/>
      <c r="H6" s="3979"/>
      <c r="I6" s="3979"/>
      <c r="J6" s="3979"/>
      <c r="K6" s="3979"/>
      <c r="L6" s="3979"/>
      <c r="M6" s="3979"/>
      <c r="N6" s="3979"/>
      <c r="O6" s="3979"/>
      <c r="P6" s="3979"/>
      <c r="Q6" s="3979"/>
      <c r="R6" s="3979"/>
      <c r="S6" s="3979"/>
    </row>
    <row r="7" spans="1:21" ht="33" customHeight="1">
      <c r="A7" s="7578" t="s">
        <v>1</v>
      </c>
      <c r="B7" s="7580" t="s">
        <v>2</v>
      </c>
      <c r="C7" s="7581"/>
      <c r="D7" s="7582"/>
      <c r="E7" s="7580" t="s">
        <v>3</v>
      </c>
      <c r="F7" s="7581"/>
      <c r="G7" s="7582"/>
      <c r="H7" s="7588" t="s">
        <v>4</v>
      </c>
      <c r="I7" s="7581"/>
      <c r="J7" s="7581"/>
      <c r="K7" s="7580" t="s">
        <v>5</v>
      </c>
      <c r="L7" s="7581"/>
      <c r="M7" s="7582"/>
      <c r="N7" s="7592">
        <v>5</v>
      </c>
      <c r="O7" s="7581"/>
      <c r="P7" s="7581"/>
      <c r="Q7" s="7593" t="s">
        <v>22</v>
      </c>
      <c r="R7" s="7594"/>
      <c r="S7" s="7595"/>
    </row>
    <row r="8" spans="1:21" ht="21" customHeight="1" thickBot="1">
      <c r="A8" s="7579"/>
      <c r="B8" s="7583"/>
      <c r="C8" s="7570"/>
      <c r="D8" s="7584"/>
      <c r="E8" s="7585"/>
      <c r="F8" s="7586"/>
      <c r="G8" s="7587"/>
      <c r="H8" s="7586"/>
      <c r="I8" s="7586"/>
      <c r="J8" s="7586"/>
      <c r="K8" s="7589"/>
      <c r="L8" s="7590"/>
      <c r="M8" s="7591"/>
      <c r="N8" s="7583"/>
      <c r="O8" s="7570"/>
      <c r="P8" s="7570"/>
      <c r="Q8" s="7596"/>
      <c r="R8" s="7597"/>
      <c r="S8" s="7598"/>
    </row>
    <row r="9" spans="1:21" ht="68.25" customHeight="1" thickBot="1">
      <c r="A9" s="7579"/>
      <c r="B9" s="964" t="s">
        <v>7</v>
      </c>
      <c r="C9" s="964" t="s">
        <v>8</v>
      </c>
      <c r="D9" s="965" t="s">
        <v>9</v>
      </c>
      <c r="E9" s="964" t="s">
        <v>7</v>
      </c>
      <c r="F9" s="964" t="s">
        <v>8</v>
      </c>
      <c r="G9" s="965" t="s">
        <v>9</v>
      </c>
      <c r="H9" s="1098" t="s">
        <v>7</v>
      </c>
      <c r="I9" s="964" t="s">
        <v>8</v>
      </c>
      <c r="J9" s="1099" t="s">
        <v>9</v>
      </c>
      <c r="K9" s="964" t="s">
        <v>7</v>
      </c>
      <c r="L9" s="964" t="s">
        <v>8</v>
      </c>
      <c r="M9" s="1099" t="s">
        <v>9</v>
      </c>
      <c r="N9" s="964" t="s">
        <v>7</v>
      </c>
      <c r="O9" s="964" t="s">
        <v>8</v>
      </c>
      <c r="P9" s="965" t="s">
        <v>9</v>
      </c>
      <c r="Q9" s="964" t="s">
        <v>7</v>
      </c>
      <c r="R9" s="964" t="s">
        <v>8</v>
      </c>
      <c r="S9" s="965" t="s">
        <v>9</v>
      </c>
    </row>
    <row r="10" spans="1:21" ht="27" thickBot="1">
      <c r="A10" s="589" t="s">
        <v>10</v>
      </c>
      <c r="B10" s="594"/>
      <c r="C10" s="595"/>
      <c r="D10" s="596"/>
      <c r="E10" s="594"/>
      <c r="F10" s="595"/>
      <c r="G10" s="596"/>
      <c r="H10" s="594"/>
      <c r="I10" s="595"/>
      <c r="J10" s="596"/>
      <c r="K10" s="594"/>
      <c r="L10" s="595"/>
      <c r="M10" s="596"/>
      <c r="N10" s="594"/>
      <c r="O10" s="595"/>
      <c r="P10" s="596"/>
      <c r="Q10" s="597"/>
      <c r="R10" s="598"/>
      <c r="S10" s="599"/>
    </row>
    <row r="11" spans="1:21" ht="26.25">
      <c r="A11" s="590" t="s">
        <v>95</v>
      </c>
      <c r="B11" s="5364">
        <f>B19+B26</f>
        <v>0</v>
      </c>
      <c r="C11" s="5365">
        <f>C19+C26</f>
        <v>7</v>
      </c>
      <c r="D11" s="5366">
        <f t="shared" ref="D11:D15" si="0">B11+C11</f>
        <v>7</v>
      </c>
      <c r="E11" s="4137">
        <f>'[4]Бакалав ОЗФО ИЭиУ'!E11</f>
        <v>0</v>
      </c>
      <c r="F11" s="4138">
        <v>11</v>
      </c>
      <c r="G11" s="4139">
        <v>11</v>
      </c>
      <c r="H11" s="591">
        <f t="shared" ref="H11:L11" si="1">H19+H26</f>
        <v>0</v>
      </c>
      <c r="I11" s="592">
        <f t="shared" si="1"/>
        <v>0</v>
      </c>
      <c r="J11" s="593">
        <f t="shared" ref="J11:J15" si="2">H11+I11</f>
        <v>0</v>
      </c>
      <c r="K11" s="591">
        <f t="shared" si="1"/>
        <v>0</v>
      </c>
      <c r="L11" s="592">
        <f t="shared" si="1"/>
        <v>0</v>
      </c>
      <c r="M11" s="593">
        <f t="shared" ref="M11:M15" si="3">K11+L11</f>
        <v>0</v>
      </c>
      <c r="N11" s="591">
        <f t="shared" ref="N11:N15" si="4">N19+N26</f>
        <v>0</v>
      </c>
      <c r="O11" s="592">
        <f t="shared" ref="O11:O15" si="5">O19+O26</f>
        <v>0</v>
      </c>
      <c r="P11" s="593">
        <f t="shared" ref="P11:P15" si="6">N11+O11</f>
        <v>0</v>
      </c>
      <c r="Q11" s="583">
        <f t="shared" ref="Q11:Q15" si="7">SUM(B11+E11+H11+K11+N11)</f>
        <v>0</v>
      </c>
      <c r="R11" s="584">
        <f t="shared" ref="R11:R15" si="8">SUM(C11+F11+I11+L11+O11)</f>
        <v>18</v>
      </c>
      <c r="S11" s="560">
        <f t="shared" ref="S11:S15" si="9">SUM(Q11:R11)</f>
        <v>18</v>
      </c>
    </row>
    <row r="12" spans="1:21" ht="26.25">
      <c r="A12" s="339" t="s">
        <v>89</v>
      </c>
      <c r="B12" s="5367">
        <f>B20+B27</f>
        <v>0</v>
      </c>
      <c r="C12" s="5368">
        <f>C20+C27</f>
        <v>0</v>
      </c>
      <c r="D12" s="5369">
        <f t="shared" si="0"/>
        <v>0</v>
      </c>
      <c r="E12" s="4140">
        <f>'[4]Бакалав ОЗФО ИЭиУ'!E12</f>
        <v>0</v>
      </c>
      <c r="F12" s="4141">
        <f>'[4]Бакалав ОЗФО ИЭиУ'!F12</f>
        <v>0</v>
      </c>
      <c r="G12" s="4142">
        <f>'[4]Бакалав ОЗФО ИЭиУ'!G12</f>
        <v>0</v>
      </c>
      <c r="H12" s="224">
        <f t="shared" ref="H12:L12" si="10">H20+H27</f>
        <v>0</v>
      </c>
      <c r="I12" s="134">
        <f t="shared" si="10"/>
        <v>0</v>
      </c>
      <c r="J12" s="135">
        <f t="shared" si="2"/>
        <v>0</v>
      </c>
      <c r="K12" s="224">
        <f t="shared" si="10"/>
        <v>0</v>
      </c>
      <c r="L12" s="134">
        <f t="shared" si="10"/>
        <v>0</v>
      </c>
      <c r="M12" s="135">
        <f t="shared" si="3"/>
        <v>0</v>
      </c>
      <c r="N12" s="224">
        <f t="shared" si="4"/>
        <v>0</v>
      </c>
      <c r="O12" s="134">
        <f t="shared" si="5"/>
        <v>0</v>
      </c>
      <c r="P12" s="135">
        <f t="shared" si="6"/>
        <v>0</v>
      </c>
      <c r="Q12" s="229">
        <f t="shared" si="7"/>
        <v>0</v>
      </c>
      <c r="R12" s="227">
        <f t="shared" si="8"/>
        <v>0</v>
      </c>
      <c r="S12" s="228">
        <f t="shared" si="9"/>
        <v>0</v>
      </c>
    </row>
    <row r="13" spans="1:21" ht="26.25">
      <c r="A13" s="339" t="s">
        <v>90</v>
      </c>
      <c r="B13" s="4554">
        <f t="shared" ref="B13:C15" si="11">B21+B28</f>
        <v>0</v>
      </c>
      <c r="C13" s="4555">
        <f t="shared" si="11"/>
        <v>0</v>
      </c>
      <c r="D13" s="4556">
        <f t="shared" si="0"/>
        <v>0</v>
      </c>
      <c r="E13" s="4140">
        <f>'[4]Бакалав ОЗФО ИЭиУ'!E13</f>
        <v>0</v>
      </c>
      <c r="F13" s="4141">
        <f>'[4]Бакалав ОЗФО ИЭиУ'!F13</f>
        <v>0</v>
      </c>
      <c r="G13" s="4142">
        <f>'[4]Бакалав ОЗФО ИЭиУ'!G13</f>
        <v>0</v>
      </c>
      <c r="H13" s="224">
        <f t="shared" ref="H13:L13" si="12">H21+H28</f>
        <v>0</v>
      </c>
      <c r="I13" s="134">
        <f t="shared" si="12"/>
        <v>0</v>
      </c>
      <c r="J13" s="135">
        <f t="shared" si="2"/>
        <v>0</v>
      </c>
      <c r="K13" s="224">
        <f t="shared" si="12"/>
        <v>0</v>
      </c>
      <c r="L13" s="134">
        <f t="shared" si="12"/>
        <v>0</v>
      </c>
      <c r="M13" s="135">
        <f t="shared" si="3"/>
        <v>0</v>
      </c>
      <c r="N13" s="224">
        <f t="shared" si="4"/>
        <v>0</v>
      </c>
      <c r="O13" s="134">
        <f t="shared" si="5"/>
        <v>0</v>
      </c>
      <c r="P13" s="135">
        <f t="shared" si="6"/>
        <v>0</v>
      </c>
      <c r="Q13" s="229">
        <f t="shared" si="7"/>
        <v>0</v>
      </c>
      <c r="R13" s="227">
        <f t="shared" si="8"/>
        <v>0</v>
      </c>
      <c r="S13" s="228">
        <f t="shared" si="9"/>
        <v>0</v>
      </c>
    </row>
    <row r="14" spans="1:21" ht="26.25">
      <c r="A14" s="340" t="s">
        <v>91</v>
      </c>
      <c r="B14" s="4554">
        <f t="shared" si="11"/>
        <v>0</v>
      </c>
      <c r="C14" s="4555">
        <f t="shared" si="11"/>
        <v>0</v>
      </c>
      <c r="D14" s="4556">
        <f t="shared" si="0"/>
        <v>0</v>
      </c>
      <c r="E14" s="4140">
        <f>'[4]Бакалав ОЗФО ИЭиУ'!E14</f>
        <v>0</v>
      </c>
      <c r="F14" s="4141">
        <f>'[4]Бакалав ОЗФО ИЭиУ'!F14</f>
        <v>0</v>
      </c>
      <c r="G14" s="4142">
        <f>'[4]Бакалав ОЗФО ИЭиУ'!G14</f>
        <v>0</v>
      </c>
      <c r="H14" s="224">
        <f t="shared" ref="H14:L14" si="13">H22+H29</f>
        <v>0</v>
      </c>
      <c r="I14" s="134">
        <f t="shared" si="13"/>
        <v>0</v>
      </c>
      <c r="J14" s="135">
        <f t="shared" si="2"/>
        <v>0</v>
      </c>
      <c r="K14" s="224">
        <f t="shared" si="13"/>
        <v>0</v>
      </c>
      <c r="L14" s="134">
        <f t="shared" si="13"/>
        <v>0</v>
      </c>
      <c r="M14" s="135">
        <f t="shared" si="3"/>
        <v>0</v>
      </c>
      <c r="N14" s="224">
        <f t="shared" si="4"/>
        <v>0</v>
      </c>
      <c r="O14" s="134">
        <f t="shared" si="5"/>
        <v>0</v>
      </c>
      <c r="P14" s="135">
        <f t="shared" si="6"/>
        <v>0</v>
      </c>
      <c r="Q14" s="229">
        <f t="shared" si="7"/>
        <v>0</v>
      </c>
      <c r="R14" s="227">
        <f t="shared" si="8"/>
        <v>0</v>
      </c>
      <c r="S14" s="228">
        <f t="shared" si="9"/>
        <v>0</v>
      </c>
    </row>
    <row r="15" spans="1:21" ht="27" thickBot="1">
      <c r="A15" s="1679" t="s">
        <v>92</v>
      </c>
      <c r="B15" s="4560">
        <f t="shared" si="11"/>
        <v>0</v>
      </c>
      <c r="C15" s="4561">
        <f t="shared" si="11"/>
        <v>0</v>
      </c>
      <c r="D15" s="4562">
        <f t="shared" si="0"/>
        <v>0</v>
      </c>
      <c r="E15" s="4140">
        <f>'[4]Бакалав ОЗФО ИЭиУ'!E15</f>
        <v>0</v>
      </c>
      <c r="F15" s="4141">
        <f>'[4]Бакалав ОЗФО ИЭиУ'!F15</f>
        <v>0</v>
      </c>
      <c r="G15" s="4142">
        <f>'[4]Бакалав ОЗФО ИЭиУ'!G15</f>
        <v>0</v>
      </c>
      <c r="H15" s="1680">
        <f t="shared" ref="H15:L15" si="14">H23+H30</f>
        <v>0</v>
      </c>
      <c r="I15" s="1681">
        <f t="shared" si="14"/>
        <v>0</v>
      </c>
      <c r="J15" s="1682">
        <f t="shared" si="2"/>
        <v>0</v>
      </c>
      <c r="K15" s="1680">
        <f t="shared" si="14"/>
        <v>0</v>
      </c>
      <c r="L15" s="1681">
        <f t="shared" si="14"/>
        <v>0</v>
      </c>
      <c r="M15" s="1682">
        <f t="shared" si="3"/>
        <v>0</v>
      </c>
      <c r="N15" s="1680">
        <f t="shared" si="4"/>
        <v>0</v>
      </c>
      <c r="O15" s="1681">
        <f t="shared" si="5"/>
        <v>0</v>
      </c>
      <c r="P15" s="1682">
        <f t="shared" si="6"/>
        <v>0</v>
      </c>
      <c r="Q15" s="1683">
        <f t="shared" si="7"/>
        <v>0</v>
      </c>
      <c r="R15" s="1684">
        <f t="shared" si="8"/>
        <v>0</v>
      </c>
      <c r="S15" s="1685">
        <f t="shared" si="9"/>
        <v>0</v>
      </c>
    </row>
    <row r="16" spans="1:21" ht="27.75" customHeight="1" thickBot="1">
      <c r="A16" s="1690" t="s">
        <v>14</v>
      </c>
      <c r="B16" s="4563">
        <f t="shared" ref="B16:D16" si="15">SUM(B11:B15)</f>
        <v>0</v>
      </c>
      <c r="C16" s="4564">
        <f t="shared" si="15"/>
        <v>7</v>
      </c>
      <c r="D16" s="4565">
        <f t="shared" si="15"/>
        <v>7</v>
      </c>
      <c r="E16" s="4143">
        <f t="shared" ref="E16:G16" si="16">SUM(E11:E15)</f>
        <v>0</v>
      </c>
      <c r="F16" s="4144">
        <f t="shared" si="16"/>
        <v>11</v>
      </c>
      <c r="G16" s="4145">
        <f t="shared" si="16"/>
        <v>11</v>
      </c>
      <c r="H16" s="1691">
        <f t="shared" ref="H16:S16" si="17">SUM(H11:H15)</f>
        <v>0</v>
      </c>
      <c r="I16" s="1692">
        <f t="shared" si="17"/>
        <v>0</v>
      </c>
      <c r="J16" s="1693">
        <f t="shared" si="17"/>
        <v>0</v>
      </c>
      <c r="K16" s="1691">
        <f t="shared" si="17"/>
        <v>0</v>
      </c>
      <c r="L16" s="1692">
        <f t="shared" si="17"/>
        <v>0</v>
      </c>
      <c r="M16" s="1693">
        <f t="shared" si="17"/>
        <v>0</v>
      </c>
      <c r="N16" s="1691">
        <f t="shared" si="17"/>
        <v>0</v>
      </c>
      <c r="O16" s="1692">
        <f t="shared" si="17"/>
        <v>0</v>
      </c>
      <c r="P16" s="1693">
        <f t="shared" si="17"/>
        <v>0</v>
      </c>
      <c r="Q16" s="1691">
        <f t="shared" si="17"/>
        <v>0</v>
      </c>
      <c r="R16" s="1692">
        <f t="shared" si="17"/>
        <v>18</v>
      </c>
      <c r="S16" s="1693">
        <f t="shared" si="17"/>
        <v>18</v>
      </c>
      <c r="U16" s="223" t="s">
        <v>96</v>
      </c>
    </row>
    <row r="17" spans="1:19">
      <c r="A17" s="1694" t="s">
        <v>15</v>
      </c>
      <c r="B17" s="4557"/>
      <c r="C17" s="4558"/>
      <c r="D17" s="4559"/>
      <c r="E17" s="4146"/>
      <c r="F17" s="4147"/>
      <c r="G17" s="4148"/>
      <c r="H17" s="1695"/>
      <c r="I17" s="1696"/>
      <c r="J17" s="1697"/>
      <c r="K17" s="1695"/>
      <c r="L17" s="1696"/>
      <c r="M17" s="1697"/>
      <c r="N17" s="1695"/>
      <c r="O17" s="1696"/>
      <c r="P17" s="1697"/>
      <c r="Q17" s="1695"/>
      <c r="R17" s="1696"/>
      <c r="S17" s="1697"/>
    </row>
    <row r="18" spans="1:19" ht="27" thickBot="1">
      <c r="A18" s="1698" t="s">
        <v>16</v>
      </c>
      <c r="B18" s="4626"/>
      <c r="C18" s="4627" t="s">
        <v>28</v>
      </c>
      <c r="D18" s="4628"/>
      <c r="E18" s="4149"/>
      <c r="F18" s="4150" t="s">
        <v>28</v>
      </c>
      <c r="G18" s="4151"/>
      <c r="H18" s="1699"/>
      <c r="I18" s="1700" t="s">
        <v>28</v>
      </c>
      <c r="J18" s="1685"/>
      <c r="K18" s="1699"/>
      <c r="L18" s="1701"/>
      <c r="M18" s="1685"/>
      <c r="N18" s="1683"/>
      <c r="O18" s="1684"/>
      <c r="P18" s="1685"/>
      <c r="Q18" s="1683"/>
      <c r="R18" s="1684"/>
      <c r="S18" s="1685"/>
    </row>
    <row r="19" spans="1:19" ht="26.25">
      <c r="A19" s="1702" t="s">
        <v>95</v>
      </c>
      <c r="B19" s="4629">
        <v>0</v>
      </c>
      <c r="C19" s="4630">
        <v>7</v>
      </c>
      <c r="D19" s="4631">
        <f t="shared" ref="D19:D22" si="18">SUM(B19:C19)</f>
        <v>7</v>
      </c>
      <c r="E19" s="4073">
        <f>'[4]Бакалав ОЗФО ИЭиУ'!E19</f>
        <v>0</v>
      </c>
      <c r="F19" s="4074">
        <v>11</v>
      </c>
      <c r="G19" s="4075">
        <v>11</v>
      </c>
      <c r="H19" s="1703">
        <v>0</v>
      </c>
      <c r="I19" s="1704">
        <v>0</v>
      </c>
      <c r="J19" s="1705">
        <f t="shared" ref="J19:J23" si="19">SUM(H19:I19)</f>
        <v>0</v>
      </c>
      <c r="K19" s="1703">
        <v>0</v>
      </c>
      <c r="L19" s="1704">
        <v>0</v>
      </c>
      <c r="M19" s="1705">
        <f t="shared" ref="M19:M23" si="20">SUM(K19:L19)</f>
        <v>0</v>
      </c>
      <c r="N19" s="1703">
        <v>0</v>
      </c>
      <c r="O19" s="1704">
        <v>0</v>
      </c>
      <c r="P19" s="1705">
        <f t="shared" ref="P19:P23" si="21">N19+O19</f>
        <v>0</v>
      </c>
      <c r="Q19" s="1695">
        <f t="shared" ref="Q19:Q23" si="22">SUM(B19+E19+H19+K19+N19)</f>
        <v>0</v>
      </c>
      <c r="R19" s="1696">
        <f t="shared" ref="R19:R23" si="23">SUM(C19+F19+I19+L19+O19)</f>
        <v>18</v>
      </c>
      <c r="S19" s="1697">
        <f t="shared" ref="S19:S23" si="24">SUM(Q19:R19)</f>
        <v>18</v>
      </c>
    </row>
    <row r="20" spans="1:19" ht="26.25">
      <c r="A20" s="1706" t="s">
        <v>89</v>
      </c>
      <c r="B20" s="4554">
        <v>0</v>
      </c>
      <c r="C20" s="4555">
        <v>0</v>
      </c>
      <c r="D20" s="4556">
        <f t="shared" si="18"/>
        <v>0</v>
      </c>
      <c r="E20" s="4152">
        <f>'[4]Бакалав ОЗФО ИЭиУ'!E20</f>
        <v>0</v>
      </c>
      <c r="F20" s="4153">
        <f>'[4]Бакалав ОЗФО ИЭиУ'!F20</f>
        <v>0</v>
      </c>
      <c r="G20" s="4154">
        <f>'[4]Бакалав ОЗФО ИЭиУ'!G20</f>
        <v>0</v>
      </c>
      <c r="H20" s="1707">
        <v>0</v>
      </c>
      <c r="I20" s="1609">
        <v>0</v>
      </c>
      <c r="J20" s="1672">
        <f t="shared" si="19"/>
        <v>0</v>
      </c>
      <c r="K20" s="1707">
        <v>0</v>
      </c>
      <c r="L20" s="1609">
        <v>0</v>
      </c>
      <c r="M20" s="1672">
        <f t="shared" si="20"/>
        <v>0</v>
      </c>
      <c r="N20" s="1707">
        <v>0</v>
      </c>
      <c r="O20" s="1609">
        <v>0</v>
      </c>
      <c r="P20" s="1672">
        <f t="shared" si="21"/>
        <v>0</v>
      </c>
      <c r="Q20" s="1708">
        <f t="shared" si="22"/>
        <v>0</v>
      </c>
      <c r="R20" s="1709">
        <f t="shared" si="23"/>
        <v>0</v>
      </c>
      <c r="S20" s="1710">
        <f t="shared" si="24"/>
        <v>0</v>
      </c>
    </row>
    <row r="21" spans="1:19" ht="26.25">
      <c r="A21" s="1706" t="s">
        <v>90</v>
      </c>
      <c r="B21" s="4554">
        <v>0</v>
      </c>
      <c r="C21" s="4555">
        <v>0</v>
      </c>
      <c r="D21" s="4556">
        <f t="shared" si="18"/>
        <v>0</v>
      </c>
      <c r="E21" s="4152">
        <f>'[4]Бакалав ОЗФО ИЭиУ'!E21</f>
        <v>0</v>
      </c>
      <c r="F21" s="4153">
        <f>'[4]Бакалав ОЗФО ИЭиУ'!F21</f>
        <v>0</v>
      </c>
      <c r="G21" s="4154">
        <f>'[4]Бакалав ОЗФО ИЭиУ'!G21</f>
        <v>0</v>
      </c>
      <c r="H21" s="1707">
        <v>0</v>
      </c>
      <c r="I21" s="1609">
        <v>0</v>
      </c>
      <c r="J21" s="1672">
        <f t="shared" si="19"/>
        <v>0</v>
      </c>
      <c r="K21" s="1707">
        <v>0</v>
      </c>
      <c r="L21" s="1609">
        <v>0</v>
      </c>
      <c r="M21" s="1672">
        <f t="shared" si="20"/>
        <v>0</v>
      </c>
      <c r="N21" s="1707">
        <v>0</v>
      </c>
      <c r="O21" s="1609">
        <v>0</v>
      </c>
      <c r="P21" s="1672">
        <f t="shared" si="21"/>
        <v>0</v>
      </c>
      <c r="Q21" s="1708">
        <f t="shared" si="22"/>
        <v>0</v>
      </c>
      <c r="R21" s="1709">
        <f t="shared" si="23"/>
        <v>0</v>
      </c>
      <c r="S21" s="1710">
        <f t="shared" si="24"/>
        <v>0</v>
      </c>
    </row>
    <row r="22" spans="1:19" ht="26.25">
      <c r="A22" s="1711" t="s">
        <v>91</v>
      </c>
      <c r="B22" s="4554">
        <v>0</v>
      </c>
      <c r="C22" s="4555">
        <v>0</v>
      </c>
      <c r="D22" s="4556">
        <f t="shared" si="18"/>
        <v>0</v>
      </c>
      <c r="E22" s="4152">
        <f>'[4]Бакалав ОЗФО ИЭиУ'!E22</f>
        <v>0</v>
      </c>
      <c r="F22" s="4153">
        <f>'[4]Бакалав ОЗФО ИЭиУ'!F22</f>
        <v>0</v>
      </c>
      <c r="G22" s="4154">
        <f>'[4]Бакалав ОЗФО ИЭиУ'!G22</f>
        <v>0</v>
      </c>
      <c r="H22" s="1707">
        <v>0</v>
      </c>
      <c r="I22" s="1609">
        <v>0</v>
      </c>
      <c r="J22" s="1672">
        <f t="shared" si="19"/>
        <v>0</v>
      </c>
      <c r="K22" s="1707">
        <v>0</v>
      </c>
      <c r="L22" s="1609">
        <v>0</v>
      </c>
      <c r="M22" s="1672">
        <f t="shared" si="20"/>
        <v>0</v>
      </c>
      <c r="N22" s="1707">
        <v>0</v>
      </c>
      <c r="O22" s="1609">
        <v>0</v>
      </c>
      <c r="P22" s="1672">
        <f t="shared" si="21"/>
        <v>0</v>
      </c>
      <c r="Q22" s="1708">
        <f t="shared" si="22"/>
        <v>0</v>
      </c>
      <c r="R22" s="1709">
        <f t="shared" si="23"/>
        <v>0</v>
      </c>
      <c r="S22" s="1710">
        <f t="shared" si="24"/>
        <v>0</v>
      </c>
    </row>
    <row r="23" spans="1:19" ht="26.25">
      <c r="A23" s="1706" t="s">
        <v>92</v>
      </c>
      <c r="B23" s="4152">
        <f>'[4]Бакалав ОЗФО ИЭиУ'!B23</f>
        <v>0</v>
      </c>
      <c r="C23" s="4153">
        <f>'[4]Бакалав ОЗФО ИЭиУ'!C23</f>
        <v>0</v>
      </c>
      <c r="D23" s="4154">
        <f>'[4]Бакалав ОЗФО ИЭиУ'!D23</f>
        <v>0</v>
      </c>
      <c r="E23" s="4152">
        <f>'[4]Бакалав ОЗФО ИЭиУ'!E23</f>
        <v>0</v>
      </c>
      <c r="F23" s="4153">
        <f>'[4]Бакалав ОЗФО ИЭиУ'!F23</f>
        <v>0</v>
      </c>
      <c r="G23" s="4154">
        <f>'[4]Бакалав ОЗФО ИЭиУ'!G23</f>
        <v>0</v>
      </c>
      <c r="H23" s="1707">
        <v>0</v>
      </c>
      <c r="I23" s="1609">
        <v>0</v>
      </c>
      <c r="J23" s="1672">
        <f t="shared" si="19"/>
        <v>0</v>
      </c>
      <c r="K23" s="1707">
        <v>0</v>
      </c>
      <c r="L23" s="1609">
        <v>0</v>
      </c>
      <c r="M23" s="1672">
        <f t="shared" si="20"/>
        <v>0</v>
      </c>
      <c r="N23" s="1707">
        <v>0</v>
      </c>
      <c r="O23" s="1609">
        <v>0</v>
      </c>
      <c r="P23" s="1672">
        <f t="shared" si="21"/>
        <v>0</v>
      </c>
      <c r="Q23" s="1708">
        <f t="shared" si="22"/>
        <v>0</v>
      </c>
      <c r="R23" s="1709">
        <f t="shared" si="23"/>
        <v>0</v>
      </c>
      <c r="S23" s="1710">
        <f t="shared" si="24"/>
        <v>0</v>
      </c>
    </row>
    <row r="24" spans="1:19" ht="26.25" thickBot="1">
      <c r="A24" s="1712" t="s">
        <v>17</v>
      </c>
      <c r="B24" s="4155">
        <f t="shared" ref="B24:D24" si="25">SUM(B19:B23)</f>
        <v>0</v>
      </c>
      <c r="C24" s="4156">
        <f t="shared" si="25"/>
        <v>7</v>
      </c>
      <c r="D24" s="4157">
        <f t="shared" si="25"/>
        <v>7</v>
      </c>
      <c r="E24" s="4155">
        <f t="shared" ref="E24:G24" si="26">SUM(E19:E23)</f>
        <v>0</v>
      </c>
      <c r="F24" s="4156">
        <f t="shared" si="26"/>
        <v>11</v>
      </c>
      <c r="G24" s="4157">
        <f t="shared" si="26"/>
        <v>11</v>
      </c>
      <c r="H24" s="1713">
        <f t="shared" ref="H24:R24" si="27">SUM(H19:H23)</f>
        <v>0</v>
      </c>
      <c r="I24" s="1714">
        <f t="shared" si="27"/>
        <v>0</v>
      </c>
      <c r="J24" s="1715">
        <f t="shared" si="27"/>
        <v>0</v>
      </c>
      <c r="K24" s="1713">
        <f t="shared" si="27"/>
        <v>0</v>
      </c>
      <c r="L24" s="1714">
        <f t="shared" si="27"/>
        <v>0</v>
      </c>
      <c r="M24" s="1715">
        <f t="shared" si="27"/>
        <v>0</v>
      </c>
      <c r="N24" s="1713">
        <f t="shared" si="27"/>
        <v>0</v>
      </c>
      <c r="O24" s="1714">
        <f t="shared" si="27"/>
        <v>0</v>
      </c>
      <c r="P24" s="1715">
        <f t="shared" si="27"/>
        <v>0</v>
      </c>
      <c r="Q24" s="1713">
        <f t="shared" si="27"/>
        <v>0</v>
      </c>
      <c r="R24" s="1714">
        <f t="shared" si="27"/>
        <v>18</v>
      </c>
      <c r="S24" s="1715">
        <f>Q24+R24</f>
        <v>18</v>
      </c>
    </row>
    <row r="25" spans="1:19" ht="27" thickBot="1">
      <c r="A25" s="1488" t="s">
        <v>18</v>
      </c>
      <c r="B25" s="4158"/>
      <c r="C25" s="4159"/>
      <c r="D25" s="4160"/>
      <c r="E25" s="4158"/>
      <c r="F25" s="4159"/>
      <c r="G25" s="4160"/>
      <c r="H25" s="1510"/>
      <c r="I25" s="1716"/>
      <c r="J25" s="1717"/>
      <c r="K25" s="1510"/>
      <c r="L25" s="1716"/>
      <c r="M25" s="1717"/>
      <c r="N25" s="1510"/>
      <c r="O25" s="1716"/>
      <c r="P25" s="1717"/>
      <c r="Q25" s="1510"/>
      <c r="R25" s="1716"/>
      <c r="S25" s="1717"/>
    </row>
    <row r="26" spans="1:19" ht="26.25">
      <c r="A26" s="1702" t="s">
        <v>95</v>
      </c>
      <c r="B26" s="4161">
        <v>0</v>
      </c>
      <c r="C26" s="4162">
        <v>0</v>
      </c>
      <c r="D26" s="4163">
        <f t="shared" ref="D26:D30" si="28">SUM(B26:C26)</f>
        <v>0</v>
      </c>
      <c r="E26" s="4161">
        <v>0</v>
      </c>
      <c r="F26" s="4162">
        <v>0</v>
      </c>
      <c r="G26" s="4163">
        <f t="shared" ref="G26:G30" si="29">SUM(E26:F26)</f>
        <v>0</v>
      </c>
      <c r="H26" s="1718">
        <v>0</v>
      </c>
      <c r="I26" s="1719">
        <v>0</v>
      </c>
      <c r="J26" s="1720">
        <f t="shared" ref="J26:J30" si="30">SUM(H26:I26)</f>
        <v>0</v>
      </c>
      <c r="K26" s="1718">
        <v>0</v>
      </c>
      <c r="L26" s="1719">
        <v>0</v>
      </c>
      <c r="M26" s="1720">
        <f t="shared" ref="M26:M30" si="31">SUM(K26:L26)</f>
        <v>0</v>
      </c>
      <c r="N26" s="1718">
        <v>0</v>
      </c>
      <c r="O26" s="1719">
        <v>0</v>
      </c>
      <c r="P26" s="1720">
        <f t="shared" ref="P26:P30" si="32">N26+O26</f>
        <v>0</v>
      </c>
      <c r="Q26" s="1721">
        <f t="shared" ref="Q26:Q30" si="33">B26+E26+H26+K26+N26</f>
        <v>0</v>
      </c>
      <c r="R26" s="1722">
        <f t="shared" ref="R26:R30" si="34">C26+F26+I26+L26+O26</f>
        <v>0</v>
      </c>
      <c r="S26" s="1723">
        <f t="shared" ref="S26:S30" si="35">SUM(Q26:R26)</f>
        <v>0</v>
      </c>
    </row>
    <row r="27" spans="1:19" ht="26.25">
      <c r="A27" s="1706" t="s">
        <v>89</v>
      </c>
      <c r="B27" s="4164">
        <v>0</v>
      </c>
      <c r="C27" s="4165">
        <v>0</v>
      </c>
      <c r="D27" s="4154">
        <f t="shared" si="28"/>
        <v>0</v>
      </c>
      <c r="E27" s="4164">
        <v>0</v>
      </c>
      <c r="F27" s="4165">
        <v>0</v>
      </c>
      <c r="G27" s="4154">
        <f t="shared" si="29"/>
        <v>0</v>
      </c>
      <c r="H27" s="1724">
        <v>0</v>
      </c>
      <c r="I27" s="1725">
        <v>0</v>
      </c>
      <c r="J27" s="1672">
        <f t="shared" si="30"/>
        <v>0</v>
      </c>
      <c r="K27" s="1724">
        <v>0</v>
      </c>
      <c r="L27" s="1725">
        <v>0</v>
      </c>
      <c r="M27" s="1672">
        <f t="shared" si="31"/>
        <v>0</v>
      </c>
      <c r="N27" s="1724">
        <v>0</v>
      </c>
      <c r="O27" s="1725">
        <v>0</v>
      </c>
      <c r="P27" s="1672">
        <f t="shared" si="32"/>
        <v>0</v>
      </c>
      <c r="Q27" s="1708">
        <f t="shared" si="33"/>
        <v>0</v>
      </c>
      <c r="R27" s="1709">
        <f t="shared" si="34"/>
        <v>0</v>
      </c>
      <c r="S27" s="1710">
        <f t="shared" si="35"/>
        <v>0</v>
      </c>
    </row>
    <row r="28" spans="1:19" ht="26.25">
      <c r="A28" s="1706" t="s">
        <v>90</v>
      </c>
      <c r="B28" s="4164">
        <v>0</v>
      </c>
      <c r="C28" s="4165">
        <v>0</v>
      </c>
      <c r="D28" s="4154">
        <f t="shared" si="28"/>
        <v>0</v>
      </c>
      <c r="E28" s="4164">
        <v>0</v>
      </c>
      <c r="F28" s="4165">
        <v>0</v>
      </c>
      <c r="G28" s="4154">
        <f t="shared" si="29"/>
        <v>0</v>
      </c>
      <c r="H28" s="1724">
        <v>0</v>
      </c>
      <c r="I28" s="1725">
        <v>0</v>
      </c>
      <c r="J28" s="1672">
        <f t="shared" si="30"/>
        <v>0</v>
      </c>
      <c r="K28" s="1724">
        <v>0</v>
      </c>
      <c r="L28" s="1725">
        <v>0</v>
      </c>
      <c r="M28" s="1672">
        <f t="shared" si="31"/>
        <v>0</v>
      </c>
      <c r="N28" s="1724">
        <v>0</v>
      </c>
      <c r="O28" s="1725">
        <v>0</v>
      </c>
      <c r="P28" s="1672">
        <f t="shared" si="32"/>
        <v>0</v>
      </c>
      <c r="Q28" s="1708">
        <f t="shared" si="33"/>
        <v>0</v>
      </c>
      <c r="R28" s="1709">
        <f t="shared" si="34"/>
        <v>0</v>
      </c>
      <c r="S28" s="1710">
        <f t="shared" si="35"/>
        <v>0</v>
      </c>
    </row>
    <row r="29" spans="1:19" ht="26.25">
      <c r="A29" s="1711" t="s">
        <v>91</v>
      </c>
      <c r="B29" s="4164">
        <v>0</v>
      </c>
      <c r="C29" s="4165">
        <v>0</v>
      </c>
      <c r="D29" s="4154">
        <f t="shared" si="28"/>
        <v>0</v>
      </c>
      <c r="E29" s="4164">
        <v>0</v>
      </c>
      <c r="F29" s="4165">
        <v>0</v>
      </c>
      <c r="G29" s="4154">
        <f t="shared" si="29"/>
        <v>0</v>
      </c>
      <c r="H29" s="1724">
        <v>0</v>
      </c>
      <c r="I29" s="1725">
        <v>0</v>
      </c>
      <c r="J29" s="1672">
        <f t="shared" si="30"/>
        <v>0</v>
      </c>
      <c r="K29" s="1724">
        <v>0</v>
      </c>
      <c r="L29" s="1725">
        <v>0</v>
      </c>
      <c r="M29" s="1672">
        <f t="shared" si="31"/>
        <v>0</v>
      </c>
      <c r="N29" s="1724">
        <v>0</v>
      </c>
      <c r="O29" s="1725">
        <v>0</v>
      </c>
      <c r="P29" s="1672">
        <f t="shared" si="32"/>
        <v>0</v>
      </c>
      <c r="Q29" s="1708">
        <f t="shared" si="33"/>
        <v>0</v>
      </c>
      <c r="R29" s="1709">
        <f t="shared" si="34"/>
        <v>0</v>
      </c>
      <c r="S29" s="1710">
        <f t="shared" si="35"/>
        <v>0</v>
      </c>
    </row>
    <row r="30" spans="1:19" ht="27" thickBot="1">
      <c r="A30" s="1726" t="s">
        <v>92</v>
      </c>
      <c r="B30" s="4166">
        <v>0</v>
      </c>
      <c r="C30" s="4167">
        <v>0</v>
      </c>
      <c r="D30" s="4168">
        <f t="shared" si="28"/>
        <v>0</v>
      </c>
      <c r="E30" s="4166">
        <v>0</v>
      </c>
      <c r="F30" s="4167">
        <v>0</v>
      </c>
      <c r="G30" s="4168">
        <f t="shared" si="29"/>
        <v>0</v>
      </c>
      <c r="H30" s="1727">
        <v>0</v>
      </c>
      <c r="I30" s="1728">
        <v>0</v>
      </c>
      <c r="J30" s="1729">
        <f t="shared" si="30"/>
        <v>0</v>
      </c>
      <c r="K30" s="1727">
        <v>0</v>
      </c>
      <c r="L30" s="1728">
        <v>0</v>
      </c>
      <c r="M30" s="1729">
        <f t="shared" si="31"/>
        <v>0</v>
      </c>
      <c r="N30" s="1727">
        <v>0</v>
      </c>
      <c r="O30" s="1728">
        <v>0</v>
      </c>
      <c r="P30" s="1729">
        <f t="shared" si="32"/>
        <v>0</v>
      </c>
      <c r="Q30" s="1713">
        <f t="shared" si="33"/>
        <v>0</v>
      </c>
      <c r="R30" s="1714">
        <f t="shared" si="34"/>
        <v>0</v>
      </c>
      <c r="S30" s="1715">
        <f t="shared" si="35"/>
        <v>0</v>
      </c>
    </row>
    <row r="31" spans="1:19" ht="26.25" thickBot="1">
      <c r="A31" s="1686" t="s">
        <v>19</v>
      </c>
      <c r="B31" s="1755">
        <f t="shared" ref="B31:D31" si="36">SUM(B26:B30)</f>
        <v>0</v>
      </c>
      <c r="C31" s="1756">
        <f t="shared" si="36"/>
        <v>0</v>
      </c>
      <c r="D31" s="1757">
        <f t="shared" si="36"/>
        <v>0</v>
      </c>
      <c r="E31" s="1755">
        <f t="shared" ref="E31:G31" si="37">SUM(E26:E30)</f>
        <v>0</v>
      </c>
      <c r="F31" s="1756">
        <f t="shared" si="37"/>
        <v>0</v>
      </c>
      <c r="G31" s="1757">
        <f t="shared" si="37"/>
        <v>0</v>
      </c>
      <c r="H31" s="1687">
        <f t="shared" ref="H31:S31" si="38">SUM(H26:H30)</f>
        <v>0</v>
      </c>
      <c r="I31" s="1688">
        <f t="shared" si="38"/>
        <v>0</v>
      </c>
      <c r="J31" s="1689">
        <f t="shared" si="38"/>
        <v>0</v>
      </c>
      <c r="K31" s="1687">
        <f t="shared" si="38"/>
        <v>0</v>
      </c>
      <c r="L31" s="1688">
        <f t="shared" si="38"/>
        <v>0</v>
      </c>
      <c r="M31" s="1689">
        <f t="shared" si="38"/>
        <v>0</v>
      </c>
      <c r="N31" s="1687">
        <f t="shared" si="38"/>
        <v>0</v>
      </c>
      <c r="O31" s="1688">
        <f t="shared" si="38"/>
        <v>0</v>
      </c>
      <c r="P31" s="1689">
        <f t="shared" si="38"/>
        <v>0</v>
      </c>
      <c r="Q31" s="1687">
        <f t="shared" si="38"/>
        <v>0</v>
      </c>
      <c r="R31" s="1688">
        <f t="shared" si="38"/>
        <v>0</v>
      </c>
      <c r="S31" s="1689">
        <f t="shared" si="38"/>
        <v>0</v>
      </c>
    </row>
    <row r="32" spans="1:19" ht="26.25" thickBot="1">
      <c r="A32" s="569" t="s">
        <v>29</v>
      </c>
      <c r="B32" s="2509">
        <f t="shared" ref="B32:D32" si="39">B24</f>
        <v>0</v>
      </c>
      <c r="C32" s="2510">
        <f t="shared" si="39"/>
        <v>7</v>
      </c>
      <c r="D32" s="2511">
        <f t="shared" si="39"/>
        <v>7</v>
      </c>
      <c r="E32" s="2509">
        <f t="shared" ref="E32:G32" si="40">E24</f>
        <v>0</v>
      </c>
      <c r="F32" s="2510">
        <f t="shared" si="40"/>
        <v>11</v>
      </c>
      <c r="G32" s="2511">
        <f t="shared" si="40"/>
        <v>11</v>
      </c>
      <c r="H32" s="570">
        <f t="shared" ref="H32:S32" si="41">H24</f>
        <v>0</v>
      </c>
      <c r="I32" s="571">
        <f t="shared" si="41"/>
        <v>0</v>
      </c>
      <c r="J32" s="572">
        <f t="shared" si="41"/>
        <v>0</v>
      </c>
      <c r="K32" s="570">
        <f t="shared" si="41"/>
        <v>0</v>
      </c>
      <c r="L32" s="571">
        <f t="shared" si="41"/>
        <v>0</v>
      </c>
      <c r="M32" s="572">
        <f t="shared" si="41"/>
        <v>0</v>
      </c>
      <c r="N32" s="570">
        <f t="shared" si="41"/>
        <v>0</v>
      </c>
      <c r="O32" s="571">
        <f t="shared" si="41"/>
        <v>0</v>
      </c>
      <c r="P32" s="572">
        <f t="shared" si="41"/>
        <v>0</v>
      </c>
      <c r="Q32" s="570">
        <f t="shared" si="41"/>
        <v>0</v>
      </c>
      <c r="R32" s="571">
        <f t="shared" si="41"/>
        <v>18</v>
      </c>
      <c r="S32" s="572">
        <f t="shared" si="41"/>
        <v>18</v>
      </c>
    </row>
    <row r="33" spans="1:19" ht="26.25" thickBot="1">
      <c r="A33" s="574" t="s">
        <v>34</v>
      </c>
      <c r="B33" s="2512">
        <f t="shared" ref="B33:D33" si="42">B31</f>
        <v>0</v>
      </c>
      <c r="C33" s="2513">
        <f t="shared" si="42"/>
        <v>0</v>
      </c>
      <c r="D33" s="2514">
        <f t="shared" si="42"/>
        <v>0</v>
      </c>
      <c r="E33" s="2512">
        <f t="shared" ref="E33:G33" si="43">E31</f>
        <v>0</v>
      </c>
      <c r="F33" s="2513">
        <f t="shared" si="43"/>
        <v>0</v>
      </c>
      <c r="G33" s="2514">
        <f t="shared" si="43"/>
        <v>0</v>
      </c>
      <c r="H33" s="575">
        <f t="shared" ref="H33:S33" si="44">H31</f>
        <v>0</v>
      </c>
      <c r="I33" s="576">
        <f t="shared" si="44"/>
        <v>0</v>
      </c>
      <c r="J33" s="577">
        <f t="shared" si="44"/>
        <v>0</v>
      </c>
      <c r="K33" s="575">
        <f t="shared" si="44"/>
        <v>0</v>
      </c>
      <c r="L33" s="576">
        <f t="shared" si="44"/>
        <v>0</v>
      </c>
      <c r="M33" s="577">
        <f t="shared" si="44"/>
        <v>0</v>
      </c>
      <c r="N33" s="575">
        <f t="shared" si="44"/>
        <v>0</v>
      </c>
      <c r="O33" s="576">
        <f t="shared" si="44"/>
        <v>0</v>
      </c>
      <c r="P33" s="577">
        <f t="shared" si="44"/>
        <v>0</v>
      </c>
      <c r="Q33" s="575">
        <f t="shared" si="44"/>
        <v>0</v>
      </c>
      <c r="R33" s="576">
        <f t="shared" si="44"/>
        <v>0</v>
      </c>
      <c r="S33" s="577">
        <f t="shared" si="44"/>
        <v>0</v>
      </c>
    </row>
    <row r="34" spans="1:19" ht="26.25" thickBot="1">
      <c r="A34" s="561" t="s">
        <v>35</v>
      </c>
      <c r="B34" s="2515">
        <f t="shared" ref="B34:D34" si="45">SUM(B32:B33)</f>
        <v>0</v>
      </c>
      <c r="C34" s="2516">
        <f t="shared" si="45"/>
        <v>7</v>
      </c>
      <c r="D34" s="2517">
        <f t="shared" si="45"/>
        <v>7</v>
      </c>
      <c r="E34" s="2515">
        <f t="shared" ref="E34:G34" si="46">SUM(E32:E33)</f>
        <v>0</v>
      </c>
      <c r="F34" s="2516">
        <f t="shared" si="46"/>
        <v>11</v>
      </c>
      <c r="G34" s="2517">
        <f t="shared" si="46"/>
        <v>11</v>
      </c>
      <c r="H34" s="600">
        <f t="shared" ref="H34:S34" si="47">SUM(H32:H33)</f>
        <v>0</v>
      </c>
      <c r="I34" s="601">
        <f t="shared" si="47"/>
        <v>0</v>
      </c>
      <c r="J34" s="602">
        <f t="shared" si="47"/>
        <v>0</v>
      </c>
      <c r="K34" s="600">
        <f t="shared" si="47"/>
        <v>0</v>
      </c>
      <c r="L34" s="601">
        <f t="shared" si="47"/>
        <v>0</v>
      </c>
      <c r="M34" s="602">
        <f t="shared" si="47"/>
        <v>0</v>
      </c>
      <c r="N34" s="600">
        <f t="shared" si="47"/>
        <v>0</v>
      </c>
      <c r="O34" s="601">
        <f t="shared" si="47"/>
        <v>0</v>
      </c>
      <c r="P34" s="602">
        <f t="shared" si="47"/>
        <v>0</v>
      </c>
      <c r="Q34" s="600">
        <f t="shared" si="47"/>
        <v>0</v>
      </c>
      <c r="R34" s="601">
        <f t="shared" si="47"/>
        <v>18</v>
      </c>
      <c r="S34" s="602">
        <f t="shared" si="47"/>
        <v>18</v>
      </c>
    </row>
    <row r="35" spans="1:19" ht="34.5" customHeight="1">
      <c r="A35" s="7565"/>
      <c r="B35" s="7565"/>
      <c r="C35" s="7565"/>
      <c r="D35" s="7565"/>
      <c r="E35" s="7565"/>
      <c r="F35" s="7565"/>
      <c r="G35" s="7565"/>
      <c r="H35" s="7565"/>
      <c r="I35" s="7565"/>
      <c r="J35" s="7565"/>
      <c r="K35" s="7565"/>
      <c r="L35" s="7565"/>
      <c r="M35" s="7565"/>
      <c r="N35" s="7565"/>
      <c r="O35" s="7565"/>
      <c r="P35" s="7565"/>
    </row>
    <row r="36" spans="1:19" ht="33" customHeight="1">
      <c r="A36" s="7565"/>
      <c r="B36" s="7565"/>
      <c r="C36" s="7565"/>
      <c r="D36" s="7565"/>
      <c r="E36" s="7565"/>
      <c r="F36" s="7565"/>
      <c r="G36" s="7565"/>
      <c r="H36" s="7565"/>
      <c r="I36" s="7565"/>
      <c r="J36" s="7565"/>
      <c r="K36" s="7565"/>
      <c r="L36" s="7565"/>
      <c r="M36" s="7565"/>
      <c r="N36" s="7565"/>
      <c r="O36" s="7565"/>
      <c r="P36" s="7565"/>
    </row>
    <row r="37" spans="1:19" ht="32.25" customHeight="1">
      <c r="A37" s="7565"/>
      <c r="B37" s="7565"/>
      <c r="C37" s="7565"/>
      <c r="D37" s="7565"/>
      <c r="E37" s="7565"/>
      <c r="F37" s="7565"/>
      <c r="G37" s="7565"/>
      <c r="H37" s="7565"/>
      <c r="I37" s="7565"/>
      <c r="J37" s="7565"/>
      <c r="K37" s="7565"/>
      <c r="L37" s="7565"/>
      <c r="M37" s="7565"/>
      <c r="N37" s="7565"/>
      <c r="O37" s="7565"/>
      <c r="P37" s="7565"/>
      <c r="Q37" s="7565"/>
      <c r="R37" s="7565"/>
      <c r="S37" s="7565"/>
    </row>
    <row r="38" spans="1:19" ht="55.5" customHeight="1">
      <c r="A38" s="1100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</row>
    <row r="39" spans="1:19" ht="40.5" customHeight="1"/>
    <row r="40" spans="1:19">
      <c r="A40" s="226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</row>
    <row r="41" spans="1:19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L17" sqref="L17"/>
    </sheetView>
  </sheetViews>
  <sheetFormatPr defaultColWidth="9" defaultRowHeight="20.25"/>
  <cols>
    <col min="1" max="1" width="89.140625" style="61" customWidth="1"/>
    <col min="2" max="2" width="15.5703125" style="61" customWidth="1"/>
    <col min="3" max="3" width="12.85546875" style="61" customWidth="1"/>
    <col min="4" max="4" width="12.28515625" style="61" customWidth="1"/>
    <col min="5" max="5" width="12.85546875" style="61" customWidth="1"/>
    <col min="6" max="6" width="10.42578125" style="61" customWidth="1"/>
    <col min="7" max="7" width="11" style="61" customWidth="1"/>
    <col min="8" max="8" width="13.140625" style="61" customWidth="1"/>
    <col min="9" max="9" width="10.42578125" style="61" customWidth="1"/>
    <col min="10" max="10" width="12.28515625" style="61" customWidth="1"/>
    <col min="11" max="11" width="12.42578125" style="61" customWidth="1"/>
    <col min="12" max="12" width="11.85546875" style="61" customWidth="1"/>
    <col min="13" max="13" width="12.85546875" style="61" customWidth="1"/>
    <col min="14" max="14" width="15.140625" style="61" customWidth="1"/>
    <col min="15" max="15" width="11" style="61" customWidth="1"/>
    <col min="16" max="16" width="13.42578125" style="61" customWidth="1"/>
    <col min="17" max="256" width="9" style="61"/>
    <col min="257" max="257" width="88.85546875" style="61" customWidth="1"/>
    <col min="258" max="258" width="15.5703125" style="61" customWidth="1"/>
    <col min="259" max="259" width="12.85546875" style="61" customWidth="1"/>
    <col min="260" max="260" width="12.28515625" style="61" customWidth="1"/>
    <col min="261" max="261" width="10.28515625" style="61" customWidth="1"/>
    <col min="262" max="262" width="8.7109375" style="61" customWidth="1"/>
    <col min="263" max="263" width="11" style="61" customWidth="1"/>
    <col min="264" max="264" width="9.42578125" style="61" customWidth="1"/>
    <col min="265" max="265" width="10.42578125" style="61" customWidth="1"/>
    <col min="266" max="266" width="12.28515625" style="61" customWidth="1"/>
    <col min="267" max="268" width="9.5703125" style="61" customWidth="1"/>
    <col min="269" max="269" width="12" style="61" customWidth="1"/>
    <col min="270" max="270" width="12.5703125" style="61" customWidth="1"/>
    <col min="271" max="271" width="11" style="61" customWidth="1"/>
    <col min="272" max="272" width="10.85546875" style="61" customWidth="1"/>
    <col min="273" max="512" width="9" style="61"/>
    <col min="513" max="513" width="88.85546875" style="61" customWidth="1"/>
    <col min="514" max="514" width="15.5703125" style="61" customWidth="1"/>
    <col min="515" max="515" width="12.85546875" style="61" customWidth="1"/>
    <col min="516" max="516" width="12.28515625" style="61" customWidth="1"/>
    <col min="517" max="517" width="10.28515625" style="61" customWidth="1"/>
    <col min="518" max="518" width="8.7109375" style="61" customWidth="1"/>
    <col min="519" max="519" width="11" style="61" customWidth="1"/>
    <col min="520" max="520" width="9.42578125" style="61" customWidth="1"/>
    <col min="521" max="521" width="10.42578125" style="61" customWidth="1"/>
    <col min="522" max="522" width="12.28515625" style="61" customWidth="1"/>
    <col min="523" max="524" width="9.5703125" style="61" customWidth="1"/>
    <col min="525" max="525" width="12" style="61" customWidth="1"/>
    <col min="526" max="526" width="12.5703125" style="61" customWidth="1"/>
    <col min="527" max="527" width="11" style="61" customWidth="1"/>
    <col min="528" max="528" width="10.85546875" style="61" customWidth="1"/>
    <col min="529" max="768" width="9" style="61"/>
    <col min="769" max="769" width="88.85546875" style="61" customWidth="1"/>
    <col min="770" max="770" width="15.5703125" style="61" customWidth="1"/>
    <col min="771" max="771" width="12.85546875" style="61" customWidth="1"/>
    <col min="772" max="772" width="12.28515625" style="61" customWidth="1"/>
    <col min="773" max="773" width="10.28515625" style="61" customWidth="1"/>
    <col min="774" max="774" width="8.7109375" style="61" customWidth="1"/>
    <col min="775" max="775" width="11" style="61" customWidth="1"/>
    <col min="776" max="776" width="9.42578125" style="61" customWidth="1"/>
    <col min="777" max="777" width="10.42578125" style="61" customWidth="1"/>
    <col min="778" max="778" width="12.28515625" style="61" customWidth="1"/>
    <col min="779" max="780" width="9.5703125" style="61" customWidth="1"/>
    <col min="781" max="781" width="12" style="61" customWidth="1"/>
    <col min="782" max="782" width="12.5703125" style="61" customWidth="1"/>
    <col min="783" max="783" width="11" style="61" customWidth="1"/>
    <col min="784" max="784" width="10.85546875" style="61" customWidth="1"/>
    <col min="785" max="1024" width="9" style="61"/>
    <col min="1025" max="1025" width="88.85546875" style="61" customWidth="1"/>
    <col min="1026" max="1026" width="15.5703125" style="61" customWidth="1"/>
    <col min="1027" max="1027" width="12.85546875" style="61" customWidth="1"/>
    <col min="1028" max="1028" width="12.28515625" style="61" customWidth="1"/>
    <col min="1029" max="1029" width="10.28515625" style="61" customWidth="1"/>
    <col min="1030" max="1030" width="8.7109375" style="61" customWidth="1"/>
    <col min="1031" max="1031" width="11" style="61" customWidth="1"/>
    <col min="1032" max="1032" width="9.42578125" style="61" customWidth="1"/>
    <col min="1033" max="1033" width="10.42578125" style="61" customWidth="1"/>
    <col min="1034" max="1034" width="12.28515625" style="61" customWidth="1"/>
    <col min="1035" max="1036" width="9.5703125" style="61" customWidth="1"/>
    <col min="1037" max="1037" width="12" style="61" customWidth="1"/>
    <col min="1038" max="1038" width="12.5703125" style="61" customWidth="1"/>
    <col min="1039" max="1039" width="11" style="61" customWidth="1"/>
    <col min="1040" max="1040" width="10.85546875" style="61" customWidth="1"/>
    <col min="1041" max="1280" width="9" style="61"/>
    <col min="1281" max="1281" width="88.85546875" style="61" customWidth="1"/>
    <col min="1282" max="1282" width="15.5703125" style="61" customWidth="1"/>
    <col min="1283" max="1283" width="12.85546875" style="61" customWidth="1"/>
    <col min="1284" max="1284" width="12.28515625" style="61" customWidth="1"/>
    <col min="1285" max="1285" width="10.28515625" style="61" customWidth="1"/>
    <col min="1286" max="1286" width="8.7109375" style="61" customWidth="1"/>
    <col min="1287" max="1287" width="11" style="61" customWidth="1"/>
    <col min="1288" max="1288" width="9.42578125" style="61" customWidth="1"/>
    <col min="1289" max="1289" width="10.42578125" style="61" customWidth="1"/>
    <col min="1290" max="1290" width="12.28515625" style="61" customWidth="1"/>
    <col min="1291" max="1292" width="9.5703125" style="61" customWidth="1"/>
    <col min="1293" max="1293" width="12" style="61" customWidth="1"/>
    <col min="1294" max="1294" width="12.5703125" style="61" customWidth="1"/>
    <col min="1295" max="1295" width="11" style="61" customWidth="1"/>
    <col min="1296" max="1296" width="10.85546875" style="61" customWidth="1"/>
    <col min="1297" max="1536" width="9" style="61"/>
    <col min="1537" max="1537" width="88.85546875" style="61" customWidth="1"/>
    <col min="1538" max="1538" width="15.5703125" style="61" customWidth="1"/>
    <col min="1539" max="1539" width="12.85546875" style="61" customWidth="1"/>
    <col min="1540" max="1540" width="12.28515625" style="61" customWidth="1"/>
    <col min="1541" max="1541" width="10.28515625" style="61" customWidth="1"/>
    <col min="1542" max="1542" width="8.7109375" style="61" customWidth="1"/>
    <col min="1543" max="1543" width="11" style="61" customWidth="1"/>
    <col min="1544" max="1544" width="9.42578125" style="61" customWidth="1"/>
    <col min="1545" max="1545" width="10.42578125" style="61" customWidth="1"/>
    <col min="1546" max="1546" width="12.28515625" style="61" customWidth="1"/>
    <col min="1547" max="1548" width="9.5703125" style="61" customWidth="1"/>
    <col min="1549" max="1549" width="12" style="61" customWidth="1"/>
    <col min="1550" max="1550" width="12.5703125" style="61" customWidth="1"/>
    <col min="1551" max="1551" width="11" style="61" customWidth="1"/>
    <col min="1552" max="1552" width="10.85546875" style="61" customWidth="1"/>
    <col min="1553" max="1792" width="9" style="61"/>
    <col min="1793" max="1793" width="88.85546875" style="61" customWidth="1"/>
    <col min="1794" max="1794" width="15.5703125" style="61" customWidth="1"/>
    <col min="1795" max="1795" width="12.85546875" style="61" customWidth="1"/>
    <col min="1796" max="1796" width="12.28515625" style="61" customWidth="1"/>
    <col min="1797" max="1797" width="10.28515625" style="61" customWidth="1"/>
    <col min="1798" max="1798" width="8.7109375" style="61" customWidth="1"/>
    <col min="1799" max="1799" width="11" style="61" customWidth="1"/>
    <col min="1800" max="1800" width="9.42578125" style="61" customWidth="1"/>
    <col min="1801" max="1801" width="10.42578125" style="61" customWidth="1"/>
    <col min="1802" max="1802" width="12.28515625" style="61" customWidth="1"/>
    <col min="1803" max="1804" width="9.5703125" style="61" customWidth="1"/>
    <col min="1805" max="1805" width="12" style="61" customWidth="1"/>
    <col min="1806" max="1806" width="12.5703125" style="61" customWidth="1"/>
    <col min="1807" max="1807" width="11" style="61" customWidth="1"/>
    <col min="1808" max="1808" width="10.85546875" style="61" customWidth="1"/>
    <col min="1809" max="2048" width="9" style="61"/>
    <col min="2049" max="2049" width="88.85546875" style="61" customWidth="1"/>
    <col min="2050" max="2050" width="15.5703125" style="61" customWidth="1"/>
    <col min="2051" max="2051" width="12.85546875" style="61" customWidth="1"/>
    <col min="2052" max="2052" width="12.28515625" style="61" customWidth="1"/>
    <col min="2053" max="2053" width="10.28515625" style="61" customWidth="1"/>
    <col min="2054" max="2054" width="8.7109375" style="61" customWidth="1"/>
    <col min="2055" max="2055" width="11" style="61" customWidth="1"/>
    <col min="2056" max="2056" width="9.42578125" style="61" customWidth="1"/>
    <col min="2057" max="2057" width="10.42578125" style="61" customWidth="1"/>
    <col min="2058" max="2058" width="12.28515625" style="61" customWidth="1"/>
    <col min="2059" max="2060" width="9.5703125" style="61" customWidth="1"/>
    <col min="2061" max="2061" width="12" style="61" customWidth="1"/>
    <col min="2062" max="2062" width="12.5703125" style="61" customWidth="1"/>
    <col min="2063" max="2063" width="11" style="61" customWidth="1"/>
    <col min="2064" max="2064" width="10.85546875" style="61" customWidth="1"/>
    <col min="2065" max="2304" width="9" style="61"/>
    <col min="2305" max="2305" width="88.85546875" style="61" customWidth="1"/>
    <col min="2306" max="2306" width="15.5703125" style="61" customWidth="1"/>
    <col min="2307" max="2307" width="12.85546875" style="61" customWidth="1"/>
    <col min="2308" max="2308" width="12.28515625" style="61" customWidth="1"/>
    <col min="2309" max="2309" width="10.28515625" style="61" customWidth="1"/>
    <col min="2310" max="2310" width="8.7109375" style="61" customWidth="1"/>
    <col min="2311" max="2311" width="11" style="61" customWidth="1"/>
    <col min="2312" max="2312" width="9.42578125" style="61" customWidth="1"/>
    <col min="2313" max="2313" width="10.42578125" style="61" customWidth="1"/>
    <col min="2314" max="2314" width="12.28515625" style="61" customWidth="1"/>
    <col min="2315" max="2316" width="9.5703125" style="61" customWidth="1"/>
    <col min="2317" max="2317" width="12" style="61" customWidth="1"/>
    <col min="2318" max="2318" width="12.5703125" style="61" customWidth="1"/>
    <col min="2319" max="2319" width="11" style="61" customWidth="1"/>
    <col min="2320" max="2320" width="10.85546875" style="61" customWidth="1"/>
    <col min="2321" max="2560" width="9" style="61"/>
    <col min="2561" max="2561" width="88.85546875" style="61" customWidth="1"/>
    <col min="2562" max="2562" width="15.5703125" style="61" customWidth="1"/>
    <col min="2563" max="2563" width="12.85546875" style="61" customWidth="1"/>
    <col min="2564" max="2564" width="12.28515625" style="61" customWidth="1"/>
    <col min="2565" max="2565" width="10.28515625" style="61" customWidth="1"/>
    <col min="2566" max="2566" width="8.7109375" style="61" customWidth="1"/>
    <col min="2567" max="2567" width="11" style="61" customWidth="1"/>
    <col min="2568" max="2568" width="9.42578125" style="61" customWidth="1"/>
    <col min="2569" max="2569" width="10.42578125" style="61" customWidth="1"/>
    <col min="2570" max="2570" width="12.28515625" style="61" customWidth="1"/>
    <col min="2571" max="2572" width="9.5703125" style="61" customWidth="1"/>
    <col min="2573" max="2573" width="12" style="61" customWidth="1"/>
    <col min="2574" max="2574" width="12.5703125" style="61" customWidth="1"/>
    <col min="2575" max="2575" width="11" style="61" customWidth="1"/>
    <col min="2576" max="2576" width="10.85546875" style="61" customWidth="1"/>
    <col min="2577" max="2816" width="9" style="61"/>
    <col min="2817" max="2817" width="88.85546875" style="61" customWidth="1"/>
    <col min="2818" max="2818" width="15.5703125" style="61" customWidth="1"/>
    <col min="2819" max="2819" width="12.85546875" style="61" customWidth="1"/>
    <col min="2820" max="2820" width="12.28515625" style="61" customWidth="1"/>
    <col min="2821" max="2821" width="10.28515625" style="61" customWidth="1"/>
    <col min="2822" max="2822" width="8.7109375" style="61" customWidth="1"/>
    <col min="2823" max="2823" width="11" style="61" customWidth="1"/>
    <col min="2824" max="2824" width="9.42578125" style="61" customWidth="1"/>
    <col min="2825" max="2825" width="10.42578125" style="61" customWidth="1"/>
    <col min="2826" max="2826" width="12.28515625" style="61" customWidth="1"/>
    <col min="2827" max="2828" width="9.5703125" style="61" customWidth="1"/>
    <col min="2829" max="2829" width="12" style="61" customWidth="1"/>
    <col min="2830" max="2830" width="12.5703125" style="61" customWidth="1"/>
    <col min="2831" max="2831" width="11" style="61" customWidth="1"/>
    <col min="2832" max="2832" width="10.85546875" style="61" customWidth="1"/>
    <col min="2833" max="3072" width="9" style="61"/>
    <col min="3073" max="3073" width="88.85546875" style="61" customWidth="1"/>
    <col min="3074" max="3074" width="15.5703125" style="61" customWidth="1"/>
    <col min="3075" max="3075" width="12.85546875" style="61" customWidth="1"/>
    <col min="3076" max="3076" width="12.28515625" style="61" customWidth="1"/>
    <col min="3077" max="3077" width="10.28515625" style="61" customWidth="1"/>
    <col min="3078" max="3078" width="8.7109375" style="61" customWidth="1"/>
    <col min="3079" max="3079" width="11" style="61" customWidth="1"/>
    <col min="3080" max="3080" width="9.42578125" style="61" customWidth="1"/>
    <col min="3081" max="3081" width="10.42578125" style="61" customWidth="1"/>
    <col min="3082" max="3082" width="12.28515625" style="61" customWidth="1"/>
    <col min="3083" max="3084" width="9.5703125" style="61" customWidth="1"/>
    <col min="3085" max="3085" width="12" style="61" customWidth="1"/>
    <col min="3086" max="3086" width="12.5703125" style="61" customWidth="1"/>
    <col min="3087" max="3087" width="11" style="61" customWidth="1"/>
    <col min="3088" max="3088" width="10.85546875" style="61" customWidth="1"/>
    <col min="3089" max="3328" width="9" style="61"/>
    <col min="3329" max="3329" width="88.85546875" style="61" customWidth="1"/>
    <col min="3330" max="3330" width="15.5703125" style="61" customWidth="1"/>
    <col min="3331" max="3331" width="12.85546875" style="61" customWidth="1"/>
    <col min="3332" max="3332" width="12.28515625" style="61" customWidth="1"/>
    <col min="3333" max="3333" width="10.28515625" style="61" customWidth="1"/>
    <col min="3334" max="3334" width="8.7109375" style="61" customWidth="1"/>
    <col min="3335" max="3335" width="11" style="61" customWidth="1"/>
    <col min="3336" max="3336" width="9.42578125" style="61" customWidth="1"/>
    <col min="3337" max="3337" width="10.42578125" style="61" customWidth="1"/>
    <col min="3338" max="3338" width="12.28515625" style="61" customWidth="1"/>
    <col min="3339" max="3340" width="9.5703125" style="61" customWidth="1"/>
    <col min="3341" max="3341" width="12" style="61" customWidth="1"/>
    <col min="3342" max="3342" width="12.5703125" style="61" customWidth="1"/>
    <col min="3343" max="3343" width="11" style="61" customWidth="1"/>
    <col min="3344" max="3344" width="10.85546875" style="61" customWidth="1"/>
    <col min="3345" max="3584" width="9" style="61"/>
    <col min="3585" max="3585" width="88.85546875" style="61" customWidth="1"/>
    <col min="3586" max="3586" width="15.5703125" style="61" customWidth="1"/>
    <col min="3587" max="3587" width="12.85546875" style="61" customWidth="1"/>
    <col min="3588" max="3588" width="12.28515625" style="61" customWidth="1"/>
    <col min="3589" max="3589" width="10.28515625" style="61" customWidth="1"/>
    <col min="3590" max="3590" width="8.7109375" style="61" customWidth="1"/>
    <col min="3591" max="3591" width="11" style="61" customWidth="1"/>
    <col min="3592" max="3592" width="9.42578125" style="61" customWidth="1"/>
    <col min="3593" max="3593" width="10.42578125" style="61" customWidth="1"/>
    <col min="3594" max="3594" width="12.28515625" style="61" customWidth="1"/>
    <col min="3595" max="3596" width="9.5703125" style="61" customWidth="1"/>
    <col min="3597" max="3597" width="12" style="61" customWidth="1"/>
    <col min="3598" max="3598" width="12.5703125" style="61" customWidth="1"/>
    <col min="3599" max="3599" width="11" style="61" customWidth="1"/>
    <col min="3600" max="3600" width="10.85546875" style="61" customWidth="1"/>
    <col min="3601" max="3840" width="9" style="61"/>
    <col min="3841" max="3841" width="88.85546875" style="61" customWidth="1"/>
    <col min="3842" max="3842" width="15.5703125" style="61" customWidth="1"/>
    <col min="3843" max="3843" width="12.85546875" style="61" customWidth="1"/>
    <col min="3844" max="3844" width="12.28515625" style="61" customWidth="1"/>
    <col min="3845" max="3845" width="10.28515625" style="61" customWidth="1"/>
    <col min="3846" max="3846" width="8.7109375" style="61" customWidth="1"/>
    <col min="3847" max="3847" width="11" style="61" customWidth="1"/>
    <col min="3848" max="3848" width="9.42578125" style="61" customWidth="1"/>
    <col min="3849" max="3849" width="10.42578125" style="61" customWidth="1"/>
    <col min="3850" max="3850" width="12.28515625" style="61" customWidth="1"/>
    <col min="3851" max="3852" width="9.5703125" style="61" customWidth="1"/>
    <col min="3853" max="3853" width="12" style="61" customWidth="1"/>
    <col min="3854" max="3854" width="12.5703125" style="61" customWidth="1"/>
    <col min="3855" max="3855" width="11" style="61" customWidth="1"/>
    <col min="3856" max="3856" width="10.85546875" style="61" customWidth="1"/>
    <col min="3857" max="4096" width="9" style="61"/>
    <col min="4097" max="4097" width="88.85546875" style="61" customWidth="1"/>
    <col min="4098" max="4098" width="15.5703125" style="61" customWidth="1"/>
    <col min="4099" max="4099" width="12.85546875" style="61" customWidth="1"/>
    <col min="4100" max="4100" width="12.28515625" style="61" customWidth="1"/>
    <col min="4101" max="4101" width="10.28515625" style="61" customWidth="1"/>
    <col min="4102" max="4102" width="8.7109375" style="61" customWidth="1"/>
    <col min="4103" max="4103" width="11" style="61" customWidth="1"/>
    <col min="4104" max="4104" width="9.42578125" style="61" customWidth="1"/>
    <col min="4105" max="4105" width="10.42578125" style="61" customWidth="1"/>
    <col min="4106" max="4106" width="12.28515625" style="61" customWidth="1"/>
    <col min="4107" max="4108" width="9.5703125" style="61" customWidth="1"/>
    <col min="4109" max="4109" width="12" style="61" customWidth="1"/>
    <col min="4110" max="4110" width="12.5703125" style="61" customWidth="1"/>
    <col min="4111" max="4111" width="11" style="61" customWidth="1"/>
    <col min="4112" max="4112" width="10.85546875" style="61" customWidth="1"/>
    <col min="4113" max="4352" width="9" style="61"/>
    <col min="4353" max="4353" width="88.85546875" style="61" customWidth="1"/>
    <col min="4354" max="4354" width="15.5703125" style="61" customWidth="1"/>
    <col min="4355" max="4355" width="12.85546875" style="61" customWidth="1"/>
    <col min="4356" max="4356" width="12.28515625" style="61" customWidth="1"/>
    <col min="4357" max="4357" width="10.28515625" style="61" customWidth="1"/>
    <col min="4358" max="4358" width="8.7109375" style="61" customWidth="1"/>
    <col min="4359" max="4359" width="11" style="61" customWidth="1"/>
    <col min="4360" max="4360" width="9.42578125" style="61" customWidth="1"/>
    <col min="4361" max="4361" width="10.42578125" style="61" customWidth="1"/>
    <col min="4362" max="4362" width="12.28515625" style="61" customWidth="1"/>
    <col min="4363" max="4364" width="9.5703125" style="61" customWidth="1"/>
    <col min="4365" max="4365" width="12" style="61" customWidth="1"/>
    <col min="4366" max="4366" width="12.5703125" style="61" customWidth="1"/>
    <col min="4367" max="4367" width="11" style="61" customWidth="1"/>
    <col min="4368" max="4368" width="10.85546875" style="61" customWidth="1"/>
    <col min="4369" max="4608" width="9" style="61"/>
    <col min="4609" max="4609" width="88.85546875" style="61" customWidth="1"/>
    <col min="4610" max="4610" width="15.5703125" style="61" customWidth="1"/>
    <col min="4611" max="4611" width="12.85546875" style="61" customWidth="1"/>
    <col min="4612" max="4612" width="12.28515625" style="61" customWidth="1"/>
    <col min="4613" max="4613" width="10.28515625" style="61" customWidth="1"/>
    <col min="4614" max="4614" width="8.7109375" style="61" customWidth="1"/>
    <col min="4615" max="4615" width="11" style="61" customWidth="1"/>
    <col min="4616" max="4616" width="9.42578125" style="61" customWidth="1"/>
    <col min="4617" max="4617" width="10.42578125" style="61" customWidth="1"/>
    <col min="4618" max="4618" width="12.28515625" style="61" customWidth="1"/>
    <col min="4619" max="4620" width="9.5703125" style="61" customWidth="1"/>
    <col min="4621" max="4621" width="12" style="61" customWidth="1"/>
    <col min="4622" max="4622" width="12.5703125" style="61" customWidth="1"/>
    <col min="4623" max="4623" width="11" style="61" customWidth="1"/>
    <col min="4624" max="4624" width="10.85546875" style="61" customWidth="1"/>
    <col min="4625" max="4864" width="9" style="61"/>
    <col min="4865" max="4865" width="88.85546875" style="61" customWidth="1"/>
    <col min="4866" max="4866" width="15.5703125" style="61" customWidth="1"/>
    <col min="4867" max="4867" width="12.85546875" style="61" customWidth="1"/>
    <col min="4868" max="4868" width="12.28515625" style="61" customWidth="1"/>
    <col min="4869" max="4869" width="10.28515625" style="61" customWidth="1"/>
    <col min="4870" max="4870" width="8.7109375" style="61" customWidth="1"/>
    <col min="4871" max="4871" width="11" style="61" customWidth="1"/>
    <col min="4872" max="4872" width="9.42578125" style="61" customWidth="1"/>
    <col min="4873" max="4873" width="10.42578125" style="61" customWidth="1"/>
    <col min="4874" max="4874" width="12.28515625" style="61" customWidth="1"/>
    <col min="4875" max="4876" width="9.5703125" style="61" customWidth="1"/>
    <col min="4877" max="4877" width="12" style="61" customWidth="1"/>
    <col min="4878" max="4878" width="12.5703125" style="61" customWidth="1"/>
    <col min="4879" max="4879" width="11" style="61" customWidth="1"/>
    <col min="4880" max="4880" width="10.85546875" style="61" customWidth="1"/>
    <col min="4881" max="5120" width="9" style="61"/>
    <col min="5121" max="5121" width="88.85546875" style="61" customWidth="1"/>
    <col min="5122" max="5122" width="15.5703125" style="61" customWidth="1"/>
    <col min="5123" max="5123" width="12.85546875" style="61" customWidth="1"/>
    <col min="5124" max="5124" width="12.28515625" style="61" customWidth="1"/>
    <col min="5125" max="5125" width="10.28515625" style="61" customWidth="1"/>
    <col min="5126" max="5126" width="8.7109375" style="61" customWidth="1"/>
    <col min="5127" max="5127" width="11" style="61" customWidth="1"/>
    <col min="5128" max="5128" width="9.42578125" style="61" customWidth="1"/>
    <col min="5129" max="5129" width="10.42578125" style="61" customWidth="1"/>
    <col min="5130" max="5130" width="12.28515625" style="61" customWidth="1"/>
    <col min="5131" max="5132" width="9.5703125" style="61" customWidth="1"/>
    <col min="5133" max="5133" width="12" style="61" customWidth="1"/>
    <col min="5134" max="5134" width="12.5703125" style="61" customWidth="1"/>
    <col min="5135" max="5135" width="11" style="61" customWidth="1"/>
    <col min="5136" max="5136" width="10.85546875" style="61" customWidth="1"/>
    <col min="5137" max="5376" width="9" style="61"/>
    <col min="5377" max="5377" width="88.85546875" style="61" customWidth="1"/>
    <col min="5378" max="5378" width="15.5703125" style="61" customWidth="1"/>
    <col min="5379" max="5379" width="12.85546875" style="61" customWidth="1"/>
    <col min="5380" max="5380" width="12.28515625" style="61" customWidth="1"/>
    <col min="5381" max="5381" width="10.28515625" style="61" customWidth="1"/>
    <col min="5382" max="5382" width="8.7109375" style="61" customWidth="1"/>
    <col min="5383" max="5383" width="11" style="61" customWidth="1"/>
    <col min="5384" max="5384" width="9.42578125" style="61" customWidth="1"/>
    <col min="5385" max="5385" width="10.42578125" style="61" customWidth="1"/>
    <col min="5386" max="5386" width="12.28515625" style="61" customWidth="1"/>
    <col min="5387" max="5388" width="9.5703125" style="61" customWidth="1"/>
    <col min="5389" max="5389" width="12" style="61" customWidth="1"/>
    <col min="5390" max="5390" width="12.5703125" style="61" customWidth="1"/>
    <col min="5391" max="5391" width="11" style="61" customWidth="1"/>
    <col min="5392" max="5392" width="10.85546875" style="61" customWidth="1"/>
    <col min="5393" max="5632" width="9" style="61"/>
    <col min="5633" max="5633" width="88.85546875" style="61" customWidth="1"/>
    <col min="5634" max="5634" width="15.5703125" style="61" customWidth="1"/>
    <col min="5635" max="5635" width="12.85546875" style="61" customWidth="1"/>
    <col min="5636" max="5636" width="12.28515625" style="61" customWidth="1"/>
    <col min="5637" max="5637" width="10.28515625" style="61" customWidth="1"/>
    <col min="5638" max="5638" width="8.7109375" style="61" customWidth="1"/>
    <col min="5639" max="5639" width="11" style="61" customWidth="1"/>
    <col min="5640" max="5640" width="9.42578125" style="61" customWidth="1"/>
    <col min="5641" max="5641" width="10.42578125" style="61" customWidth="1"/>
    <col min="5642" max="5642" width="12.28515625" style="61" customWidth="1"/>
    <col min="5643" max="5644" width="9.5703125" style="61" customWidth="1"/>
    <col min="5645" max="5645" width="12" style="61" customWidth="1"/>
    <col min="5646" max="5646" width="12.5703125" style="61" customWidth="1"/>
    <col min="5647" max="5647" width="11" style="61" customWidth="1"/>
    <col min="5648" max="5648" width="10.85546875" style="61" customWidth="1"/>
    <col min="5649" max="5888" width="9" style="61"/>
    <col min="5889" max="5889" width="88.85546875" style="61" customWidth="1"/>
    <col min="5890" max="5890" width="15.5703125" style="61" customWidth="1"/>
    <col min="5891" max="5891" width="12.85546875" style="61" customWidth="1"/>
    <col min="5892" max="5892" width="12.28515625" style="61" customWidth="1"/>
    <col min="5893" max="5893" width="10.28515625" style="61" customWidth="1"/>
    <col min="5894" max="5894" width="8.7109375" style="61" customWidth="1"/>
    <col min="5895" max="5895" width="11" style="61" customWidth="1"/>
    <col min="5896" max="5896" width="9.42578125" style="61" customWidth="1"/>
    <col min="5897" max="5897" width="10.42578125" style="61" customWidth="1"/>
    <col min="5898" max="5898" width="12.28515625" style="61" customWidth="1"/>
    <col min="5899" max="5900" width="9.5703125" style="61" customWidth="1"/>
    <col min="5901" max="5901" width="12" style="61" customWidth="1"/>
    <col min="5902" max="5902" width="12.5703125" style="61" customWidth="1"/>
    <col min="5903" max="5903" width="11" style="61" customWidth="1"/>
    <col min="5904" max="5904" width="10.85546875" style="61" customWidth="1"/>
    <col min="5905" max="6144" width="9" style="61"/>
    <col min="6145" max="6145" width="88.85546875" style="61" customWidth="1"/>
    <col min="6146" max="6146" width="15.5703125" style="61" customWidth="1"/>
    <col min="6147" max="6147" width="12.85546875" style="61" customWidth="1"/>
    <col min="6148" max="6148" width="12.28515625" style="61" customWidth="1"/>
    <col min="6149" max="6149" width="10.28515625" style="61" customWidth="1"/>
    <col min="6150" max="6150" width="8.7109375" style="61" customWidth="1"/>
    <col min="6151" max="6151" width="11" style="61" customWidth="1"/>
    <col min="6152" max="6152" width="9.42578125" style="61" customWidth="1"/>
    <col min="6153" max="6153" width="10.42578125" style="61" customWidth="1"/>
    <col min="6154" max="6154" width="12.28515625" style="61" customWidth="1"/>
    <col min="6155" max="6156" width="9.5703125" style="61" customWidth="1"/>
    <col min="6157" max="6157" width="12" style="61" customWidth="1"/>
    <col min="6158" max="6158" width="12.5703125" style="61" customWidth="1"/>
    <col min="6159" max="6159" width="11" style="61" customWidth="1"/>
    <col min="6160" max="6160" width="10.85546875" style="61" customWidth="1"/>
    <col min="6161" max="6400" width="9" style="61"/>
    <col min="6401" max="6401" width="88.85546875" style="61" customWidth="1"/>
    <col min="6402" max="6402" width="15.5703125" style="61" customWidth="1"/>
    <col min="6403" max="6403" width="12.85546875" style="61" customWidth="1"/>
    <col min="6404" max="6404" width="12.28515625" style="61" customWidth="1"/>
    <col min="6405" max="6405" width="10.28515625" style="61" customWidth="1"/>
    <col min="6406" max="6406" width="8.7109375" style="61" customWidth="1"/>
    <col min="6407" max="6407" width="11" style="61" customWidth="1"/>
    <col min="6408" max="6408" width="9.42578125" style="61" customWidth="1"/>
    <col min="6409" max="6409" width="10.42578125" style="61" customWidth="1"/>
    <col min="6410" max="6410" width="12.28515625" style="61" customWidth="1"/>
    <col min="6411" max="6412" width="9.5703125" style="61" customWidth="1"/>
    <col min="6413" max="6413" width="12" style="61" customWidth="1"/>
    <col min="6414" max="6414" width="12.5703125" style="61" customWidth="1"/>
    <col min="6415" max="6415" width="11" style="61" customWidth="1"/>
    <col min="6416" max="6416" width="10.85546875" style="61" customWidth="1"/>
    <col min="6417" max="6656" width="9" style="61"/>
    <col min="6657" max="6657" width="88.85546875" style="61" customWidth="1"/>
    <col min="6658" max="6658" width="15.5703125" style="61" customWidth="1"/>
    <col min="6659" max="6659" width="12.85546875" style="61" customWidth="1"/>
    <col min="6660" max="6660" width="12.28515625" style="61" customWidth="1"/>
    <col min="6661" max="6661" width="10.28515625" style="61" customWidth="1"/>
    <col min="6662" max="6662" width="8.7109375" style="61" customWidth="1"/>
    <col min="6663" max="6663" width="11" style="61" customWidth="1"/>
    <col min="6664" max="6664" width="9.42578125" style="61" customWidth="1"/>
    <col min="6665" max="6665" width="10.42578125" style="61" customWidth="1"/>
    <col min="6666" max="6666" width="12.28515625" style="61" customWidth="1"/>
    <col min="6667" max="6668" width="9.5703125" style="61" customWidth="1"/>
    <col min="6669" max="6669" width="12" style="61" customWidth="1"/>
    <col min="6670" max="6670" width="12.5703125" style="61" customWidth="1"/>
    <col min="6671" max="6671" width="11" style="61" customWidth="1"/>
    <col min="6672" max="6672" width="10.85546875" style="61" customWidth="1"/>
    <col min="6673" max="6912" width="9" style="61"/>
    <col min="6913" max="6913" width="88.85546875" style="61" customWidth="1"/>
    <col min="6914" max="6914" width="15.5703125" style="61" customWidth="1"/>
    <col min="6915" max="6915" width="12.85546875" style="61" customWidth="1"/>
    <col min="6916" max="6916" width="12.28515625" style="61" customWidth="1"/>
    <col min="6917" max="6917" width="10.28515625" style="61" customWidth="1"/>
    <col min="6918" max="6918" width="8.7109375" style="61" customWidth="1"/>
    <col min="6919" max="6919" width="11" style="61" customWidth="1"/>
    <col min="6920" max="6920" width="9.42578125" style="61" customWidth="1"/>
    <col min="6921" max="6921" width="10.42578125" style="61" customWidth="1"/>
    <col min="6922" max="6922" width="12.28515625" style="61" customWidth="1"/>
    <col min="6923" max="6924" width="9.5703125" style="61" customWidth="1"/>
    <col min="6925" max="6925" width="12" style="61" customWidth="1"/>
    <col min="6926" max="6926" width="12.5703125" style="61" customWidth="1"/>
    <col min="6927" max="6927" width="11" style="61" customWidth="1"/>
    <col min="6928" max="6928" width="10.85546875" style="61" customWidth="1"/>
    <col min="6929" max="7168" width="9" style="61"/>
    <col min="7169" max="7169" width="88.85546875" style="61" customWidth="1"/>
    <col min="7170" max="7170" width="15.5703125" style="61" customWidth="1"/>
    <col min="7171" max="7171" width="12.85546875" style="61" customWidth="1"/>
    <col min="7172" max="7172" width="12.28515625" style="61" customWidth="1"/>
    <col min="7173" max="7173" width="10.28515625" style="61" customWidth="1"/>
    <col min="7174" max="7174" width="8.7109375" style="61" customWidth="1"/>
    <col min="7175" max="7175" width="11" style="61" customWidth="1"/>
    <col min="7176" max="7176" width="9.42578125" style="61" customWidth="1"/>
    <col min="7177" max="7177" width="10.42578125" style="61" customWidth="1"/>
    <col min="7178" max="7178" width="12.28515625" style="61" customWidth="1"/>
    <col min="7179" max="7180" width="9.5703125" style="61" customWidth="1"/>
    <col min="7181" max="7181" width="12" style="61" customWidth="1"/>
    <col min="7182" max="7182" width="12.5703125" style="61" customWidth="1"/>
    <col min="7183" max="7183" width="11" style="61" customWidth="1"/>
    <col min="7184" max="7184" width="10.85546875" style="61" customWidth="1"/>
    <col min="7185" max="7424" width="9" style="61"/>
    <col min="7425" max="7425" width="88.85546875" style="61" customWidth="1"/>
    <col min="7426" max="7426" width="15.5703125" style="61" customWidth="1"/>
    <col min="7427" max="7427" width="12.85546875" style="61" customWidth="1"/>
    <col min="7428" max="7428" width="12.28515625" style="61" customWidth="1"/>
    <col min="7429" max="7429" width="10.28515625" style="61" customWidth="1"/>
    <col min="7430" max="7430" width="8.7109375" style="61" customWidth="1"/>
    <col min="7431" max="7431" width="11" style="61" customWidth="1"/>
    <col min="7432" max="7432" width="9.42578125" style="61" customWidth="1"/>
    <col min="7433" max="7433" width="10.42578125" style="61" customWidth="1"/>
    <col min="7434" max="7434" width="12.28515625" style="61" customWidth="1"/>
    <col min="7435" max="7436" width="9.5703125" style="61" customWidth="1"/>
    <col min="7437" max="7437" width="12" style="61" customWidth="1"/>
    <col min="7438" max="7438" width="12.5703125" style="61" customWidth="1"/>
    <col min="7439" max="7439" width="11" style="61" customWidth="1"/>
    <col min="7440" max="7440" width="10.85546875" style="61" customWidth="1"/>
    <col min="7441" max="7680" width="9" style="61"/>
    <col min="7681" max="7681" width="88.85546875" style="61" customWidth="1"/>
    <col min="7682" max="7682" width="15.5703125" style="61" customWidth="1"/>
    <col min="7683" max="7683" width="12.85546875" style="61" customWidth="1"/>
    <col min="7684" max="7684" width="12.28515625" style="61" customWidth="1"/>
    <col min="7685" max="7685" width="10.28515625" style="61" customWidth="1"/>
    <col min="7686" max="7686" width="8.7109375" style="61" customWidth="1"/>
    <col min="7687" max="7687" width="11" style="61" customWidth="1"/>
    <col min="7688" max="7688" width="9.42578125" style="61" customWidth="1"/>
    <col min="7689" max="7689" width="10.42578125" style="61" customWidth="1"/>
    <col min="7690" max="7690" width="12.28515625" style="61" customWidth="1"/>
    <col min="7691" max="7692" width="9.5703125" style="61" customWidth="1"/>
    <col min="7693" max="7693" width="12" style="61" customWidth="1"/>
    <col min="7694" max="7694" width="12.5703125" style="61" customWidth="1"/>
    <col min="7695" max="7695" width="11" style="61" customWidth="1"/>
    <col min="7696" max="7696" width="10.85546875" style="61" customWidth="1"/>
    <col min="7697" max="7936" width="9" style="61"/>
    <col min="7937" max="7937" width="88.85546875" style="61" customWidth="1"/>
    <col min="7938" max="7938" width="15.5703125" style="61" customWidth="1"/>
    <col min="7939" max="7939" width="12.85546875" style="61" customWidth="1"/>
    <col min="7940" max="7940" width="12.28515625" style="61" customWidth="1"/>
    <col min="7941" max="7941" width="10.28515625" style="61" customWidth="1"/>
    <col min="7942" max="7942" width="8.7109375" style="61" customWidth="1"/>
    <col min="7943" max="7943" width="11" style="61" customWidth="1"/>
    <col min="7944" max="7944" width="9.42578125" style="61" customWidth="1"/>
    <col min="7945" max="7945" width="10.42578125" style="61" customWidth="1"/>
    <col min="7946" max="7946" width="12.28515625" style="61" customWidth="1"/>
    <col min="7947" max="7948" width="9.5703125" style="61" customWidth="1"/>
    <col min="7949" max="7949" width="12" style="61" customWidth="1"/>
    <col min="7950" max="7950" width="12.5703125" style="61" customWidth="1"/>
    <col min="7951" max="7951" width="11" style="61" customWidth="1"/>
    <col min="7952" max="7952" width="10.85546875" style="61" customWidth="1"/>
    <col min="7953" max="8192" width="9" style="61"/>
    <col min="8193" max="8193" width="88.85546875" style="61" customWidth="1"/>
    <col min="8194" max="8194" width="15.5703125" style="61" customWidth="1"/>
    <col min="8195" max="8195" width="12.85546875" style="61" customWidth="1"/>
    <col min="8196" max="8196" width="12.28515625" style="61" customWidth="1"/>
    <col min="8197" max="8197" width="10.28515625" style="61" customWidth="1"/>
    <col min="8198" max="8198" width="8.7109375" style="61" customWidth="1"/>
    <col min="8199" max="8199" width="11" style="61" customWidth="1"/>
    <col min="8200" max="8200" width="9.42578125" style="61" customWidth="1"/>
    <col min="8201" max="8201" width="10.42578125" style="61" customWidth="1"/>
    <col min="8202" max="8202" width="12.28515625" style="61" customWidth="1"/>
    <col min="8203" max="8204" width="9.5703125" style="61" customWidth="1"/>
    <col min="8205" max="8205" width="12" style="61" customWidth="1"/>
    <col min="8206" max="8206" width="12.5703125" style="61" customWidth="1"/>
    <col min="8207" max="8207" width="11" style="61" customWidth="1"/>
    <col min="8208" max="8208" width="10.85546875" style="61" customWidth="1"/>
    <col min="8209" max="8448" width="9" style="61"/>
    <col min="8449" max="8449" width="88.85546875" style="61" customWidth="1"/>
    <col min="8450" max="8450" width="15.5703125" style="61" customWidth="1"/>
    <col min="8451" max="8451" width="12.85546875" style="61" customWidth="1"/>
    <col min="8452" max="8452" width="12.28515625" style="61" customWidth="1"/>
    <col min="8453" max="8453" width="10.28515625" style="61" customWidth="1"/>
    <col min="8454" max="8454" width="8.7109375" style="61" customWidth="1"/>
    <col min="8455" max="8455" width="11" style="61" customWidth="1"/>
    <col min="8456" max="8456" width="9.42578125" style="61" customWidth="1"/>
    <col min="8457" max="8457" width="10.42578125" style="61" customWidth="1"/>
    <col min="8458" max="8458" width="12.28515625" style="61" customWidth="1"/>
    <col min="8459" max="8460" width="9.5703125" style="61" customWidth="1"/>
    <col min="8461" max="8461" width="12" style="61" customWidth="1"/>
    <col min="8462" max="8462" width="12.5703125" style="61" customWidth="1"/>
    <col min="8463" max="8463" width="11" style="61" customWidth="1"/>
    <col min="8464" max="8464" width="10.85546875" style="61" customWidth="1"/>
    <col min="8465" max="8704" width="9" style="61"/>
    <col min="8705" max="8705" width="88.85546875" style="61" customWidth="1"/>
    <col min="8706" max="8706" width="15.5703125" style="61" customWidth="1"/>
    <col min="8707" max="8707" width="12.85546875" style="61" customWidth="1"/>
    <col min="8708" max="8708" width="12.28515625" style="61" customWidth="1"/>
    <col min="8709" max="8709" width="10.28515625" style="61" customWidth="1"/>
    <col min="8710" max="8710" width="8.7109375" style="61" customWidth="1"/>
    <col min="8711" max="8711" width="11" style="61" customWidth="1"/>
    <col min="8712" max="8712" width="9.42578125" style="61" customWidth="1"/>
    <col min="8713" max="8713" width="10.42578125" style="61" customWidth="1"/>
    <col min="8714" max="8714" width="12.28515625" style="61" customWidth="1"/>
    <col min="8715" max="8716" width="9.5703125" style="61" customWidth="1"/>
    <col min="8717" max="8717" width="12" style="61" customWidth="1"/>
    <col min="8718" max="8718" width="12.5703125" style="61" customWidth="1"/>
    <col min="8719" max="8719" width="11" style="61" customWidth="1"/>
    <col min="8720" max="8720" width="10.85546875" style="61" customWidth="1"/>
    <col min="8721" max="8960" width="9" style="61"/>
    <col min="8961" max="8961" width="88.85546875" style="61" customWidth="1"/>
    <col min="8962" max="8962" width="15.5703125" style="61" customWidth="1"/>
    <col min="8963" max="8963" width="12.85546875" style="61" customWidth="1"/>
    <col min="8964" max="8964" width="12.28515625" style="61" customWidth="1"/>
    <col min="8965" max="8965" width="10.28515625" style="61" customWidth="1"/>
    <col min="8966" max="8966" width="8.7109375" style="61" customWidth="1"/>
    <col min="8967" max="8967" width="11" style="61" customWidth="1"/>
    <col min="8968" max="8968" width="9.42578125" style="61" customWidth="1"/>
    <col min="8969" max="8969" width="10.42578125" style="61" customWidth="1"/>
    <col min="8970" max="8970" width="12.28515625" style="61" customWidth="1"/>
    <col min="8971" max="8972" width="9.5703125" style="61" customWidth="1"/>
    <col min="8973" max="8973" width="12" style="61" customWidth="1"/>
    <col min="8974" max="8974" width="12.5703125" style="61" customWidth="1"/>
    <col min="8975" max="8975" width="11" style="61" customWidth="1"/>
    <col min="8976" max="8976" width="10.85546875" style="61" customWidth="1"/>
    <col min="8977" max="9216" width="9" style="61"/>
    <col min="9217" max="9217" width="88.85546875" style="61" customWidth="1"/>
    <col min="9218" max="9218" width="15.5703125" style="61" customWidth="1"/>
    <col min="9219" max="9219" width="12.85546875" style="61" customWidth="1"/>
    <col min="9220" max="9220" width="12.28515625" style="61" customWidth="1"/>
    <col min="9221" max="9221" width="10.28515625" style="61" customWidth="1"/>
    <col min="9222" max="9222" width="8.7109375" style="61" customWidth="1"/>
    <col min="9223" max="9223" width="11" style="61" customWidth="1"/>
    <col min="9224" max="9224" width="9.42578125" style="61" customWidth="1"/>
    <col min="9225" max="9225" width="10.42578125" style="61" customWidth="1"/>
    <col min="9226" max="9226" width="12.28515625" style="61" customWidth="1"/>
    <col min="9227" max="9228" width="9.5703125" style="61" customWidth="1"/>
    <col min="9229" max="9229" width="12" style="61" customWidth="1"/>
    <col min="9230" max="9230" width="12.5703125" style="61" customWidth="1"/>
    <col min="9231" max="9231" width="11" style="61" customWidth="1"/>
    <col min="9232" max="9232" width="10.85546875" style="61" customWidth="1"/>
    <col min="9233" max="9472" width="9" style="61"/>
    <col min="9473" max="9473" width="88.85546875" style="61" customWidth="1"/>
    <col min="9474" max="9474" width="15.5703125" style="61" customWidth="1"/>
    <col min="9475" max="9475" width="12.85546875" style="61" customWidth="1"/>
    <col min="9476" max="9476" width="12.28515625" style="61" customWidth="1"/>
    <col min="9477" max="9477" width="10.28515625" style="61" customWidth="1"/>
    <col min="9478" max="9478" width="8.7109375" style="61" customWidth="1"/>
    <col min="9479" max="9479" width="11" style="61" customWidth="1"/>
    <col min="9480" max="9480" width="9.42578125" style="61" customWidth="1"/>
    <col min="9481" max="9481" width="10.42578125" style="61" customWidth="1"/>
    <col min="9482" max="9482" width="12.28515625" style="61" customWidth="1"/>
    <col min="9483" max="9484" width="9.5703125" style="61" customWidth="1"/>
    <col min="9485" max="9485" width="12" style="61" customWidth="1"/>
    <col min="9486" max="9486" width="12.5703125" style="61" customWidth="1"/>
    <col min="9487" max="9487" width="11" style="61" customWidth="1"/>
    <col min="9488" max="9488" width="10.85546875" style="61" customWidth="1"/>
    <col min="9489" max="9728" width="9" style="61"/>
    <col min="9729" max="9729" width="88.85546875" style="61" customWidth="1"/>
    <col min="9730" max="9730" width="15.5703125" style="61" customWidth="1"/>
    <col min="9731" max="9731" width="12.85546875" style="61" customWidth="1"/>
    <col min="9732" max="9732" width="12.28515625" style="61" customWidth="1"/>
    <col min="9733" max="9733" width="10.28515625" style="61" customWidth="1"/>
    <col min="9734" max="9734" width="8.7109375" style="61" customWidth="1"/>
    <col min="9735" max="9735" width="11" style="61" customWidth="1"/>
    <col min="9736" max="9736" width="9.42578125" style="61" customWidth="1"/>
    <col min="9737" max="9737" width="10.42578125" style="61" customWidth="1"/>
    <col min="9738" max="9738" width="12.28515625" style="61" customWidth="1"/>
    <col min="9739" max="9740" width="9.5703125" style="61" customWidth="1"/>
    <col min="9741" max="9741" width="12" style="61" customWidth="1"/>
    <col min="9742" max="9742" width="12.5703125" style="61" customWidth="1"/>
    <col min="9743" max="9743" width="11" style="61" customWidth="1"/>
    <col min="9744" max="9744" width="10.85546875" style="61" customWidth="1"/>
    <col min="9745" max="9984" width="9" style="61"/>
    <col min="9985" max="9985" width="88.85546875" style="61" customWidth="1"/>
    <col min="9986" max="9986" width="15.5703125" style="61" customWidth="1"/>
    <col min="9987" max="9987" width="12.85546875" style="61" customWidth="1"/>
    <col min="9988" max="9988" width="12.28515625" style="61" customWidth="1"/>
    <col min="9989" max="9989" width="10.28515625" style="61" customWidth="1"/>
    <col min="9990" max="9990" width="8.7109375" style="61" customWidth="1"/>
    <col min="9991" max="9991" width="11" style="61" customWidth="1"/>
    <col min="9992" max="9992" width="9.42578125" style="61" customWidth="1"/>
    <col min="9993" max="9993" width="10.42578125" style="61" customWidth="1"/>
    <col min="9994" max="9994" width="12.28515625" style="61" customWidth="1"/>
    <col min="9995" max="9996" width="9.5703125" style="61" customWidth="1"/>
    <col min="9997" max="9997" width="12" style="61" customWidth="1"/>
    <col min="9998" max="9998" width="12.5703125" style="61" customWidth="1"/>
    <col min="9999" max="9999" width="11" style="61" customWidth="1"/>
    <col min="10000" max="10000" width="10.85546875" style="61" customWidth="1"/>
    <col min="10001" max="10240" width="9" style="61"/>
    <col min="10241" max="10241" width="88.85546875" style="61" customWidth="1"/>
    <col min="10242" max="10242" width="15.5703125" style="61" customWidth="1"/>
    <col min="10243" max="10243" width="12.85546875" style="61" customWidth="1"/>
    <col min="10244" max="10244" width="12.28515625" style="61" customWidth="1"/>
    <col min="10245" max="10245" width="10.28515625" style="61" customWidth="1"/>
    <col min="10246" max="10246" width="8.7109375" style="61" customWidth="1"/>
    <col min="10247" max="10247" width="11" style="61" customWidth="1"/>
    <col min="10248" max="10248" width="9.42578125" style="61" customWidth="1"/>
    <col min="10249" max="10249" width="10.42578125" style="61" customWidth="1"/>
    <col min="10250" max="10250" width="12.28515625" style="61" customWidth="1"/>
    <col min="10251" max="10252" width="9.5703125" style="61" customWidth="1"/>
    <col min="10253" max="10253" width="12" style="61" customWidth="1"/>
    <col min="10254" max="10254" width="12.5703125" style="61" customWidth="1"/>
    <col min="10255" max="10255" width="11" style="61" customWidth="1"/>
    <col min="10256" max="10256" width="10.85546875" style="61" customWidth="1"/>
    <col min="10257" max="10496" width="9" style="61"/>
    <col min="10497" max="10497" width="88.85546875" style="61" customWidth="1"/>
    <col min="10498" max="10498" width="15.5703125" style="61" customWidth="1"/>
    <col min="10499" max="10499" width="12.85546875" style="61" customWidth="1"/>
    <col min="10500" max="10500" width="12.28515625" style="61" customWidth="1"/>
    <col min="10501" max="10501" width="10.28515625" style="61" customWidth="1"/>
    <col min="10502" max="10502" width="8.7109375" style="61" customWidth="1"/>
    <col min="10503" max="10503" width="11" style="61" customWidth="1"/>
    <col min="10504" max="10504" width="9.42578125" style="61" customWidth="1"/>
    <col min="10505" max="10505" width="10.42578125" style="61" customWidth="1"/>
    <col min="10506" max="10506" width="12.28515625" style="61" customWidth="1"/>
    <col min="10507" max="10508" width="9.5703125" style="61" customWidth="1"/>
    <col min="10509" max="10509" width="12" style="61" customWidth="1"/>
    <col min="10510" max="10510" width="12.5703125" style="61" customWidth="1"/>
    <col min="10511" max="10511" width="11" style="61" customWidth="1"/>
    <col min="10512" max="10512" width="10.85546875" style="61" customWidth="1"/>
    <col min="10513" max="10752" width="9" style="61"/>
    <col min="10753" max="10753" width="88.85546875" style="61" customWidth="1"/>
    <col min="10754" max="10754" width="15.5703125" style="61" customWidth="1"/>
    <col min="10755" max="10755" width="12.85546875" style="61" customWidth="1"/>
    <col min="10756" max="10756" width="12.28515625" style="61" customWidth="1"/>
    <col min="10757" max="10757" width="10.28515625" style="61" customWidth="1"/>
    <col min="10758" max="10758" width="8.7109375" style="61" customWidth="1"/>
    <col min="10759" max="10759" width="11" style="61" customWidth="1"/>
    <col min="10760" max="10760" width="9.42578125" style="61" customWidth="1"/>
    <col min="10761" max="10761" width="10.42578125" style="61" customWidth="1"/>
    <col min="10762" max="10762" width="12.28515625" style="61" customWidth="1"/>
    <col min="10763" max="10764" width="9.5703125" style="61" customWidth="1"/>
    <col min="10765" max="10765" width="12" style="61" customWidth="1"/>
    <col min="10766" max="10766" width="12.5703125" style="61" customWidth="1"/>
    <col min="10767" max="10767" width="11" style="61" customWidth="1"/>
    <col min="10768" max="10768" width="10.85546875" style="61" customWidth="1"/>
    <col min="10769" max="11008" width="9" style="61"/>
    <col min="11009" max="11009" width="88.85546875" style="61" customWidth="1"/>
    <col min="11010" max="11010" width="15.5703125" style="61" customWidth="1"/>
    <col min="11011" max="11011" width="12.85546875" style="61" customWidth="1"/>
    <col min="11012" max="11012" width="12.28515625" style="61" customWidth="1"/>
    <col min="11013" max="11013" width="10.28515625" style="61" customWidth="1"/>
    <col min="11014" max="11014" width="8.7109375" style="61" customWidth="1"/>
    <col min="11015" max="11015" width="11" style="61" customWidth="1"/>
    <col min="11016" max="11016" width="9.42578125" style="61" customWidth="1"/>
    <col min="11017" max="11017" width="10.42578125" style="61" customWidth="1"/>
    <col min="11018" max="11018" width="12.28515625" style="61" customWidth="1"/>
    <col min="11019" max="11020" width="9.5703125" style="61" customWidth="1"/>
    <col min="11021" max="11021" width="12" style="61" customWidth="1"/>
    <col min="11022" max="11022" width="12.5703125" style="61" customWidth="1"/>
    <col min="11023" max="11023" width="11" style="61" customWidth="1"/>
    <col min="11024" max="11024" width="10.85546875" style="61" customWidth="1"/>
    <col min="11025" max="11264" width="9" style="61"/>
    <col min="11265" max="11265" width="88.85546875" style="61" customWidth="1"/>
    <col min="11266" max="11266" width="15.5703125" style="61" customWidth="1"/>
    <col min="11267" max="11267" width="12.85546875" style="61" customWidth="1"/>
    <col min="11268" max="11268" width="12.28515625" style="61" customWidth="1"/>
    <col min="11269" max="11269" width="10.28515625" style="61" customWidth="1"/>
    <col min="11270" max="11270" width="8.7109375" style="61" customWidth="1"/>
    <col min="11271" max="11271" width="11" style="61" customWidth="1"/>
    <col min="11272" max="11272" width="9.42578125" style="61" customWidth="1"/>
    <col min="11273" max="11273" width="10.42578125" style="61" customWidth="1"/>
    <col min="11274" max="11274" width="12.28515625" style="61" customWidth="1"/>
    <col min="11275" max="11276" width="9.5703125" style="61" customWidth="1"/>
    <col min="11277" max="11277" width="12" style="61" customWidth="1"/>
    <col min="11278" max="11278" width="12.5703125" style="61" customWidth="1"/>
    <col min="11279" max="11279" width="11" style="61" customWidth="1"/>
    <col min="11280" max="11280" width="10.85546875" style="61" customWidth="1"/>
    <col min="11281" max="11520" width="9" style="61"/>
    <col min="11521" max="11521" width="88.85546875" style="61" customWidth="1"/>
    <col min="11522" max="11522" width="15.5703125" style="61" customWidth="1"/>
    <col min="11523" max="11523" width="12.85546875" style="61" customWidth="1"/>
    <col min="11524" max="11524" width="12.28515625" style="61" customWidth="1"/>
    <col min="11525" max="11525" width="10.28515625" style="61" customWidth="1"/>
    <col min="11526" max="11526" width="8.7109375" style="61" customWidth="1"/>
    <col min="11527" max="11527" width="11" style="61" customWidth="1"/>
    <col min="11528" max="11528" width="9.42578125" style="61" customWidth="1"/>
    <col min="11529" max="11529" width="10.42578125" style="61" customWidth="1"/>
    <col min="11530" max="11530" width="12.28515625" style="61" customWidth="1"/>
    <col min="11531" max="11532" width="9.5703125" style="61" customWidth="1"/>
    <col min="11533" max="11533" width="12" style="61" customWidth="1"/>
    <col min="11534" max="11534" width="12.5703125" style="61" customWidth="1"/>
    <col min="11535" max="11535" width="11" style="61" customWidth="1"/>
    <col min="11536" max="11536" width="10.85546875" style="61" customWidth="1"/>
    <col min="11537" max="11776" width="9" style="61"/>
    <col min="11777" max="11777" width="88.85546875" style="61" customWidth="1"/>
    <col min="11778" max="11778" width="15.5703125" style="61" customWidth="1"/>
    <col min="11779" max="11779" width="12.85546875" style="61" customWidth="1"/>
    <col min="11780" max="11780" width="12.28515625" style="61" customWidth="1"/>
    <col min="11781" max="11781" width="10.28515625" style="61" customWidth="1"/>
    <col min="11782" max="11782" width="8.7109375" style="61" customWidth="1"/>
    <col min="11783" max="11783" width="11" style="61" customWidth="1"/>
    <col min="11784" max="11784" width="9.42578125" style="61" customWidth="1"/>
    <col min="11785" max="11785" width="10.42578125" style="61" customWidth="1"/>
    <col min="11786" max="11786" width="12.28515625" style="61" customWidth="1"/>
    <col min="11787" max="11788" width="9.5703125" style="61" customWidth="1"/>
    <col min="11789" max="11789" width="12" style="61" customWidth="1"/>
    <col min="11790" max="11790" width="12.5703125" style="61" customWidth="1"/>
    <col min="11791" max="11791" width="11" style="61" customWidth="1"/>
    <col min="11792" max="11792" width="10.85546875" style="61" customWidth="1"/>
    <col min="11793" max="12032" width="9" style="61"/>
    <col min="12033" max="12033" width="88.85546875" style="61" customWidth="1"/>
    <col min="12034" max="12034" width="15.5703125" style="61" customWidth="1"/>
    <col min="12035" max="12035" width="12.85546875" style="61" customWidth="1"/>
    <col min="12036" max="12036" width="12.28515625" style="61" customWidth="1"/>
    <col min="12037" max="12037" width="10.28515625" style="61" customWidth="1"/>
    <col min="12038" max="12038" width="8.7109375" style="61" customWidth="1"/>
    <col min="12039" max="12039" width="11" style="61" customWidth="1"/>
    <col min="12040" max="12040" width="9.42578125" style="61" customWidth="1"/>
    <col min="12041" max="12041" width="10.42578125" style="61" customWidth="1"/>
    <col min="12042" max="12042" width="12.28515625" style="61" customWidth="1"/>
    <col min="12043" max="12044" width="9.5703125" style="61" customWidth="1"/>
    <col min="12045" max="12045" width="12" style="61" customWidth="1"/>
    <col min="12046" max="12046" width="12.5703125" style="61" customWidth="1"/>
    <col min="12047" max="12047" width="11" style="61" customWidth="1"/>
    <col min="12048" max="12048" width="10.85546875" style="61" customWidth="1"/>
    <col min="12049" max="12288" width="9" style="61"/>
    <col min="12289" max="12289" width="88.85546875" style="61" customWidth="1"/>
    <col min="12290" max="12290" width="15.5703125" style="61" customWidth="1"/>
    <col min="12291" max="12291" width="12.85546875" style="61" customWidth="1"/>
    <col min="12292" max="12292" width="12.28515625" style="61" customWidth="1"/>
    <col min="12293" max="12293" width="10.28515625" style="61" customWidth="1"/>
    <col min="12294" max="12294" width="8.7109375" style="61" customWidth="1"/>
    <col min="12295" max="12295" width="11" style="61" customWidth="1"/>
    <col min="12296" max="12296" width="9.42578125" style="61" customWidth="1"/>
    <col min="12297" max="12297" width="10.42578125" style="61" customWidth="1"/>
    <col min="12298" max="12298" width="12.28515625" style="61" customWidth="1"/>
    <col min="12299" max="12300" width="9.5703125" style="61" customWidth="1"/>
    <col min="12301" max="12301" width="12" style="61" customWidth="1"/>
    <col min="12302" max="12302" width="12.5703125" style="61" customWidth="1"/>
    <col min="12303" max="12303" width="11" style="61" customWidth="1"/>
    <col min="12304" max="12304" width="10.85546875" style="61" customWidth="1"/>
    <col min="12305" max="12544" width="9" style="61"/>
    <col min="12545" max="12545" width="88.85546875" style="61" customWidth="1"/>
    <col min="12546" max="12546" width="15.5703125" style="61" customWidth="1"/>
    <col min="12547" max="12547" width="12.85546875" style="61" customWidth="1"/>
    <col min="12548" max="12548" width="12.28515625" style="61" customWidth="1"/>
    <col min="12549" max="12549" width="10.28515625" style="61" customWidth="1"/>
    <col min="12550" max="12550" width="8.7109375" style="61" customWidth="1"/>
    <col min="12551" max="12551" width="11" style="61" customWidth="1"/>
    <col min="12552" max="12552" width="9.42578125" style="61" customWidth="1"/>
    <col min="12553" max="12553" width="10.42578125" style="61" customWidth="1"/>
    <col min="12554" max="12554" width="12.28515625" style="61" customWidth="1"/>
    <col min="12555" max="12556" width="9.5703125" style="61" customWidth="1"/>
    <col min="12557" max="12557" width="12" style="61" customWidth="1"/>
    <col min="12558" max="12558" width="12.5703125" style="61" customWidth="1"/>
    <col min="12559" max="12559" width="11" style="61" customWidth="1"/>
    <col min="12560" max="12560" width="10.85546875" style="61" customWidth="1"/>
    <col min="12561" max="12800" width="9" style="61"/>
    <col min="12801" max="12801" width="88.85546875" style="61" customWidth="1"/>
    <col min="12802" max="12802" width="15.5703125" style="61" customWidth="1"/>
    <col min="12803" max="12803" width="12.85546875" style="61" customWidth="1"/>
    <col min="12804" max="12804" width="12.28515625" style="61" customWidth="1"/>
    <col min="12805" max="12805" width="10.28515625" style="61" customWidth="1"/>
    <col min="12806" max="12806" width="8.7109375" style="61" customWidth="1"/>
    <col min="12807" max="12807" width="11" style="61" customWidth="1"/>
    <col min="12808" max="12808" width="9.42578125" style="61" customWidth="1"/>
    <col min="12809" max="12809" width="10.42578125" style="61" customWidth="1"/>
    <col min="12810" max="12810" width="12.28515625" style="61" customWidth="1"/>
    <col min="12811" max="12812" width="9.5703125" style="61" customWidth="1"/>
    <col min="12813" max="12813" width="12" style="61" customWidth="1"/>
    <col min="12814" max="12814" width="12.5703125" style="61" customWidth="1"/>
    <col min="12815" max="12815" width="11" style="61" customWidth="1"/>
    <col min="12816" max="12816" width="10.85546875" style="61" customWidth="1"/>
    <col min="12817" max="13056" width="9" style="61"/>
    <col min="13057" max="13057" width="88.85546875" style="61" customWidth="1"/>
    <col min="13058" max="13058" width="15.5703125" style="61" customWidth="1"/>
    <col min="13059" max="13059" width="12.85546875" style="61" customWidth="1"/>
    <col min="13060" max="13060" width="12.28515625" style="61" customWidth="1"/>
    <col min="13061" max="13061" width="10.28515625" style="61" customWidth="1"/>
    <col min="13062" max="13062" width="8.7109375" style="61" customWidth="1"/>
    <col min="13063" max="13063" width="11" style="61" customWidth="1"/>
    <col min="13064" max="13064" width="9.42578125" style="61" customWidth="1"/>
    <col min="13065" max="13065" width="10.42578125" style="61" customWidth="1"/>
    <col min="13066" max="13066" width="12.28515625" style="61" customWidth="1"/>
    <col min="13067" max="13068" width="9.5703125" style="61" customWidth="1"/>
    <col min="13069" max="13069" width="12" style="61" customWidth="1"/>
    <col min="13070" max="13070" width="12.5703125" style="61" customWidth="1"/>
    <col min="13071" max="13071" width="11" style="61" customWidth="1"/>
    <col min="13072" max="13072" width="10.85546875" style="61" customWidth="1"/>
    <col min="13073" max="13312" width="9" style="61"/>
    <col min="13313" max="13313" width="88.85546875" style="61" customWidth="1"/>
    <col min="13314" max="13314" width="15.5703125" style="61" customWidth="1"/>
    <col min="13315" max="13315" width="12.85546875" style="61" customWidth="1"/>
    <col min="13316" max="13316" width="12.28515625" style="61" customWidth="1"/>
    <col min="13317" max="13317" width="10.28515625" style="61" customWidth="1"/>
    <col min="13318" max="13318" width="8.7109375" style="61" customWidth="1"/>
    <col min="13319" max="13319" width="11" style="61" customWidth="1"/>
    <col min="13320" max="13320" width="9.42578125" style="61" customWidth="1"/>
    <col min="13321" max="13321" width="10.42578125" style="61" customWidth="1"/>
    <col min="13322" max="13322" width="12.28515625" style="61" customWidth="1"/>
    <col min="13323" max="13324" width="9.5703125" style="61" customWidth="1"/>
    <col min="13325" max="13325" width="12" style="61" customWidth="1"/>
    <col min="13326" max="13326" width="12.5703125" style="61" customWidth="1"/>
    <col min="13327" max="13327" width="11" style="61" customWidth="1"/>
    <col min="13328" max="13328" width="10.85546875" style="61" customWidth="1"/>
    <col min="13329" max="13568" width="9" style="61"/>
    <col min="13569" max="13569" width="88.85546875" style="61" customWidth="1"/>
    <col min="13570" max="13570" width="15.5703125" style="61" customWidth="1"/>
    <col min="13571" max="13571" width="12.85546875" style="61" customWidth="1"/>
    <col min="13572" max="13572" width="12.28515625" style="61" customWidth="1"/>
    <col min="13573" max="13573" width="10.28515625" style="61" customWidth="1"/>
    <col min="13574" max="13574" width="8.7109375" style="61" customWidth="1"/>
    <col min="13575" max="13575" width="11" style="61" customWidth="1"/>
    <col min="13576" max="13576" width="9.42578125" style="61" customWidth="1"/>
    <col min="13577" max="13577" width="10.42578125" style="61" customWidth="1"/>
    <col min="13578" max="13578" width="12.28515625" style="61" customWidth="1"/>
    <col min="13579" max="13580" width="9.5703125" style="61" customWidth="1"/>
    <col min="13581" max="13581" width="12" style="61" customWidth="1"/>
    <col min="13582" max="13582" width="12.5703125" style="61" customWidth="1"/>
    <col min="13583" max="13583" width="11" style="61" customWidth="1"/>
    <col min="13584" max="13584" width="10.85546875" style="61" customWidth="1"/>
    <col min="13585" max="13824" width="9" style="61"/>
    <col min="13825" max="13825" width="88.85546875" style="61" customWidth="1"/>
    <col min="13826" max="13826" width="15.5703125" style="61" customWidth="1"/>
    <col min="13827" max="13827" width="12.85546875" style="61" customWidth="1"/>
    <col min="13828" max="13828" width="12.28515625" style="61" customWidth="1"/>
    <col min="13829" max="13829" width="10.28515625" style="61" customWidth="1"/>
    <col min="13830" max="13830" width="8.7109375" style="61" customWidth="1"/>
    <col min="13831" max="13831" width="11" style="61" customWidth="1"/>
    <col min="13832" max="13832" width="9.42578125" style="61" customWidth="1"/>
    <col min="13833" max="13833" width="10.42578125" style="61" customWidth="1"/>
    <col min="13834" max="13834" width="12.28515625" style="61" customWidth="1"/>
    <col min="13835" max="13836" width="9.5703125" style="61" customWidth="1"/>
    <col min="13837" max="13837" width="12" style="61" customWidth="1"/>
    <col min="13838" max="13838" width="12.5703125" style="61" customWidth="1"/>
    <col min="13839" max="13839" width="11" style="61" customWidth="1"/>
    <col min="13840" max="13840" width="10.85546875" style="61" customWidth="1"/>
    <col min="13841" max="14080" width="9" style="61"/>
    <col min="14081" max="14081" width="88.85546875" style="61" customWidth="1"/>
    <col min="14082" max="14082" width="15.5703125" style="61" customWidth="1"/>
    <col min="14083" max="14083" width="12.85546875" style="61" customWidth="1"/>
    <col min="14084" max="14084" width="12.28515625" style="61" customWidth="1"/>
    <col min="14085" max="14085" width="10.28515625" style="61" customWidth="1"/>
    <col min="14086" max="14086" width="8.7109375" style="61" customWidth="1"/>
    <col min="14087" max="14087" width="11" style="61" customWidth="1"/>
    <col min="14088" max="14088" width="9.42578125" style="61" customWidth="1"/>
    <col min="14089" max="14089" width="10.42578125" style="61" customWidth="1"/>
    <col min="14090" max="14090" width="12.28515625" style="61" customWidth="1"/>
    <col min="14091" max="14092" width="9.5703125" style="61" customWidth="1"/>
    <col min="14093" max="14093" width="12" style="61" customWidth="1"/>
    <col min="14094" max="14094" width="12.5703125" style="61" customWidth="1"/>
    <col min="14095" max="14095" width="11" style="61" customWidth="1"/>
    <col min="14096" max="14096" width="10.85546875" style="61" customWidth="1"/>
    <col min="14097" max="14336" width="9" style="61"/>
    <col min="14337" max="14337" width="88.85546875" style="61" customWidth="1"/>
    <col min="14338" max="14338" width="15.5703125" style="61" customWidth="1"/>
    <col min="14339" max="14339" width="12.85546875" style="61" customWidth="1"/>
    <col min="14340" max="14340" width="12.28515625" style="61" customWidth="1"/>
    <col min="14341" max="14341" width="10.28515625" style="61" customWidth="1"/>
    <col min="14342" max="14342" width="8.7109375" style="61" customWidth="1"/>
    <col min="14343" max="14343" width="11" style="61" customWidth="1"/>
    <col min="14344" max="14344" width="9.42578125" style="61" customWidth="1"/>
    <col min="14345" max="14345" width="10.42578125" style="61" customWidth="1"/>
    <col min="14346" max="14346" width="12.28515625" style="61" customWidth="1"/>
    <col min="14347" max="14348" width="9.5703125" style="61" customWidth="1"/>
    <col min="14349" max="14349" width="12" style="61" customWidth="1"/>
    <col min="14350" max="14350" width="12.5703125" style="61" customWidth="1"/>
    <col min="14351" max="14351" width="11" style="61" customWidth="1"/>
    <col min="14352" max="14352" width="10.85546875" style="61" customWidth="1"/>
    <col min="14353" max="14592" width="9" style="61"/>
    <col min="14593" max="14593" width="88.85546875" style="61" customWidth="1"/>
    <col min="14594" max="14594" width="15.5703125" style="61" customWidth="1"/>
    <col min="14595" max="14595" width="12.85546875" style="61" customWidth="1"/>
    <col min="14596" max="14596" width="12.28515625" style="61" customWidth="1"/>
    <col min="14597" max="14597" width="10.28515625" style="61" customWidth="1"/>
    <col min="14598" max="14598" width="8.7109375" style="61" customWidth="1"/>
    <col min="14599" max="14599" width="11" style="61" customWidth="1"/>
    <col min="14600" max="14600" width="9.42578125" style="61" customWidth="1"/>
    <col min="14601" max="14601" width="10.42578125" style="61" customWidth="1"/>
    <col min="14602" max="14602" width="12.28515625" style="61" customWidth="1"/>
    <col min="14603" max="14604" width="9.5703125" style="61" customWidth="1"/>
    <col min="14605" max="14605" width="12" style="61" customWidth="1"/>
    <col min="14606" max="14606" width="12.5703125" style="61" customWidth="1"/>
    <col min="14607" max="14607" width="11" style="61" customWidth="1"/>
    <col min="14608" max="14608" width="10.85546875" style="61" customWidth="1"/>
    <col min="14609" max="14848" width="9" style="61"/>
    <col min="14849" max="14849" width="88.85546875" style="61" customWidth="1"/>
    <col min="14850" max="14850" width="15.5703125" style="61" customWidth="1"/>
    <col min="14851" max="14851" width="12.85546875" style="61" customWidth="1"/>
    <col min="14852" max="14852" width="12.28515625" style="61" customWidth="1"/>
    <col min="14853" max="14853" width="10.28515625" style="61" customWidth="1"/>
    <col min="14854" max="14854" width="8.7109375" style="61" customWidth="1"/>
    <col min="14855" max="14855" width="11" style="61" customWidth="1"/>
    <col min="14856" max="14856" width="9.42578125" style="61" customWidth="1"/>
    <col min="14857" max="14857" width="10.42578125" style="61" customWidth="1"/>
    <col min="14858" max="14858" width="12.28515625" style="61" customWidth="1"/>
    <col min="14859" max="14860" width="9.5703125" style="61" customWidth="1"/>
    <col min="14861" max="14861" width="12" style="61" customWidth="1"/>
    <col min="14862" max="14862" width="12.5703125" style="61" customWidth="1"/>
    <col min="14863" max="14863" width="11" style="61" customWidth="1"/>
    <col min="14864" max="14864" width="10.85546875" style="61" customWidth="1"/>
    <col min="14865" max="15104" width="9" style="61"/>
    <col min="15105" max="15105" width="88.85546875" style="61" customWidth="1"/>
    <col min="15106" max="15106" width="15.5703125" style="61" customWidth="1"/>
    <col min="15107" max="15107" width="12.85546875" style="61" customWidth="1"/>
    <col min="15108" max="15108" width="12.28515625" style="61" customWidth="1"/>
    <col min="15109" max="15109" width="10.28515625" style="61" customWidth="1"/>
    <col min="15110" max="15110" width="8.7109375" style="61" customWidth="1"/>
    <col min="15111" max="15111" width="11" style="61" customWidth="1"/>
    <col min="15112" max="15112" width="9.42578125" style="61" customWidth="1"/>
    <col min="15113" max="15113" width="10.42578125" style="61" customWidth="1"/>
    <col min="15114" max="15114" width="12.28515625" style="61" customWidth="1"/>
    <col min="15115" max="15116" width="9.5703125" style="61" customWidth="1"/>
    <col min="15117" max="15117" width="12" style="61" customWidth="1"/>
    <col min="15118" max="15118" width="12.5703125" style="61" customWidth="1"/>
    <col min="15119" max="15119" width="11" style="61" customWidth="1"/>
    <col min="15120" max="15120" width="10.85546875" style="61" customWidth="1"/>
    <col min="15121" max="15360" width="9" style="61"/>
    <col min="15361" max="15361" width="88.85546875" style="61" customWidth="1"/>
    <col min="15362" max="15362" width="15.5703125" style="61" customWidth="1"/>
    <col min="15363" max="15363" width="12.85546875" style="61" customWidth="1"/>
    <col min="15364" max="15364" width="12.28515625" style="61" customWidth="1"/>
    <col min="15365" max="15365" width="10.28515625" style="61" customWidth="1"/>
    <col min="15366" max="15366" width="8.7109375" style="61" customWidth="1"/>
    <col min="15367" max="15367" width="11" style="61" customWidth="1"/>
    <col min="15368" max="15368" width="9.42578125" style="61" customWidth="1"/>
    <col min="15369" max="15369" width="10.42578125" style="61" customWidth="1"/>
    <col min="15370" max="15370" width="12.28515625" style="61" customWidth="1"/>
    <col min="15371" max="15372" width="9.5703125" style="61" customWidth="1"/>
    <col min="15373" max="15373" width="12" style="61" customWidth="1"/>
    <col min="15374" max="15374" width="12.5703125" style="61" customWidth="1"/>
    <col min="15375" max="15375" width="11" style="61" customWidth="1"/>
    <col min="15376" max="15376" width="10.85546875" style="61" customWidth="1"/>
    <col min="15377" max="15616" width="9" style="61"/>
    <col min="15617" max="15617" width="88.85546875" style="61" customWidth="1"/>
    <col min="15618" max="15618" width="15.5703125" style="61" customWidth="1"/>
    <col min="15619" max="15619" width="12.85546875" style="61" customWidth="1"/>
    <col min="15620" max="15620" width="12.28515625" style="61" customWidth="1"/>
    <col min="15621" max="15621" width="10.28515625" style="61" customWidth="1"/>
    <col min="15622" max="15622" width="8.7109375" style="61" customWidth="1"/>
    <col min="15623" max="15623" width="11" style="61" customWidth="1"/>
    <col min="15624" max="15624" width="9.42578125" style="61" customWidth="1"/>
    <col min="15625" max="15625" width="10.42578125" style="61" customWidth="1"/>
    <col min="15626" max="15626" width="12.28515625" style="61" customWidth="1"/>
    <col min="15627" max="15628" width="9.5703125" style="61" customWidth="1"/>
    <col min="15629" max="15629" width="12" style="61" customWidth="1"/>
    <col min="15630" max="15630" width="12.5703125" style="61" customWidth="1"/>
    <col min="15631" max="15631" width="11" style="61" customWidth="1"/>
    <col min="15632" max="15632" width="10.85546875" style="61" customWidth="1"/>
    <col min="15633" max="15872" width="9" style="61"/>
    <col min="15873" max="15873" width="88.85546875" style="61" customWidth="1"/>
    <col min="15874" max="15874" width="15.5703125" style="61" customWidth="1"/>
    <col min="15875" max="15875" width="12.85546875" style="61" customWidth="1"/>
    <col min="15876" max="15876" width="12.28515625" style="61" customWidth="1"/>
    <col min="15877" max="15877" width="10.28515625" style="61" customWidth="1"/>
    <col min="15878" max="15878" width="8.7109375" style="61" customWidth="1"/>
    <col min="15879" max="15879" width="11" style="61" customWidth="1"/>
    <col min="15880" max="15880" width="9.42578125" style="61" customWidth="1"/>
    <col min="15881" max="15881" width="10.42578125" style="61" customWidth="1"/>
    <col min="15882" max="15882" width="12.28515625" style="61" customWidth="1"/>
    <col min="15883" max="15884" width="9.5703125" style="61" customWidth="1"/>
    <col min="15885" max="15885" width="12" style="61" customWidth="1"/>
    <col min="15886" max="15886" width="12.5703125" style="61" customWidth="1"/>
    <col min="15887" max="15887" width="11" style="61" customWidth="1"/>
    <col min="15888" max="15888" width="10.85546875" style="61" customWidth="1"/>
    <col min="15889" max="16128" width="9" style="61"/>
    <col min="16129" max="16129" width="88.85546875" style="61" customWidth="1"/>
    <col min="16130" max="16130" width="15.5703125" style="61" customWidth="1"/>
    <col min="16131" max="16131" width="12.85546875" style="61" customWidth="1"/>
    <col min="16132" max="16132" width="12.28515625" style="61" customWidth="1"/>
    <col min="16133" max="16133" width="10.28515625" style="61" customWidth="1"/>
    <col min="16134" max="16134" width="8.7109375" style="61" customWidth="1"/>
    <col min="16135" max="16135" width="11" style="61" customWidth="1"/>
    <col min="16136" max="16136" width="9.42578125" style="61" customWidth="1"/>
    <col min="16137" max="16137" width="10.42578125" style="61" customWidth="1"/>
    <col min="16138" max="16138" width="12.28515625" style="61" customWidth="1"/>
    <col min="16139" max="16140" width="9.5703125" style="61" customWidth="1"/>
    <col min="16141" max="16141" width="12" style="61" customWidth="1"/>
    <col min="16142" max="16142" width="12.5703125" style="61" customWidth="1"/>
    <col min="16143" max="16143" width="11" style="61" customWidth="1"/>
    <col min="16144" max="16144" width="10.85546875" style="61" customWidth="1"/>
    <col min="16145" max="16384" width="9" style="61"/>
  </cols>
  <sheetData>
    <row r="1" spans="1:23" ht="33.75" customHeight="1">
      <c r="A1" s="7266" t="s">
        <v>0</v>
      </c>
      <c r="B1" s="7266"/>
      <c r="C1" s="7266"/>
      <c r="D1" s="7266"/>
      <c r="E1" s="7266"/>
      <c r="F1" s="7266"/>
      <c r="G1" s="7266"/>
      <c r="H1" s="7266"/>
      <c r="I1" s="7266"/>
      <c r="J1" s="7266"/>
      <c r="K1" s="7266"/>
      <c r="L1" s="7266"/>
      <c r="M1" s="7266"/>
      <c r="N1" s="7266"/>
      <c r="O1" s="7266"/>
      <c r="P1" s="7266"/>
      <c r="Q1" s="700"/>
      <c r="R1" s="700"/>
      <c r="S1" s="700"/>
      <c r="T1" s="700"/>
      <c r="U1" s="700"/>
      <c r="V1" s="700"/>
      <c r="W1" s="700"/>
    </row>
    <row r="2" spans="1:23" ht="11.25" customHeight="1">
      <c r="A2" s="7267"/>
      <c r="B2" s="7267"/>
      <c r="C2" s="7267"/>
      <c r="D2" s="7267"/>
      <c r="E2" s="7267"/>
      <c r="F2" s="7267"/>
      <c r="G2" s="7267"/>
      <c r="H2" s="7267"/>
      <c r="I2" s="7267"/>
      <c r="J2" s="7267"/>
      <c r="K2" s="7267"/>
      <c r="L2" s="7267"/>
      <c r="M2" s="7267"/>
      <c r="N2" s="7267"/>
      <c r="O2" s="7267"/>
      <c r="P2" s="7267"/>
    </row>
    <row r="3" spans="1:23" ht="21.75" customHeight="1">
      <c r="A3" s="7268" t="s">
        <v>384</v>
      </c>
      <c r="B3" s="7268"/>
      <c r="C3" s="7268"/>
      <c r="D3" s="7268"/>
      <c r="E3" s="7268"/>
      <c r="F3" s="7268"/>
      <c r="G3" s="7268"/>
      <c r="H3" s="7268"/>
      <c r="I3" s="7268"/>
      <c r="J3" s="7268"/>
      <c r="K3" s="7268"/>
      <c r="L3" s="7268"/>
      <c r="M3" s="7268"/>
      <c r="N3" s="7268"/>
      <c r="O3" s="7268"/>
      <c r="P3" s="7268"/>
    </row>
    <row r="4" spans="1:23" ht="33" customHeight="1" thickBot="1">
      <c r="A4" s="4336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23" ht="33" customHeight="1" thickBot="1">
      <c r="A5" s="7269" t="s">
        <v>1</v>
      </c>
      <c r="B5" s="7271" t="s">
        <v>2</v>
      </c>
      <c r="C5" s="7272"/>
      <c r="D5" s="7273"/>
      <c r="E5" s="7271" t="s">
        <v>3</v>
      </c>
      <c r="F5" s="7272"/>
      <c r="G5" s="7273"/>
      <c r="H5" s="7271" t="s">
        <v>4</v>
      </c>
      <c r="I5" s="7272"/>
      <c r="J5" s="7273"/>
      <c r="K5" s="7271" t="s">
        <v>5</v>
      </c>
      <c r="L5" s="7272"/>
      <c r="M5" s="7273"/>
      <c r="N5" s="7274" t="s">
        <v>22</v>
      </c>
      <c r="O5" s="7275"/>
      <c r="P5" s="7276"/>
    </row>
    <row r="6" spans="1:23" ht="191.25" customHeight="1" thickBot="1">
      <c r="A6" s="7270"/>
      <c r="B6" s="695" t="s">
        <v>7</v>
      </c>
      <c r="C6" s="695" t="s">
        <v>8</v>
      </c>
      <c r="D6" s="695" t="s">
        <v>9</v>
      </c>
      <c r="E6" s="695" t="s">
        <v>7</v>
      </c>
      <c r="F6" s="695" t="s">
        <v>8</v>
      </c>
      <c r="G6" s="695" t="s">
        <v>9</v>
      </c>
      <c r="H6" s="695" t="s">
        <v>7</v>
      </c>
      <c r="I6" s="695" t="s">
        <v>8</v>
      </c>
      <c r="J6" s="695" t="s">
        <v>9</v>
      </c>
      <c r="K6" s="695" t="s">
        <v>7</v>
      </c>
      <c r="L6" s="695" t="s">
        <v>8</v>
      </c>
      <c r="M6" s="1125" t="s">
        <v>9</v>
      </c>
      <c r="N6" s="1124" t="s">
        <v>7</v>
      </c>
      <c r="O6" s="695" t="s">
        <v>8</v>
      </c>
      <c r="P6" s="696" t="s">
        <v>9</v>
      </c>
    </row>
    <row r="7" spans="1:23" ht="32.25" customHeight="1" thickBot="1">
      <c r="A7" s="5861" t="s">
        <v>10</v>
      </c>
      <c r="B7" s="5882"/>
      <c r="C7" s="5882"/>
      <c r="D7" s="5882"/>
      <c r="E7" s="5882"/>
      <c r="F7" s="5882"/>
      <c r="G7" s="5883"/>
      <c r="H7" s="5871"/>
      <c r="I7" s="614"/>
      <c r="J7" s="614"/>
      <c r="K7" s="614"/>
      <c r="L7" s="614"/>
      <c r="M7" s="1126"/>
      <c r="N7" s="1760"/>
      <c r="O7" s="614"/>
      <c r="P7" s="615"/>
    </row>
    <row r="8" spans="1:23" ht="30" customHeight="1">
      <c r="A8" s="5862" t="s">
        <v>237</v>
      </c>
      <c r="B8" s="5884">
        <f>B19+B14</f>
        <v>23</v>
      </c>
      <c r="C8" s="5885">
        <f t="shared" ref="C8:D9" si="0">C19+C14</f>
        <v>2</v>
      </c>
      <c r="D8" s="5886">
        <f t="shared" si="0"/>
        <v>25</v>
      </c>
      <c r="E8" s="5887">
        <v>26</v>
      </c>
      <c r="F8" s="5888">
        <v>1</v>
      </c>
      <c r="G8" s="5889">
        <f t="shared" ref="G8:G9" si="1">G19+G14</f>
        <v>27</v>
      </c>
      <c r="H8" s="5872">
        <f t="shared" ref="H8:M8" si="2">SUM(H14,H19)</f>
        <v>16</v>
      </c>
      <c r="I8" s="1770">
        <f t="shared" si="2"/>
        <v>1</v>
      </c>
      <c r="J8" s="1770">
        <f t="shared" si="2"/>
        <v>17</v>
      </c>
      <c r="K8" s="1770">
        <f t="shared" si="2"/>
        <v>14</v>
      </c>
      <c r="L8" s="1770">
        <f t="shared" si="2"/>
        <v>8</v>
      </c>
      <c r="M8" s="1771">
        <f t="shared" si="2"/>
        <v>22</v>
      </c>
      <c r="N8" s="1761">
        <f t="shared" ref="N8:O10" si="3">B8+E8+H8+K8</f>
        <v>79</v>
      </c>
      <c r="O8" s="1127">
        <f t="shared" si="3"/>
        <v>12</v>
      </c>
      <c r="P8" s="1128">
        <f t="shared" ref="P8:P10" si="4">N8+O8</f>
        <v>91</v>
      </c>
      <c r="Q8" s="3701"/>
    </row>
    <row r="9" spans="1:23" ht="42.75" customHeight="1">
      <c r="A9" s="5863" t="s">
        <v>231</v>
      </c>
      <c r="B9" s="5858">
        <f>B20+B15</f>
        <v>16</v>
      </c>
      <c r="C9" s="5855">
        <f>C20+C15</f>
        <v>8</v>
      </c>
      <c r="D9" s="5860">
        <f t="shared" si="0"/>
        <v>24</v>
      </c>
      <c r="E9" s="5234">
        <v>22</v>
      </c>
      <c r="F9" s="5235">
        <v>2</v>
      </c>
      <c r="G9" s="5890">
        <f t="shared" si="1"/>
        <v>24</v>
      </c>
      <c r="H9" s="5873">
        <f t="shared" ref="H9:J9" si="5">SUM(H15,H20)</f>
        <v>10</v>
      </c>
      <c r="I9" s="1772">
        <f t="shared" si="5"/>
        <v>3</v>
      </c>
      <c r="J9" s="1772">
        <f t="shared" si="5"/>
        <v>13</v>
      </c>
      <c r="K9" s="1772">
        <v>9</v>
      </c>
      <c r="L9" s="1772">
        <v>2</v>
      </c>
      <c r="M9" s="1773">
        <v>11</v>
      </c>
      <c r="N9" s="1762">
        <f t="shared" si="3"/>
        <v>57</v>
      </c>
      <c r="O9" s="1129">
        <f t="shared" si="3"/>
        <v>15</v>
      </c>
      <c r="P9" s="1130">
        <f t="shared" si="4"/>
        <v>72</v>
      </c>
      <c r="Q9" s="3701"/>
    </row>
    <row r="10" spans="1:23" ht="30" customHeight="1" thickBot="1">
      <c r="A10" s="5864" t="s">
        <v>232</v>
      </c>
      <c r="B10" s="5259">
        <f>B16+B21</f>
        <v>0</v>
      </c>
      <c r="C10" s="5855">
        <f t="shared" ref="C10:D10" si="6">C21+C16</f>
        <v>0</v>
      </c>
      <c r="D10" s="5860">
        <f t="shared" si="6"/>
        <v>0</v>
      </c>
      <c r="E10" s="5891">
        <f t="shared" ref="E10:G10" si="7">SUM(E16,E21)</f>
        <v>0</v>
      </c>
      <c r="F10" s="5891">
        <f t="shared" si="7"/>
        <v>0</v>
      </c>
      <c r="G10" s="5892">
        <f t="shared" si="7"/>
        <v>0</v>
      </c>
      <c r="H10" s="5874">
        <f t="shared" ref="H10:M10" si="8">SUM(H16,H21)</f>
        <v>0</v>
      </c>
      <c r="I10" s="1593">
        <f t="shared" si="8"/>
        <v>0</v>
      </c>
      <c r="J10" s="1593">
        <f t="shared" si="8"/>
        <v>0</v>
      </c>
      <c r="K10" s="1593">
        <f t="shared" si="8"/>
        <v>0</v>
      </c>
      <c r="L10" s="1593">
        <f t="shared" si="8"/>
        <v>0</v>
      </c>
      <c r="M10" s="1774">
        <f t="shared" si="8"/>
        <v>0</v>
      </c>
      <c r="N10" s="1763">
        <f t="shared" ref="N10" si="9">B10+E10+H10+K10</f>
        <v>0</v>
      </c>
      <c r="O10" s="1131">
        <f t="shared" si="3"/>
        <v>0</v>
      </c>
      <c r="P10" s="1132">
        <f t="shared" si="4"/>
        <v>0</v>
      </c>
      <c r="Q10" s="3701"/>
    </row>
    <row r="11" spans="1:23" ht="33" customHeight="1" thickBot="1">
      <c r="A11" s="5865" t="s">
        <v>27</v>
      </c>
      <c r="B11" s="5267">
        <f t="shared" ref="B11:D11" si="10">SUM(B8:B10)</f>
        <v>39</v>
      </c>
      <c r="C11" s="5268">
        <f t="shared" si="10"/>
        <v>10</v>
      </c>
      <c r="D11" s="5914">
        <f t="shared" si="10"/>
        <v>49</v>
      </c>
      <c r="E11" s="5893">
        <f t="shared" ref="E11:P11" si="11">E8+E9+E10</f>
        <v>48</v>
      </c>
      <c r="F11" s="5893">
        <f t="shared" si="11"/>
        <v>3</v>
      </c>
      <c r="G11" s="5894">
        <f t="shared" si="11"/>
        <v>51</v>
      </c>
      <c r="H11" s="5875">
        <f t="shared" si="11"/>
        <v>26</v>
      </c>
      <c r="I11" s="1775">
        <f t="shared" si="11"/>
        <v>4</v>
      </c>
      <c r="J11" s="1775">
        <f t="shared" si="11"/>
        <v>30</v>
      </c>
      <c r="K11" s="1775">
        <f t="shared" si="11"/>
        <v>23</v>
      </c>
      <c r="L11" s="1775">
        <f t="shared" si="11"/>
        <v>10</v>
      </c>
      <c r="M11" s="1776">
        <f t="shared" si="11"/>
        <v>33</v>
      </c>
      <c r="N11" s="1764">
        <f t="shared" si="11"/>
        <v>136</v>
      </c>
      <c r="O11" s="617">
        <f t="shared" si="11"/>
        <v>27</v>
      </c>
      <c r="P11" s="1133">
        <f t="shared" si="11"/>
        <v>163</v>
      </c>
    </row>
    <row r="12" spans="1:23" ht="31.5" customHeight="1" thickBot="1">
      <c r="A12" s="5866" t="s">
        <v>15</v>
      </c>
      <c r="B12" s="5915"/>
      <c r="C12" s="5232"/>
      <c r="D12" s="5233"/>
      <c r="E12" s="5876"/>
      <c r="F12" s="5876"/>
      <c r="G12" s="5895"/>
      <c r="H12" s="5876"/>
      <c r="I12" s="1777"/>
      <c r="J12" s="1778"/>
      <c r="K12" s="1777"/>
      <c r="L12" s="1777"/>
      <c r="M12" s="1778"/>
      <c r="N12" s="1765"/>
      <c r="O12" s="1134"/>
      <c r="P12" s="1135"/>
    </row>
    <row r="13" spans="1:23" ht="33" customHeight="1" thickBot="1">
      <c r="A13" s="5866" t="s">
        <v>16</v>
      </c>
      <c r="B13" s="5916"/>
      <c r="C13" s="5917"/>
      <c r="D13" s="5918"/>
      <c r="E13" s="5877"/>
      <c r="F13" s="5896"/>
      <c r="G13" s="5897"/>
      <c r="H13" s="5877"/>
      <c r="I13" s="1780"/>
      <c r="J13" s="1781"/>
      <c r="K13" s="1779"/>
      <c r="L13" s="1782" t="s">
        <v>28</v>
      </c>
      <c r="M13" s="1781"/>
      <c r="N13" s="1766"/>
      <c r="O13" s="1134"/>
      <c r="P13" s="1136"/>
    </row>
    <row r="14" spans="1:23" ht="24.95" customHeight="1">
      <c r="A14" s="5867" t="s">
        <v>237</v>
      </c>
      <c r="B14" s="4197">
        <v>22</v>
      </c>
      <c r="C14" s="5859">
        <v>2</v>
      </c>
      <c r="D14" s="5919">
        <f t="shared" ref="D14:D16" si="12">SUM(B14:C14)</f>
        <v>24</v>
      </c>
      <c r="E14" s="5898">
        <v>26</v>
      </c>
      <c r="F14" s="5235">
        <v>1</v>
      </c>
      <c r="G14" s="5899">
        <f t="shared" ref="G14" si="13">SUM(E14:F14)</f>
        <v>27</v>
      </c>
      <c r="H14" s="5878">
        <v>16</v>
      </c>
      <c r="I14" s="1783">
        <v>1</v>
      </c>
      <c r="J14" s="1784">
        <v>17</v>
      </c>
      <c r="K14" s="1785">
        <v>14</v>
      </c>
      <c r="L14" s="1783">
        <v>8</v>
      </c>
      <c r="M14" s="1784">
        <v>22</v>
      </c>
      <c r="N14" s="1767">
        <f t="shared" ref="N14:O16" si="14">B14+E14+H14+K14</f>
        <v>78</v>
      </c>
      <c r="O14" s="603">
        <f t="shared" si="14"/>
        <v>12</v>
      </c>
      <c r="P14" s="605">
        <f t="shared" ref="P14:P16" si="15">N14+O14</f>
        <v>90</v>
      </c>
    </row>
    <row r="15" spans="1:23" ht="40.5">
      <c r="A15" s="5867" t="s">
        <v>231</v>
      </c>
      <c r="B15" s="5856">
        <v>16</v>
      </c>
      <c r="C15" s="5857">
        <v>8</v>
      </c>
      <c r="D15" s="5899">
        <f t="shared" si="12"/>
        <v>24</v>
      </c>
      <c r="E15" s="5898">
        <v>22</v>
      </c>
      <c r="F15" s="5235">
        <v>2</v>
      </c>
      <c r="G15" s="5899">
        <v>24</v>
      </c>
      <c r="H15" s="5878">
        <v>10</v>
      </c>
      <c r="I15" s="1783">
        <v>3</v>
      </c>
      <c r="J15" s="1784">
        <v>13</v>
      </c>
      <c r="K15" s="1785">
        <v>9</v>
      </c>
      <c r="L15" s="1783">
        <v>2</v>
      </c>
      <c r="M15" s="1784">
        <v>11</v>
      </c>
      <c r="N15" s="4400">
        <f t="shared" si="14"/>
        <v>57</v>
      </c>
      <c r="O15" s="603">
        <f t="shared" si="14"/>
        <v>15</v>
      </c>
      <c r="P15" s="605">
        <f t="shared" si="15"/>
        <v>72</v>
      </c>
    </row>
    <row r="16" spans="1:23" ht="33" customHeight="1" thickBot="1">
      <c r="A16" s="5867" t="s">
        <v>232</v>
      </c>
      <c r="B16" s="5236"/>
      <c r="C16" s="5235"/>
      <c r="D16" s="5899">
        <f t="shared" si="12"/>
        <v>0</v>
      </c>
      <c r="E16" s="5900">
        <v>0</v>
      </c>
      <c r="F16" s="5901">
        <v>0</v>
      </c>
      <c r="G16" s="5902">
        <v>0</v>
      </c>
      <c r="H16" s="5879">
        <v>0</v>
      </c>
      <c r="I16" s="1786">
        <v>0</v>
      </c>
      <c r="J16" s="1787">
        <v>0</v>
      </c>
      <c r="K16" s="1788">
        <v>0</v>
      </c>
      <c r="L16" s="1786">
        <v>0</v>
      </c>
      <c r="M16" s="1787">
        <v>0</v>
      </c>
      <c r="N16" s="1767">
        <f t="shared" si="14"/>
        <v>0</v>
      </c>
      <c r="O16" s="603">
        <f t="shared" si="14"/>
        <v>0</v>
      </c>
      <c r="P16" s="605">
        <f t="shared" si="15"/>
        <v>0</v>
      </c>
    </row>
    <row r="17" spans="1:16" ht="24.95" customHeight="1" thickBot="1">
      <c r="A17" s="5868" t="s">
        <v>17</v>
      </c>
      <c r="B17" s="5238">
        <f t="shared" ref="B17:D17" si="16">SUM(B14:B16)</f>
        <v>38</v>
      </c>
      <c r="C17" s="5920">
        <f t="shared" si="16"/>
        <v>10</v>
      </c>
      <c r="D17" s="5921">
        <f t="shared" si="16"/>
        <v>48</v>
      </c>
      <c r="E17" s="5903">
        <f t="shared" ref="E17:G17" si="17">E14+E15+E16</f>
        <v>48</v>
      </c>
      <c r="F17" s="5903">
        <f t="shared" si="17"/>
        <v>3</v>
      </c>
      <c r="G17" s="5904">
        <f t="shared" si="17"/>
        <v>51</v>
      </c>
      <c r="H17" s="5880">
        <f t="shared" ref="H17:M17" si="18">H14+H15+H16</f>
        <v>26</v>
      </c>
      <c r="I17" s="1789">
        <f t="shared" si="18"/>
        <v>4</v>
      </c>
      <c r="J17" s="1789">
        <f t="shared" si="18"/>
        <v>30</v>
      </c>
      <c r="K17" s="1789">
        <f t="shared" si="18"/>
        <v>23</v>
      </c>
      <c r="L17" s="1789">
        <f t="shared" si="18"/>
        <v>10</v>
      </c>
      <c r="M17" s="1790">
        <f t="shared" si="18"/>
        <v>33</v>
      </c>
      <c r="N17" s="1768">
        <f t="shared" ref="N17:P17" si="19">N14+N15+N16</f>
        <v>135</v>
      </c>
      <c r="O17" s="619">
        <f t="shared" si="19"/>
        <v>27</v>
      </c>
      <c r="P17" s="1137">
        <f t="shared" si="19"/>
        <v>162</v>
      </c>
    </row>
    <row r="18" spans="1:16" ht="33" customHeight="1" thickBot="1">
      <c r="A18" s="5869" t="s">
        <v>18</v>
      </c>
      <c r="B18" s="5922"/>
      <c r="C18" s="5923"/>
      <c r="D18" s="5924"/>
      <c r="E18" s="5877"/>
      <c r="F18" s="5896"/>
      <c r="G18" s="5905"/>
      <c r="H18" s="5877"/>
      <c r="I18" s="1780"/>
      <c r="J18" s="1791"/>
      <c r="K18" s="1792"/>
      <c r="L18" s="1780"/>
      <c r="M18" s="1793"/>
      <c r="N18" s="1766"/>
      <c r="O18" s="1134"/>
      <c r="P18" s="1136"/>
    </row>
    <row r="19" spans="1:16" ht="24" customHeight="1">
      <c r="A19" s="5870" t="s">
        <v>237</v>
      </c>
      <c r="B19" s="5236">
        <v>1</v>
      </c>
      <c r="C19" s="5235">
        <v>0</v>
      </c>
      <c r="D19" s="5899">
        <f t="shared" ref="D19:D21" si="20">SUM(B19:C19)</f>
        <v>1</v>
      </c>
      <c r="E19" s="5906">
        <v>0</v>
      </c>
      <c r="F19" s="5907">
        <v>0</v>
      </c>
      <c r="G19" s="5908">
        <f t="shared" ref="G19:G20" si="21">SUM(E19:F19)</f>
        <v>0</v>
      </c>
      <c r="H19" s="5881">
        <v>0</v>
      </c>
      <c r="I19" s="1794">
        <v>0</v>
      </c>
      <c r="J19" s="1795">
        <v>0</v>
      </c>
      <c r="K19" s="1796">
        <v>0</v>
      </c>
      <c r="L19" s="1794">
        <v>0</v>
      </c>
      <c r="M19" s="1795">
        <v>0</v>
      </c>
      <c r="N19" s="1767">
        <f t="shared" ref="N19:O21" si="22">B19+E19+H19+K19</f>
        <v>1</v>
      </c>
      <c r="O19" s="603">
        <f t="shared" si="22"/>
        <v>0</v>
      </c>
      <c r="P19" s="605">
        <f t="shared" ref="P19:P21" si="23">N19+O19</f>
        <v>1</v>
      </c>
    </row>
    <row r="20" spans="1:16" ht="48.75" customHeight="1">
      <c r="A20" s="5863" t="s">
        <v>231</v>
      </c>
      <c r="B20" s="5236">
        <v>0</v>
      </c>
      <c r="C20" s="5235">
        <v>0</v>
      </c>
      <c r="D20" s="5899">
        <v>0</v>
      </c>
      <c r="E20" s="5906">
        <v>0</v>
      </c>
      <c r="F20" s="5907">
        <v>0</v>
      </c>
      <c r="G20" s="5908">
        <f t="shared" si="21"/>
        <v>0</v>
      </c>
      <c r="H20" s="5878">
        <v>0</v>
      </c>
      <c r="I20" s="1783">
        <v>0</v>
      </c>
      <c r="J20" s="1784">
        <v>0</v>
      </c>
      <c r="K20" s="1785">
        <v>0</v>
      </c>
      <c r="L20" s="1783">
        <v>0</v>
      </c>
      <c r="M20" s="1784">
        <v>0</v>
      </c>
      <c r="N20" s="1762">
        <f t="shared" si="22"/>
        <v>0</v>
      </c>
      <c r="O20" s="1129">
        <f t="shared" si="22"/>
        <v>0</v>
      </c>
      <c r="P20" s="1130">
        <f t="shared" si="23"/>
        <v>0</v>
      </c>
    </row>
    <row r="21" spans="1:16" ht="30" customHeight="1" thickBot="1">
      <c r="A21" s="5864" t="s">
        <v>232</v>
      </c>
      <c r="B21" s="5925"/>
      <c r="C21" s="5237"/>
      <c r="D21" s="5926">
        <f t="shared" si="20"/>
        <v>0</v>
      </c>
      <c r="E21" s="5891">
        <v>0</v>
      </c>
      <c r="F21" s="5912">
        <v>0</v>
      </c>
      <c r="G21" s="5913">
        <v>0</v>
      </c>
      <c r="H21" s="5874">
        <v>0</v>
      </c>
      <c r="I21" s="1797">
        <v>0</v>
      </c>
      <c r="J21" s="1798">
        <v>0</v>
      </c>
      <c r="K21" s="1799">
        <v>0</v>
      </c>
      <c r="L21" s="1797">
        <v>0</v>
      </c>
      <c r="M21" s="1798">
        <v>0</v>
      </c>
      <c r="N21" s="1763">
        <f t="shared" si="22"/>
        <v>0</v>
      </c>
      <c r="O21" s="1131">
        <f t="shared" si="22"/>
        <v>0</v>
      </c>
      <c r="P21" s="1132">
        <f t="shared" si="23"/>
        <v>0</v>
      </c>
    </row>
    <row r="22" spans="1:16" ht="31.5" customHeight="1" thickBot="1">
      <c r="A22" s="611" t="s">
        <v>19</v>
      </c>
      <c r="B22" s="5927">
        <f t="shared" ref="B22:D22" si="24">SUM(B19:B21)</f>
        <v>1</v>
      </c>
      <c r="C22" s="5927">
        <f t="shared" si="24"/>
        <v>0</v>
      </c>
      <c r="D22" s="5921">
        <f t="shared" si="24"/>
        <v>1</v>
      </c>
      <c r="E22" s="1800">
        <f t="shared" ref="E22:G22" si="25">E19+E20+E21</f>
        <v>0</v>
      </c>
      <c r="F22" s="1800">
        <f t="shared" si="25"/>
        <v>0</v>
      </c>
      <c r="G22" s="1800">
        <f t="shared" si="25"/>
        <v>0</v>
      </c>
      <c r="H22" s="1800">
        <f t="shared" ref="H22:M22" si="26">H19+H20+H21</f>
        <v>0</v>
      </c>
      <c r="I22" s="1800">
        <f t="shared" si="26"/>
        <v>0</v>
      </c>
      <c r="J22" s="1800">
        <f t="shared" si="26"/>
        <v>0</v>
      </c>
      <c r="K22" s="1800">
        <f t="shared" si="26"/>
        <v>0</v>
      </c>
      <c r="L22" s="1800">
        <f t="shared" si="26"/>
        <v>0</v>
      </c>
      <c r="M22" s="1801">
        <f t="shared" si="26"/>
        <v>0</v>
      </c>
      <c r="N22" s="1769">
        <f t="shared" ref="N22:P22" si="27">N19+N20+N21</f>
        <v>1</v>
      </c>
      <c r="O22" s="620">
        <f t="shared" si="27"/>
        <v>0</v>
      </c>
      <c r="P22" s="1137">
        <f t="shared" si="27"/>
        <v>1</v>
      </c>
    </row>
    <row r="23" spans="1:16" ht="39" customHeight="1" thickBot="1">
      <c r="A23" s="618" t="s">
        <v>234</v>
      </c>
      <c r="B23" s="1802">
        <f t="shared" ref="B23:D23" si="28">B17+B22</f>
        <v>39</v>
      </c>
      <c r="C23" s="1802">
        <f t="shared" si="28"/>
        <v>10</v>
      </c>
      <c r="D23" s="1802">
        <f t="shared" si="28"/>
        <v>49</v>
      </c>
      <c r="E23" s="1802">
        <f t="shared" ref="E23:G23" si="29">E17+E22</f>
        <v>48</v>
      </c>
      <c r="F23" s="1802">
        <f t="shared" si="29"/>
        <v>3</v>
      </c>
      <c r="G23" s="1802">
        <f t="shared" si="29"/>
        <v>51</v>
      </c>
      <c r="H23" s="1802">
        <f t="shared" ref="H23:M23" si="30">H17+H22</f>
        <v>26</v>
      </c>
      <c r="I23" s="1802">
        <f t="shared" si="30"/>
        <v>4</v>
      </c>
      <c r="J23" s="1802">
        <f t="shared" si="30"/>
        <v>30</v>
      </c>
      <c r="K23" s="1802">
        <f t="shared" si="30"/>
        <v>23</v>
      </c>
      <c r="L23" s="1802">
        <f t="shared" si="30"/>
        <v>10</v>
      </c>
      <c r="M23" s="1803">
        <f t="shared" si="30"/>
        <v>33</v>
      </c>
      <c r="N23" s="1804">
        <f t="shared" ref="N23:P23" si="31">N17+N22</f>
        <v>136</v>
      </c>
      <c r="O23" s="1805">
        <f t="shared" si="31"/>
        <v>27</v>
      </c>
      <c r="P23" s="1806">
        <f t="shared" si="31"/>
        <v>163</v>
      </c>
    </row>
    <row r="24" spans="1:16" ht="30.75" customHeight="1">
      <c r="A24" s="7265"/>
      <c r="B24" s="7265"/>
      <c r="C24" s="7265"/>
      <c r="D24" s="7265"/>
      <c r="E24" s="7265"/>
      <c r="F24" s="7265"/>
      <c r="G24" s="7265"/>
      <c r="H24" s="7265"/>
      <c r="I24" s="7265"/>
      <c r="J24" s="7265"/>
      <c r="K24" s="7265"/>
      <c r="L24" s="7265"/>
      <c r="M24" s="7265"/>
      <c r="N24" s="7265"/>
      <c r="O24" s="7265"/>
      <c r="P24" s="7265"/>
    </row>
    <row r="25" spans="1:16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</row>
    <row r="26" spans="1:16" ht="45" customHeight="1">
      <c r="A26" s="62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J43"/>
  <sheetViews>
    <sheetView zoomScale="50" zoomScaleNormal="50" workbookViewId="0">
      <selection activeCell="S30" sqref="S30"/>
    </sheetView>
  </sheetViews>
  <sheetFormatPr defaultColWidth="9.140625" defaultRowHeight="25.5"/>
  <cols>
    <col min="1" max="1" width="106.5703125" style="223" bestFit="1" customWidth="1"/>
    <col min="2" max="2" width="16.140625" style="223" customWidth="1"/>
    <col min="3" max="4" width="12.140625" style="223" customWidth="1"/>
    <col min="5" max="5" width="15.42578125" style="223" customWidth="1"/>
    <col min="6" max="6" width="12.5703125" style="223" customWidth="1"/>
    <col min="7" max="7" width="12" style="223" customWidth="1"/>
    <col min="8" max="8" width="15" style="223" customWidth="1"/>
    <col min="9" max="9" width="15.28515625" style="223" customWidth="1"/>
    <col min="10" max="10" width="12.5703125" style="223" customWidth="1"/>
    <col min="11" max="11" width="9.140625" style="223"/>
    <col min="12" max="12" width="10.5703125" style="223" bestFit="1" customWidth="1"/>
    <col min="13" max="13" width="11.28515625" style="223" customWidth="1"/>
    <col min="14" max="16384" width="9.140625" style="223"/>
  </cols>
  <sheetData>
    <row r="1" spans="1:10">
      <c r="A1" s="7347" t="s">
        <v>86</v>
      </c>
      <c r="B1" s="7347"/>
      <c r="C1" s="7347"/>
      <c r="D1" s="7347"/>
      <c r="E1" s="7347"/>
      <c r="F1" s="7347"/>
      <c r="G1" s="7347"/>
      <c r="H1" s="7347"/>
      <c r="I1" s="7347"/>
      <c r="J1" s="7347"/>
    </row>
    <row r="2" spans="1:10" ht="32.25" customHeight="1">
      <c r="A2" s="7347" t="s">
        <v>87</v>
      </c>
      <c r="B2" s="7347"/>
      <c r="C2" s="7347"/>
      <c r="D2" s="7347"/>
      <c r="E2" s="7347"/>
      <c r="F2" s="7347"/>
      <c r="G2" s="7347"/>
      <c r="H2" s="7347"/>
      <c r="I2" s="7347"/>
      <c r="J2" s="7347"/>
    </row>
    <row r="3" spans="1:10" ht="24.75" customHeight="1">
      <c r="A3" s="7347" t="s">
        <v>407</v>
      </c>
      <c r="B3" s="7347"/>
      <c r="C3" s="7347"/>
      <c r="D3" s="7347"/>
      <c r="E3" s="7347"/>
      <c r="F3" s="7347"/>
      <c r="G3" s="7347"/>
      <c r="H3" s="7347"/>
      <c r="I3" s="7347"/>
      <c r="J3" s="7347"/>
    </row>
    <row r="4" spans="1:10" ht="25.5" customHeight="1" thickBot="1">
      <c r="A4" s="5307" t="s">
        <v>28</v>
      </c>
      <c r="B4" s="5307"/>
      <c r="C4" s="5307"/>
      <c r="D4" s="5307"/>
      <c r="E4" s="5307"/>
      <c r="F4" s="5307"/>
      <c r="G4" s="5307"/>
      <c r="H4" s="5307"/>
      <c r="I4" s="5307"/>
      <c r="J4" s="5307"/>
    </row>
    <row r="5" spans="1:10" ht="24" customHeight="1" thickBot="1">
      <c r="A5" s="7601" t="s">
        <v>1</v>
      </c>
      <c r="B5" s="7604" t="s">
        <v>36</v>
      </c>
      <c r="C5" s="7605"/>
      <c r="D5" s="7606"/>
      <c r="E5" s="7604" t="s">
        <v>37</v>
      </c>
      <c r="F5" s="7605"/>
      <c r="G5" s="7606"/>
      <c r="H5" s="7607" t="s">
        <v>38</v>
      </c>
      <c r="I5" s="7608"/>
      <c r="J5" s="7609"/>
    </row>
    <row r="6" spans="1:10" ht="30" customHeight="1" thickBot="1">
      <c r="A6" s="7602"/>
      <c r="B6" s="7613" t="s">
        <v>39</v>
      </c>
      <c r="C6" s="7614"/>
      <c r="D6" s="7615"/>
      <c r="E6" s="7613" t="s">
        <v>39</v>
      </c>
      <c r="F6" s="7614"/>
      <c r="G6" s="7615"/>
      <c r="H6" s="7610"/>
      <c r="I6" s="7611"/>
      <c r="J6" s="7612"/>
    </row>
    <row r="7" spans="1:10" ht="94.5" customHeight="1" thickBot="1">
      <c r="A7" s="7603"/>
      <c r="B7" s="2974" t="s">
        <v>7</v>
      </c>
      <c r="C7" s="2975" t="s">
        <v>8</v>
      </c>
      <c r="D7" s="2976" t="s">
        <v>9</v>
      </c>
      <c r="E7" s="2974" t="s">
        <v>7</v>
      </c>
      <c r="F7" s="2975" t="s">
        <v>8</v>
      </c>
      <c r="G7" s="2976" t="s">
        <v>9</v>
      </c>
      <c r="H7" s="2974" t="s">
        <v>7</v>
      </c>
      <c r="I7" s="2975" t="s">
        <v>8</v>
      </c>
      <c r="J7" s="2976" t="s">
        <v>9</v>
      </c>
    </row>
    <row r="8" spans="1:10" ht="33.75" customHeight="1" thickBot="1">
      <c r="A8" s="2977" t="s">
        <v>10</v>
      </c>
      <c r="B8" s="6777"/>
      <c r="C8" s="6778"/>
      <c r="D8" s="6779"/>
      <c r="E8" s="6777"/>
      <c r="F8" s="6778"/>
      <c r="G8" s="6780"/>
      <c r="H8" s="2978"/>
      <c r="I8" s="2979"/>
      <c r="J8" s="2980"/>
    </row>
    <row r="9" spans="1:10" ht="30.75" customHeight="1">
      <c r="A9" s="2973" t="s">
        <v>97</v>
      </c>
      <c r="B9" s="6764">
        <f t="shared" ref="B9:G14" si="0">B18+B26</f>
        <v>54</v>
      </c>
      <c r="C9" s="5570">
        <f t="shared" si="0"/>
        <v>14</v>
      </c>
      <c r="D9" s="6799">
        <f t="shared" si="0"/>
        <v>68</v>
      </c>
      <c r="E9" s="6764">
        <f t="shared" si="0"/>
        <v>47</v>
      </c>
      <c r="F9" s="5570">
        <f t="shared" si="0"/>
        <v>1</v>
      </c>
      <c r="G9" s="5571">
        <f t="shared" si="0"/>
        <v>48</v>
      </c>
      <c r="H9" s="4169">
        <f>SUM(B9+E9)</f>
        <v>101</v>
      </c>
      <c r="I9" s="2982">
        <f>SUM(C9+F9)</f>
        <v>15</v>
      </c>
      <c r="J9" s="2983">
        <f>SUM(H9:I9)</f>
        <v>116</v>
      </c>
    </row>
    <row r="10" spans="1:10" ht="29.25" customHeight="1">
      <c r="A10" s="2969" t="s">
        <v>98</v>
      </c>
      <c r="B10" s="6407">
        <f t="shared" si="0"/>
        <v>18</v>
      </c>
      <c r="C10" s="6393">
        <f t="shared" si="0"/>
        <v>0</v>
      </c>
      <c r="D10" s="6394">
        <f t="shared" si="0"/>
        <v>18</v>
      </c>
      <c r="E10" s="6407">
        <f t="shared" si="0"/>
        <v>18</v>
      </c>
      <c r="F10" s="6393">
        <f t="shared" si="0"/>
        <v>1</v>
      </c>
      <c r="G10" s="6408">
        <f t="shared" si="0"/>
        <v>19</v>
      </c>
      <c r="H10" s="4170">
        <f t="shared" ref="H10:I14" si="1">SUM(B10+E10)</f>
        <v>36</v>
      </c>
      <c r="I10" s="2985">
        <f t="shared" si="1"/>
        <v>1</v>
      </c>
      <c r="J10" s="2986">
        <f t="shared" ref="J10:J14" si="2">SUM(H10:I10)</f>
        <v>37</v>
      </c>
    </row>
    <row r="11" spans="1:10" ht="27.75" customHeight="1">
      <c r="A11" s="2969" t="s">
        <v>99</v>
      </c>
      <c r="B11" s="6407">
        <f t="shared" si="0"/>
        <v>19</v>
      </c>
      <c r="C11" s="6393">
        <f t="shared" si="0"/>
        <v>0</v>
      </c>
      <c r="D11" s="6394">
        <f t="shared" si="0"/>
        <v>19</v>
      </c>
      <c r="E11" s="6407">
        <f t="shared" si="0"/>
        <v>19</v>
      </c>
      <c r="F11" s="6393">
        <f t="shared" si="0"/>
        <v>0</v>
      </c>
      <c r="G11" s="6408">
        <f t="shared" si="0"/>
        <v>19</v>
      </c>
      <c r="H11" s="4170">
        <f t="shared" si="1"/>
        <v>38</v>
      </c>
      <c r="I11" s="2985">
        <f t="shared" si="1"/>
        <v>0</v>
      </c>
      <c r="J11" s="2986">
        <f t="shared" si="2"/>
        <v>38</v>
      </c>
    </row>
    <row r="12" spans="1:10" ht="27.75" customHeight="1">
      <c r="A12" s="2970" t="s">
        <v>100</v>
      </c>
      <c r="B12" s="6407">
        <f t="shared" si="0"/>
        <v>19</v>
      </c>
      <c r="C12" s="6393">
        <f t="shared" si="0"/>
        <v>1</v>
      </c>
      <c r="D12" s="6394">
        <f t="shared" si="0"/>
        <v>20</v>
      </c>
      <c r="E12" s="6407">
        <f t="shared" si="0"/>
        <v>20</v>
      </c>
      <c r="F12" s="6393">
        <f t="shared" si="0"/>
        <v>0</v>
      </c>
      <c r="G12" s="6408">
        <f t="shared" si="0"/>
        <v>20</v>
      </c>
      <c r="H12" s="4170">
        <f t="shared" si="1"/>
        <v>39</v>
      </c>
      <c r="I12" s="2985">
        <f t="shared" si="1"/>
        <v>1</v>
      </c>
      <c r="J12" s="2986">
        <f t="shared" si="2"/>
        <v>40</v>
      </c>
    </row>
    <row r="13" spans="1:10" ht="27.75" customHeight="1">
      <c r="A13" s="2969" t="s">
        <v>101</v>
      </c>
      <c r="B13" s="6407">
        <f t="shared" si="0"/>
        <v>20</v>
      </c>
      <c r="C13" s="6393">
        <f t="shared" si="0"/>
        <v>2</v>
      </c>
      <c r="D13" s="6394">
        <f t="shared" si="0"/>
        <v>22</v>
      </c>
      <c r="E13" s="6407">
        <f t="shared" si="0"/>
        <v>16</v>
      </c>
      <c r="F13" s="6393">
        <f t="shared" si="0"/>
        <v>1</v>
      </c>
      <c r="G13" s="6408">
        <f t="shared" si="0"/>
        <v>17</v>
      </c>
      <c r="H13" s="4170">
        <f>SUM(B13+E13)</f>
        <v>36</v>
      </c>
      <c r="I13" s="2985">
        <f t="shared" si="1"/>
        <v>3</v>
      </c>
      <c r="J13" s="2986">
        <f t="shared" si="2"/>
        <v>39</v>
      </c>
    </row>
    <row r="14" spans="1:10" ht="27.75" customHeight="1" thickBot="1">
      <c r="A14" s="2972" t="s">
        <v>102</v>
      </c>
      <c r="B14" s="5577">
        <f t="shared" si="0"/>
        <v>19</v>
      </c>
      <c r="C14" s="5371">
        <f t="shared" si="0"/>
        <v>0</v>
      </c>
      <c r="D14" s="6800">
        <f t="shared" si="0"/>
        <v>19</v>
      </c>
      <c r="E14" s="5577">
        <f t="shared" si="0"/>
        <v>19</v>
      </c>
      <c r="F14" s="5371">
        <f t="shared" si="0"/>
        <v>0</v>
      </c>
      <c r="G14" s="6423">
        <f t="shared" si="0"/>
        <v>19</v>
      </c>
      <c r="H14" s="4171">
        <f t="shared" si="1"/>
        <v>38</v>
      </c>
      <c r="I14" s="2988">
        <f t="shared" si="1"/>
        <v>0</v>
      </c>
      <c r="J14" s="2989">
        <f t="shared" si="2"/>
        <v>38</v>
      </c>
    </row>
    <row r="15" spans="1:10" ht="30.75" customHeight="1" thickBot="1">
      <c r="A15" s="2990" t="s">
        <v>27</v>
      </c>
      <c r="B15" s="4969">
        <f t="shared" ref="B15:G15" si="3">SUM(B8:B14)</f>
        <v>149</v>
      </c>
      <c r="C15" s="6781">
        <f t="shared" si="3"/>
        <v>17</v>
      </c>
      <c r="D15" s="6801">
        <f t="shared" si="3"/>
        <v>166</v>
      </c>
      <c r="E15" s="4969">
        <f t="shared" si="3"/>
        <v>139</v>
      </c>
      <c r="F15" s="6781">
        <f t="shared" si="3"/>
        <v>3</v>
      </c>
      <c r="G15" s="6782">
        <f t="shared" si="3"/>
        <v>142</v>
      </c>
      <c r="H15" s="4632">
        <f>SUM(H8:H14)</f>
        <v>288</v>
      </c>
      <c r="I15" s="4633">
        <f t="shared" ref="I15:J15" si="4">SUM(I8:I14)</f>
        <v>20</v>
      </c>
      <c r="J15" s="4634">
        <f t="shared" si="4"/>
        <v>308</v>
      </c>
    </row>
    <row r="16" spans="1:10" ht="32.25" customHeight="1">
      <c r="A16" s="2991" t="s">
        <v>15</v>
      </c>
      <c r="B16" s="6783"/>
      <c r="C16" s="6784"/>
      <c r="D16" s="6802"/>
      <c r="E16" s="6783"/>
      <c r="F16" s="6784"/>
      <c r="G16" s="6785"/>
      <c r="H16" s="2992"/>
      <c r="I16" s="2993"/>
      <c r="J16" s="2994"/>
    </row>
    <row r="17" spans="1:10" ht="36.75" customHeight="1" thickBot="1">
      <c r="A17" s="2995" t="s">
        <v>16</v>
      </c>
      <c r="B17" s="6786"/>
      <c r="C17" s="5372"/>
      <c r="D17" s="6803"/>
      <c r="E17" s="6786"/>
      <c r="F17" s="5372"/>
      <c r="G17" s="6787"/>
      <c r="H17" s="2996"/>
      <c r="I17" s="2997"/>
      <c r="J17" s="2998"/>
    </row>
    <row r="18" spans="1:10" ht="36" customHeight="1">
      <c r="A18" s="2973" t="s">
        <v>97</v>
      </c>
      <c r="B18" s="6762">
        <v>53</v>
      </c>
      <c r="C18" s="5556">
        <v>14</v>
      </c>
      <c r="D18" s="4962">
        <f>SUM(B18:C18)</f>
        <v>67</v>
      </c>
      <c r="E18" s="6407">
        <v>47</v>
      </c>
      <c r="F18" s="6393">
        <v>1</v>
      </c>
      <c r="G18" s="6408">
        <f>SUM(E18:F18)</f>
        <v>48</v>
      </c>
      <c r="H18" s="2981">
        <f>SUM(B18+E18)</f>
        <v>100</v>
      </c>
      <c r="I18" s="2982">
        <f>SUM(C18+F18)</f>
        <v>15</v>
      </c>
      <c r="J18" s="2983">
        <f>SUM(H18:I18)</f>
        <v>115</v>
      </c>
    </row>
    <row r="19" spans="1:10" ht="31.5" customHeight="1">
      <c r="A19" s="2969" t="s">
        <v>98</v>
      </c>
      <c r="B19" s="6407">
        <v>18</v>
      </c>
      <c r="C19" s="6393">
        <v>0</v>
      </c>
      <c r="D19" s="6394">
        <f t="shared" ref="D19:D23" si="5">SUM(B19:C19)</f>
        <v>18</v>
      </c>
      <c r="E19" s="6407">
        <v>18</v>
      </c>
      <c r="F19" s="6393">
        <v>1</v>
      </c>
      <c r="G19" s="6408">
        <f t="shared" ref="G19:G23" si="6">SUM(E19:F19)</f>
        <v>19</v>
      </c>
      <c r="H19" s="2984">
        <f t="shared" ref="H19:I23" si="7">SUM(B19+E19)</f>
        <v>36</v>
      </c>
      <c r="I19" s="2985">
        <f t="shared" si="7"/>
        <v>1</v>
      </c>
      <c r="J19" s="2986">
        <f t="shared" ref="J19:J23" si="8">SUM(H19:I19)</f>
        <v>37</v>
      </c>
    </row>
    <row r="20" spans="1:10" ht="35.25" customHeight="1">
      <c r="A20" s="2969" t="s">
        <v>99</v>
      </c>
      <c r="B20" s="6407">
        <v>19</v>
      </c>
      <c r="C20" s="6393">
        <v>0</v>
      </c>
      <c r="D20" s="6394">
        <f t="shared" si="5"/>
        <v>19</v>
      </c>
      <c r="E20" s="6407">
        <v>19</v>
      </c>
      <c r="F20" s="6393">
        <v>0</v>
      </c>
      <c r="G20" s="6408">
        <f t="shared" si="6"/>
        <v>19</v>
      </c>
      <c r="H20" s="2984">
        <f t="shared" si="7"/>
        <v>38</v>
      </c>
      <c r="I20" s="2985">
        <f t="shared" si="7"/>
        <v>0</v>
      </c>
      <c r="J20" s="2986">
        <f t="shared" si="8"/>
        <v>38</v>
      </c>
    </row>
    <row r="21" spans="1:10" ht="33.75" customHeight="1">
      <c r="A21" s="2970" t="s">
        <v>100</v>
      </c>
      <c r="B21" s="6407">
        <v>19</v>
      </c>
      <c r="C21" s="6393">
        <v>1</v>
      </c>
      <c r="D21" s="6394">
        <f t="shared" si="5"/>
        <v>20</v>
      </c>
      <c r="E21" s="6407">
        <v>20</v>
      </c>
      <c r="F21" s="6393">
        <v>0</v>
      </c>
      <c r="G21" s="6408">
        <f t="shared" si="6"/>
        <v>20</v>
      </c>
      <c r="H21" s="2984">
        <f t="shared" si="7"/>
        <v>39</v>
      </c>
      <c r="I21" s="2985">
        <f t="shared" si="7"/>
        <v>1</v>
      </c>
      <c r="J21" s="2986">
        <f t="shared" si="8"/>
        <v>40</v>
      </c>
    </row>
    <row r="22" spans="1:10" ht="33.75" customHeight="1">
      <c r="A22" s="2969" t="s">
        <v>101</v>
      </c>
      <c r="B22" s="6407">
        <v>20</v>
      </c>
      <c r="C22" s="6393">
        <v>2</v>
      </c>
      <c r="D22" s="6394">
        <f t="shared" si="5"/>
        <v>22</v>
      </c>
      <c r="E22" s="6407">
        <v>16</v>
      </c>
      <c r="F22" s="6393">
        <v>1</v>
      </c>
      <c r="G22" s="6408">
        <f t="shared" si="6"/>
        <v>17</v>
      </c>
      <c r="H22" s="2984">
        <f>SUM(B22+E22)</f>
        <v>36</v>
      </c>
      <c r="I22" s="2985">
        <f t="shared" si="7"/>
        <v>3</v>
      </c>
      <c r="J22" s="2986">
        <f>SUM(H22:I22)</f>
        <v>39</v>
      </c>
    </row>
    <row r="23" spans="1:10" ht="30.75" customHeight="1" thickBot="1">
      <c r="A23" s="2972" t="s">
        <v>102</v>
      </c>
      <c r="B23" s="5374">
        <v>19</v>
      </c>
      <c r="C23" s="5559">
        <v>0</v>
      </c>
      <c r="D23" s="6804">
        <f t="shared" si="5"/>
        <v>19</v>
      </c>
      <c r="E23" s="5374">
        <v>19</v>
      </c>
      <c r="F23" s="5559">
        <v>0</v>
      </c>
      <c r="G23" s="5520">
        <f t="shared" si="6"/>
        <v>19</v>
      </c>
      <c r="H23" s="2987">
        <f t="shared" si="7"/>
        <v>38</v>
      </c>
      <c r="I23" s="2988">
        <f t="shared" si="7"/>
        <v>0</v>
      </c>
      <c r="J23" s="2989">
        <f t="shared" si="8"/>
        <v>38</v>
      </c>
    </row>
    <row r="24" spans="1:10" ht="30.75" customHeight="1" thickBot="1">
      <c r="A24" s="3016" t="s">
        <v>17</v>
      </c>
      <c r="B24" s="6788">
        <f t="shared" ref="B24:G24" si="9">SUM(B18:B23)</f>
        <v>148</v>
      </c>
      <c r="C24" s="6775">
        <f t="shared" si="9"/>
        <v>17</v>
      </c>
      <c r="D24" s="6805">
        <f t="shared" si="9"/>
        <v>165</v>
      </c>
      <c r="E24" s="6788">
        <f t="shared" si="9"/>
        <v>139</v>
      </c>
      <c r="F24" s="6775">
        <f t="shared" si="9"/>
        <v>3</v>
      </c>
      <c r="G24" s="6789">
        <f t="shared" si="9"/>
        <v>142</v>
      </c>
      <c r="H24" s="4179">
        <f t="shared" ref="H24:J24" si="10">SUM(H18:H23)</f>
        <v>287</v>
      </c>
      <c r="I24" s="2968">
        <f t="shared" si="10"/>
        <v>20</v>
      </c>
      <c r="J24" s="3017">
        <f t="shared" si="10"/>
        <v>307</v>
      </c>
    </row>
    <row r="25" spans="1:10" ht="29.25" customHeight="1" thickBot="1">
      <c r="A25" s="2999" t="s">
        <v>18</v>
      </c>
      <c r="B25" s="6790"/>
      <c r="C25" s="6776"/>
      <c r="D25" s="6806"/>
      <c r="E25" s="6790"/>
      <c r="F25" s="6776"/>
      <c r="G25" s="6791"/>
      <c r="H25" s="4180"/>
      <c r="I25" s="3000"/>
      <c r="J25" s="3001"/>
    </row>
    <row r="26" spans="1:10" ht="37.5" customHeight="1">
      <c r="A26" s="3002" t="s">
        <v>97</v>
      </c>
      <c r="B26" s="6762">
        <v>1</v>
      </c>
      <c r="C26" s="5556">
        <v>0</v>
      </c>
      <c r="D26" s="4962">
        <f>SUM(B26:C26)</f>
        <v>1</v>
      </c>
      <c r="E26" s="6762">
        <v>0</v>
      </c>
      <c r="F26" s="5556">
        <v>0</v>
      </c>
      <c r="G26" s="5558">
        <f>SUM(E26:F26)</f>
        <v>0</v>
      </c>
      <c r="H26" s="3003">
        <f>SUM(B26+E26)</f>
        <v>1</v>
      </c>
      <c r="I26" s="3004">
        <f>SUM(C26+F26)</f>
        <v>0</v>
      </c>
      <c r="J26" s="3005">
        <f>D26+G26</f>
        <v>1</v>
      </c>
    </row>
    <row r="27" spans="1:10" ht="32.25" customHeight="1">
      <c r="A27" s="2969" t="s">
        <v>98</v>
      </c>
      <c r="B27" s="6407">
        <v>0</v>
      </c>
      <c r="C27" s="6393">
        <v>0</v>
      </c>
      <c r="D27" s="6394">
        <f t="shared" ref="D27:D31" si="11">SUM(B27:C27)</f>
        <v>0</v>
      </c>
      <c r="E27" s="6407">
        <v>0</v>
      </c>
      <c r="F27" s="6393">
        <v>0</v>
      </c>
      <c r="G27" s="6408">
        <f t="shared" ref="G27:G31" si="12">SUM(E27:F27)</f>
        <v>0</v>
      </c>
      <c r="H27" s="2984">
        <f t="shared" ref="H27:J31" si="13">B27+E27</f>
        <v>0</v>
      </c>
      <c r="I27" s="2985">
        <f t="shared" si="13"/>
        <v>0</v>
      </c>
      <c r="J27" s="2986">
        <f>D27+G27</f>
        <v>0</v>
      </c>
    </row>
    <row r="28" spans="1:10" ht="33.75" customHeight="1">
      <c r="A28" s="2969" t="s">
        <v>99</v>
      </c>
      <c r="B28" s="6407">
        <v>0</v>
      </c>
      <c r="C28" s="6393">
        <v>0</v>
      </c>
      <c r="D28" s="6394">
        <f t="shared" si="11"/>
        <v>0</v>
      </c>
      <c r="E28" s="6407">
        <v>0</v>
      </c>
      <c r="F28" s="6393">
        <v>0</v>
      </c>
      <c r="G28" s="6408">
        <f t="shared" si="12"/>
        <v>0</v>
      </c>
      <c r="H28" s="2984">
        <f t="shared" si="13"/>
        <v>0</v>
      </c>
      <c r="I28" s="2985">
        <f t="shared" si="13"/>
        <v>0</v>
      </c>
      <c r="J28" s="2986">
        <f>D28+G28</f>
        <v>0</v>
      </c>
    </row>
    <row r="29" spans="1:10" ht="30.75" customHeight="1">
      <c r="A29" s="2970" t="s">
        <v>100</v>
      </c>
      <c r="B29" s="6407">
        <v>0</v>
      </c>
      <c r="C29" s="6393">
        <v>0</v>
      </c>
      <c r="D29" s="6394">
        <f t="shared" si="11"/>
        <v>0</v>
      </c>
      <c r="E29" s="6407">
        <v>0</v>
      </c>
      <c r="F29" s="6393">
        <v>0</v>
      </c>
      <c r="G29" s="6408">
        <f t="shared" si="12"/>
        <v>0</v>
      </c>
      <c r="H29" s="2984">
        <f t="shared" si="13"/>
        <v>0</v>
      </c>
      <c r="I29" s="2985">
        <f t="shared" si="13"/>
        <v>0</v>
      </c>
      <c r="J29" s="2986">
        <f>D29+G29</f>
        <v>0</v>
      </c>
    </row>
    <row r="30" spans="1:10" ht="33" customHeight="1">
      <c r="A30" s="2969" t="s">
        <v>101</v>
      </c>
      <c r="B30" s="6407">
        <v>0</v>
      </c>
      <c r="C30" s="6393">
        <v>0</v>
      </c>
      <c r="D30" s="6394">
        <f t="shared" si="11"/>
        <v>0</v>
      </c>
      <c r="E30" s="6407">
        <v>0</v>
      </c>
      <c r="F30" s="6393">
        <v>0</v>
      </c>
      <c r="G30" s="6408">
        <f t="shared" si="12"/>
        <v>0</v>
      </c>
      <c r="H30" s="2984">
        <f t="shared" si="13"/>
        <v>0</v>
      </c>
      <c r="I30" s="2985">
        <f t="shared" si="13"/>
        <v>0</v>
      </c>
      <c r="J30" s="2986">
        <f t="shared" si="13"/>
        <v>0</v>
      </c>
    </row>
    <row r="31" spans="1:10" ht="30.75" customHeight="1" thickBot="1">
      <c r="A31" s="4172" t="s">
        <v>102</v>
      </c>
      <c r="B31" s="6407">
        <v>0</v>
      </c>
      <c r="C31" s="6393">
        <v>0</v>
      </c>
      <c r="D31" s="6394">
        <f t="shared" si="11"/>
        <v>0</v>
      </c>
      <c r="E31" s="6407">
        <v>0</v>
      </c>
      <c r="F31" s="6393">
        <v>0</v>
      </c>
      <c r="G31" s="6408">
        <f t="shared" si="12"/>
        <v>0</v>
      </c>
      <c r="H31" s="2987">
        <f t="shared" si="13"/>
        <v>0</v>
      </c>
      <c r="I31" s="4173">
        <f t="shared" si="13"/>
        <v>0</v>
      </c>
      <c r="J31" s="4174">
        <f t="shared" si="13"/>
        <v>0</v>
      </c>
    </row>
    <row r="32" spans="1:10" ht="36.75" customHeight="1" thickBot="1">
      <c r="A32" s="4175" t="s">
        <v>19</v>
      </c>
      <c r="B32" s="6493">
        <f t="shared" ref="B32:J32" si="14">SUM(B26:B31)</f>
        <v>1</v>
      </c>
      <c r="C32" s="6792">
        <f t="shared" si="14"/>
        <v>0</v>
      </c>
      <c r="D32" s="6793">
        <f t="shared" si="14"/>
        <v>1</v>
      </c>
      <c r="E32" s="6493">
        <f t="shared" si="14"/>
        <v>0</v>
      </c>
      <c r="F32" s="6792">
        <f t="shared" si="14"/>
        <v>0</v>
      </c>
      <c r="G32" s="6794">
        <f t="shared" si="14"/>
        <v>0</v>
      </c>
      <c r="H32" s="4079">
        <f t="shared" si="14"/>
        <v>1</v>
      </c>
      <c r="I32" s="4176">
        <f t="shared" si="14"/>
        <v>0</v>
      </c>
      <c r="J32" s="4177">
        <f t="shared" si="14"/>
        <v>1</v>
      </c>
    </row>
    <row r="33" spans="1:10" ht="33.75" customHeight="1" thickBot="1">
      <c r="A33" s="4175" t="s">
        <v>29</v>
      </c>
      <c r="B33" s="6424">
        <f t="shared" ref="B33:J33" si="15">B24</f>
        <v>148</v>
      </c>
      <c r="C33" s="6425">
        <f t="shared" si="15"/>
        <v>17</v>
      </c>
      <c r="D33" s="6428">
        <f t="shared" si="15"/>
        <v>165</v>
      </c>
      <c r="E33" s="6424">
        <f t="shared" si="15"/>
        <v>139</v>
      </c>
      <c r="F33" s="6425">
        <f t="shared" si="15"/>
        <v>3</v>
      </c>
      <c r="G33" s="6426">
        <f t="shared" si="15"/>
        <v>142</v>
      </c>
      <c r="H33" s="4178">
        <f t="shared" si="15"/>
        <v>287</v>
      </c>
      <c r="I33" s="3820">
        <f t="shared" si="15"/>
        <v>20</v>
      </c>
      <c r="J33" s="3821">
        <f t="shared" si="15"/>
        <v>307</v>
      </c>
    </row>
    <row r="34" spans="1:10" ht="32.25" customHeight="1" thickBot="1">
      <c r="A34" s="3011" t="s">
        <v>30</v>
      </c>
      <c r="B34" s="6795">
        <f t="shared" ref="B34:J34" si="16">B32</f>
        <v>1</v>
      </c>
      <c r="C34" s="6796">
        <f t="shared" si="16"/>
        <v>0</v>
      </c>
      <c r="D34" s="6797">
        <f t="shared" si="16"/>
        <v>1</v>
      </c>
      <c r="E34" s="6795">
        <f t="shared" si="16"/>
        <v>0</v>
      </c>
      <c r="F34" s="6796">
        <f t="shared" si="16"/>
        <v>0</v>
      </c>
      <c r="G34" s="6798">
        <f t="shared" si="16"/>
        <v>0</v>
      </c>
      <c r="H34" s="3015">
        <f t="shared" si="16"/>
        <v>1</v>
      </c>
      <c r="I34" s="3013">
        <f t="shared" si="16"/>
        <v>0</v>
      </c>
      <c r="J34" s="3014">
        <f t="shared" si="16"/>
        <v>1</v>
      </c>
    </row>
    <row r="35" spans="1:10" ht="36.75" customHeight="1" thickBot="1">
      <c r="A35" s="3006" t="s">
        <v>31</v>
      </c>
      <c r="B35" s="3007">
        <f t="shared" ref="B35:I35" si="17">SUM(B33:B34)</f>
        <v>149</v>
      </c>
      <c r="C35" s="3008">
        <f t="shared" si="17"/>
        <v>17</v>
      </c>
      <c r="D35" s="4636">
        <f t="shared" si="17"/>
        <v>166</v>
      </c>
      <c r="E35" s="4637">
        <f t="shared" si="17"/>
        <v>139</v>
      </c>
      <c r="F35" s="3008">
        <f t="shared" si="17"/>
        <v>3</v>
      </c>
      <c r="G35" s="3009">
        <f>SUM(G33:G34)</f>
        <v>142</v>
      </c>
      <c r="H35" s="3010">
        <f t="shared" si="17"/>
        <v>288</v>
      </c>
      <c r="I35" s="3008">
        <f t="shared" si="17"/>
        <v>20</v>
      </c>
      <c r="J35" s="3009">
        <f>SUM(J33:J34)</f>
        <v>308</v>
      </c>
    </row>
    <row r="36" spans="1:10" ht="32.25" customHeight="1">
      <c r="A36" s="7565"/>
      <c r="B36" s="7565"/>
      <c r="C36" s="7565"/>
      <c r="D36" s="7565"/>
      <c r="E36" s="7565"/>
      <c r="F36" s="7565"/>
      <c r="G36" s="7565"/>
      <c r="H36" s="7565"/>
      <c r="I36" s="7565"/>
      <c r="J36" s="7565"/>
    </row>
    <row r="37" spans="1:10" ht="30" customHeight="1">
      <c r="A37" s="7565"/>
      <c r="B37" s="7565"/>
      <c r="C37" s="7565"/>
      <c r="D37" s="7565"/>
      <c r="E37" s="7565"/>
      <c r="F37" s="7565"/>
      <c r="G37" s="7565"/>
      <c r="H37" s="7565"/>
      <c r="I37" s="7565"/>
      <c r="J37" s="7565"/>
    </row>
    <row r="38" spans="1:10" ht="29.25" customHeight="1">
      <c r="A38" s="7565"/>
      <c r="B38" s="7565"/>
      <c r="C38" s="7565"/>
      <c r="D38" s="7565"/>
      <c r="E38" s="7565"/>
      <c r="F38" s="7565"/>
      <c r="G38" s="7565"/>
      <c r="H38" s="7565"/>
      <c r="I38" s="7565"/>
      <c r="J38" s="7565"/>
    </row>
    <row r="39" spans="1:10" ht="29.25" customHeight="1"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C36" sqref="C36"/>
    </sheetView>
  </sheetViews>
  <sheetFormatPr defaultColWidth="9.140625" defaultRowHeight="25.5"/>
  <cols>
    <col min="1" max="1" width="106.5703125" style="223" bestFit="1" customWidth="1"/>
    <col min="2" max="2" width="16.28515625" style="223" customWidth="1"/>
    <col min="3" max="3" width="12.140625" style="223" customWidth="1"/>
    <col min="4" max="4" width="11" style="223" customWidth="1"/>
    <col min="5" max="5" width="14.140625" style="223" customWidth="1"/>
    <col min="6" max="6" width="12.5703125" style="223" customWidth="1"/>
    <col min="7" max="7" width="12.140625" style="223" customWidth="1"/>
    <col min="8" max="8" width="15.5703125" style="223" customWidth="1"/>
    <col min="9" max="9" width="12.5703125" style="223" customWidth="1"/>
    <col min="10" max="10" width="10.85546875" style="223" customWidth="1"/>
    <col min="11" max="11" width="14.28515625" style="223" customWidth="1"/>
    <col min="12" max="12" width="13.140625" style="223" customWidth="1"/>
    <col min="13" max="13" width="11.85546875" style="223" customWidth="1"/>
    <col min="14" max="15" width="10.7109375" style="223" customWidth="1"/>
    <col min="16" max="16" width="9.140625" style="223"/>
    <col min="17" max="17" width="12.85546875" style="223" customWidth="1"/>
    <col min="18" max="18" width="23.42578125" style="223" customWidth="1"/>
    <col min="19" max="20" width="9.140625" style="223"/>
    <col min="21" max="21" width="10.5703125" style="223" bestFit="1" customWidth="1"/>
    <col min="22" max="22" width="11.28515625" style="223" customWidth="1"/>
    <col min="23" max="16384" width="9.140625" style="223"/>
  </cols>
  <sheetData>
    <row r="1" spans="1:15" ht="21.75" customHeight="1">
      <c r="A1" s="7347" t="s">
        <v>86</v>
      </c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5307"/>
      <c r="O1" s="5307"/>
    </row>
    <row r="2" spans="1:15" ht="33.75" customHeight="1">
      <c r="A2" s="7347" t="s">
        <v>87</v>
      </c>
      <c r="B2" s="7347"/>
      <c r="C2" s="7347"/>
      <c r="D2" s="7347"/>
      <c r="E2" s="7347"/>
      <c r="F2" s="7347"/>
      <c r="G2" s="7347"/>
      <c r="H2" s="7347"/>
      <c r="I2" s="7347"/>
      <c r="J2" s="7347"/>
      <c r="K2" s="7347"/>
      <c r="L2" s="7347"/>
      <c r="M2" s="7347"/>
      <c r="N2" s="5307"/>
      <c r="O2" s="5307"/>
    </row>
    <row r="3" spans="1:15" ht="21.75" customHeight="1">
      <c r="A3" s="7347" t="s">
        <v>408</v>
      </c>
      <c r="B3" s="7347"/>
      <c r="C3" s="7347"/>
      <c r="D3" s="7347"/>
      <c r="E3" s="7347"/>
      <c r="F3" s="7347"/>
      <c r="G3" s="7347"/>
      <c r="H3" s="7347"/>
      <c r="I3" s="7347"/>
      <c r="J3" s="7347"/>
      <c r="K3" s="7347"/>
      <c r="L3" s="7347"/>
      <c r="M3" s="7347"/>
      <c r="N3" s="5307"/>
      <c r="O3" s="5307"/>
    </row>
    <row r="4" spans="1:15" ht="35.25" customHeight="1" thickBot="1">
      <c r="A4" s="405"/>
    </row>
    <row r="5" spans="1:15" ht="26.25" customHeight="1" thickBot="1">
      <c r="A5" s="7601" t="s">
        <v>1</v>
      </c>
      <c r="B5" s="7604" t="s">
        <v>36</v>
      </c>
      <c r="C5" s="7605"/>
      <c r="D5" s="7606"/>
      <c r="E5" s="7604" t="s">
        <v>37</v>
      </c>
      <c r="F5" s="7605"/>
      <c r="G5" s="7606"/>
      <c r="H5" s="7604" t="s">
        <v>43</v>
      </c>
      <c r="I5" s="7605"/>
      <c r="J5" s="7606"/>
      <c r="K5" s="7607" t="s">
        <v>38</v>
      </c>
      <c r="L5" s="7608"/>
      <c r="M5" s="7609"/>
      <c r="N5" s="416"/>
      <c r="O5" s="416"/>
    </row>
    <row r="6" spans="1:15" ht="30.75" customHeight="1" thickBot="1">
      <c r="A6" s="7602"/>
      <c r="B6" s="7616" t="s">
        <v>39</v>
      </c>
      <c r="C6" s="7617"/>
      <c r="D6" s="7618"/>
      <c r="E6" s="7616" t="s">
        <v>39</v>
      </c>
      <c r="F6" s="7617"/>
      <c r="G6" s="7618"/>
      <c r="H6" s="7616" t="s">
        <v>39</v>
      </c>
      <c r="I6" s="7617"/>
      <c r="J6" s="7618"/>
      <c r="K6" s="7610"/>
      <c r="L6" s="7611"/>
      <c r="M6" s="7612"/>
      <c r="N6" s="416"/>
      <c r="O6" s="416"/>
    </row>
    <row r="7" spans="1:15" ht="94.5" customHeight="1" thickBot="1">
      <c r="A7" s="7602"/>
      <c r="B7" s="2974" t="s">
        <v>7</v>
      </c>
      <c r="C7" s="2975" t="s">
        <v>8</v>
      </c>
      <c r="D7" s="2976" t="s">
        <v>9</v>
      </c>
      <c r="E7" s="2974" t="s">
        <v>7</v>
      </c>
      <c r="F7" s="2975" t="s">
        <v>8</v>
      </c>
      <c r="G7" s="2976" t="s">
        <v>9</v>
      </c>
      <c r="H7" s="2974" t="s">
        <v>7</v>
      </c>
      <c r="I7" s="2975" t="s">
        <v>8</v>
      </c>
      <c r="J7" s="2976" t="s">
        <v>9</v>
      </c>
      <c r="K7" s="2974" t="s">
        <v>7</v>
      </c>
      <c r="L7" s="2975" t="s">
        <v>8</v>
      </c>
      <c r="M7" s="2976" t="s">
        <v>9</v>
      </c>
      <c r="N7" s="416"/>
      <c r="O7" s="416"/>
    </row>
    <row r="8" spans="1:15" ht="31.5" customHeight="1" thickBot="1">
      <c r="A8" s="5376" t="s">
        <v>10</v>
      </c>
      <c r="B8" s="4588"/>
      <c r="C8" s="4586"/>
      <c r="D8" s="4635"/>
      <c r="E8" s="4588"/>
      <c r="F8" s="4586"/>
      <c r="G8" s="4635"/>
      <c r="H8" s="4588"/>
      <c r="I8" s="4586"/>
      <c r="J8" s="4635"/>
      <c r="K8" s="5377"/>
      <c r="L8" s="5378"/>
      <c r="M8" s="5379"/>
      <c r="N8" s="416"/>
      <c r="O8" s="416"/>
    </row>
    <row r="9" spans="1:15" ht="32.25" customHeight="1">
      <c r="A9" s="5383" t="s">
        <v>97</v>
      </c>
      <c r="B9" s="5384">
        <f t="shared" ref="B9:C13" si="0">B17+B24</f>
        <v>15</v>
      </c>
      <c r="C9" s="5370">
        <f t="shared" si="0"/>
        <v>9</v>
      </c>
      <c r="D9" s="5385">
        <f>B9+C9</f>
        <v>24</v>
      </c>
      <c r="E9" s="5384">
        <f t="shared" ref="E9:F13" si="1">E17+E24</f>
        <v>14</v>
      </c>
      <c r="F9" s="5370">
        <f t="shared" si="1"/>
        <v>10</v>
      </c>
      <c r="G9" s="5385">
        <f>E9+F9</f>
        <v>24</v>
      </c>
      <c r="H9" s="5384">
        <f t="shared" ref="H9:I13" si="2">H17+H24</f>
        <v>0</v>
      </c>
      <c r="I9" s="5370">
        <f t="shared" si="2"/>
        <v>1</v>
      </c>
      <c r="J9" s="5385">
        <f>H9+I9</f>
        <v>1</v>
      </c>
      <c r="K9" s="5386">
        <f>SUM(B9+E9+H9)</f>
        <v>29</v>
      </c>
      <c r="L9" s="5387">
        <f>SUM(C9+F9+I9)</f>
        <v>20</v>
      </c>
      <c r="M9" s="5388">
        <f>SUM(K9:L9)</f>
        <v>49</v>
      </c>
      <c r="N9" s="416"/>
      <c r="O9" s="416"/>
    </row>
    <row r="10" spans="1:15" ht="33.75" customHeight="1">
      <c r="A10" s="5389" t="s">
        <v>98</v>
      </c>
      <c r="B10" s="5128">
        <f t="shared" si="0"/>
        <v>0</v>
      </c>
      <c r="C10" s="5129">
        <f t="shared" si="0"/>
        <v>0</v>
      </c>
      <c r="D10" s="5126">
        <f>B10+C10</f>
        <v>0</v>
      </c>
      <c r="E10" s="5128">
        <f t="shared" si="1"/>
        <v>0</v>
      </c>
      <c r="F10" s="5129">
        <f t="shared" si="1"/>
        <v>0</v>
      </c>
      <c r="G10" s="5126">
        <f>E10+F10</f>
        <v>0</v>
      </c>
      <c r="H10" s="5128">
        <f t="shared" si="2"/>
        <v>0</v>
      </c>
      <c r="I10" s="5129">
        <f t="shared" si="2"/>
        <v>10</v>
      </c>
      <c r="J10" s="5126">
        <f>H10+I10</f>
        <v>10</v>
      </c>
      <c r="K10" s="5390">
        <f>SUM(B10+E10+H10)</f>
        <v>0</v>
      </c>
      <c r="L10" s="5391">
        <f>SUM(C10+F10+I10)</f>
        <v>10</v>
      </c>
      <c r="M10" s="5392">
        <f t="shared" ref="M10:M12" si="3">SUM(K10:L10)</f>
        <v>10</v>
      </c>
      <c r="N10" s="416"/>
      <c r="O10" s="416"/>
    </row>
    <row r="11" spans="1:15" ht="24.95" customHeight="1">
      <c r="A11" s="5393" t="s">
        <v>99</v>
      </c>
      <c r="B11" s="5128">
        <f t="shared" si="0"/>
        <v>0</v>
      </c>
      <c r="C11" s="5129">
        <f t="shared" si="0"/>
        <v>0</v>
      </c>
      <c r="D11" s="5126">
        <f t="shared" ref="D11" si="4">B11+C11</f>
        <v>0</v>
      </c>
      <c r="E11" s="5128">
        <f t="shared" si="1"/>
        <v>0</v>
      </c>
      <c r="F11" s="5129">
        <f t="shared" si="1"/>
        <v>11</v>
      </c>
      <c r="G11" s="5126">
        <f t="shared" ref="G11" si="5">E11+F11</f>
        <v>11</v>
      </c>
      <c r="H11" s="5128">
        <f t="shared" si="2"/>
        <v>0</v>
      </c>
      <c r="I11" s="5129">
        <f t="shared" si="2"/>
        <v>0</v>
      </c>
      <c r="J11" s="5126">
        <f t="shared" ref="J11" si="6">H11+I11</f>
        <v>0</v>
      </c>
      <c r="K11" s="5390">
        <f t="shared" ref="K11:L11" si="7">SUM(B11+E11+H11)</f>
        <v>0</v>
      </c>
      <c r="L11" s="5391">
        <f t="shared" si="7"/>
        <v>11</v>
      </c>
      <c r="M11" s="5392">
        <f t="shared" si="3"/>
        <v>11</v>
      </c>
      <c r="N11" s="416"/>
      <c r="O11" s="416"/>
    </row>
    <row r="12" spans="1:15" ht="29.25" customHeight="1">
      <c r="A12" s="5394" t="s">
        <v>100</v>
      </c>
      <c r="B12" s="5128">
        <f t="shared" si="0"/>
        <v>0</v>
      </c>
      <c r="C12" s="5129">
        <f t="shared" si="0"/>
        <v>37</v>
      </c>
      <c r="D12" s="5126">
        <f>B12+C12</f>
        <v>37</v>
      </c>
      <c r="E12" s="5128">
        <f t="shared" si="1"/>
        <v>0</v>
      </c>
      <c r="F12" s="5129">
        <f t="shared" si="1"/>
        <v>42</v>
      </c>
      <c r="G12" s="5126">
        <f>E12+F12</f>
        <v>42</v>
      </c>
      <c r="H12" s="5128">
        <f t="shared" si="2"/>
        <v>0</v>
      </c>
      <c r="I12" s="5129">
        <f t="shared" si="2"/>
        <v>5</v>
      </c>
      <c r="J12" s="5126">
        <f>H12+I12</f>
        <v>5</v>
      </c>
      <c r="K12" s="5390">
        <f>SUM(B12+E12+H12)</f>
        <v>0</v>
      </c>
      <c r="L12" s="5391">
        <f>SUM(C12+F12+I12)</f>
        <v>84</v>
      </c>
      <c r="M12" s="5392">
        <f t="shared" si="3"/>
        <v>84</v>
      </c>
      <c r="N12" s="416"/>
      <c r="O12" s="416"/>
    </row>
    <row r="13" spans="1:15" ht="33.75" customHeight="1" thickBot="1">
      <c r="A13" s="5395" t="s">
        <v>102</v>
      </c>
      <c r="B13" s="5374">
        <f t="shared" si="0"/>
        <v>15</v>
      </c>
      <c r="C13" s="5373">
        <f t="shared" si="0"/>
        <v>2</v>
      </c>
      <c r="D13" s="5375">
        <f>B13+C13</f>
        <v>17</v>
      </c>
      <c r="E13" s="5374">
        <f t="shared" si="1"/>
        <v>15</v>
      </c>
      <c r="F13" s="5373">
        <f t="shared" si="1"/>
        <v>2</v>
      </c>
      <c r="G13" s="5375">
        <f>E13+F13</f>
        <v>17</v>
      </c>
      <c r="H13" s="5374">
        <f t="shared" si="2"/>
        <v>0</v>
      </c>
      <c r="I13" s="5373">
        <f t="shared" si="2"/>
        <v>0</v>
      </c>
      <c r="J13" s="5375">
        <f>H13+I13</f>
        <v>0</v>
      </c>
      <c r="K13" s="5396">
        <f>SUM(B13+E13+H13)</f>
        <v>30</v>
      </c>
      <c r="L13" s="5397">
        <f>SUM(C13+F13+I13)</f>
        <v>4</v>
      </c>
      <c r="M13" s="5398">
        <f>SUM(K13:L13)</f>
        <v>34</v>
      </c>
      <c r="N13" s="416"/>
      <c r="O13" s="416"/>
    </row>
    <row r="14" spans="1:15" ht="29.25" customHeight="1" thickBot="1">
      <c r="A14" s="5399" t="s">
        <v>27</v>
      </c>
      <c r="B14" s="5246">
        <f t="shared" ref="B14:G14" si="8">SUM(B9:B13)</f>
        <v>30</v>
      </c>
      <c r="C14" s="5400">
        <f t="shared" si="8"/>
        <v>48</v>
      </c>
      <c r="D14" s="5401">
        <f t="shared" si="8"/>
        <v>78</v>
      </c>
      <c r="E14" s="5246">
        <f t="shared" si="8"/>
        <v>29</v>
      </c>
      <c r="F14" s="5400">
        <f t="shared" si="8"/>
        <v>65</v>
      </c>
      <c r="G14" s="5401">
        <f t="shared" si="8"/>
        <v>94</v>
      </c>
      <c r="H14" s="5246">
        <f t="shared" ref="H14:J14" si="9">SUM(H9:H13)</f>
        <v>0</v>
      </c>
      <c r="I14" s="5400">
        <f t="shared" si="9"/>
        <v>16</v>
      </c>
      <c r="J14" s="5401">
        <f t="shared" si="9"/>
        <v>16</v>
      </c>
      <c r="K14" s="5402">
        <f t="shared" ref="K14:M14" si="10">SUM(K9:K13)</f>
        <v>59</v>
      </c>
      <c r="L14" s="5403">
        <f>SUM(L9:L13)</f>
        <v>129</v>
      </c>
      <c r="M14" s="5404">
        <f t="shared" si="10"/>
        <v>188</v>
      </c>
      <c r="N14" s="416"/>
      <c r="O14" s="416"/>
    </row>
    <row r="15" spans="1:15" ht="29.25" customHeight="1">
      <c r="A15" s="5405" t="s">
        <v>15</v>
      </c>
      <c r="B15" s="5406"/>
      <c r="C15" s="5407"/>
      <c r="D15" s="5408"/>
      <c r="E15" s="5406"/>
      <c r="F15" s="5407"/>
      <c r="G15" s="5408"/>
      <c r="H15" s="5406"/>
      <c r="I15" s="5407"/>
      <c r="J15" s="5408"/>
      <c r="K15" s="5406"/>
      <c r="L15" s="5407"/>
      <c r="M15" s="5408"/>
      <c r="N15" s="416"/>
      <c r="O15" s="416"/>
    </row>
    <row r="16" spans="1:15" ht="24.95" customHeight="1" thickBot="1">
      <c r="A16" s="5409" t="s">
        <v>16</v>
      </c>
      <c r="B16" s="5426"/>
      <c r="C16" s="5427"/>
      <c r="D16" s="5428"/>
      <c r="E16" s="5426"/>
      <c r="F16" s="5427"/>
      <c r="G16" s="5428"/>
      <c r="H16" s="5410"/>
      <c r="I16" s="5411"/>
      <c r="J16" s="5412"/>
      <c r="K16" s="5410"/>
      <c r="L16" s="5413"/>
      <c r="M16" s="5414"/>
      <c r="N16" s="418"/>
      <c r="O16" s="418"/>
    </row>
    <row r="17" spans="1:18" ht="24.95" customHeight="1">
      <c r="A17" s="5383" t="s">
        <v>97</v>
      </c>
      <c r="B17" s="2967">
        <v>15</v>
      </c>
      <c r="C17" s="5127">
        <v>9</v>
      </c>
      <c r="D17" s="4965">
        <f>SUM(B17:C17)</f>
        <v>24</v>
      </c>
      <c r="E17" s="2967">
        <v>13</v>
      </c>
      <c r="F17" s="5127">
        <v>10</v>
      </c>
      <c r="G17" s="4965">
        <f>SUM(E17:F17)</f>
        <v>23</v>
      </c>
      <c r="H17" s="5384">
        <v>0</v>
      </c>
      <c r="I17" s="5370">
        <v>1</v>
      </c>
      <c r="J17" s="5385">
        <v>1</v>
      </c>
      <c r="K17" s="5386">
        <f t="shared" ref="K17:M20" si="11">B17+E17+H17</f>
        <v>28</v>
      </c>
      <c r="L17" s="5387">
        <f t="shared" si="11"/>
        <v>20</v>
      </c>
      <c r="M17" s="5388">
        <f t="shared" si="11"/>
        <v>48</v>
      </c>
      <c r="N17" s="5308"/>
      <c r="O17" s="5308"/>
    </row>
    <row r="18" spans="1:18" ht="24.95" customHeight="1">
      <c r="A18" s="5389" t="s">
        <v>98</v>
      </c>
      <c r="B18" s="5128">
        <v>0</v>
      </c>
      <c r="C18" s="5129">
        <v>0</v>
      </c>
      <c r="D18" s="5126">
        <f t="shared" ref="D18:D21" si="12">SUM(B18:C18)</f>
        <v>0</v>
      </c>
      <c r="E18" s="5128">
        <v>0</v>
      </c>
      <c r="F18" s="5129">
        <v>0</v>
      </c>
      <c r="G18" s="5126">
        <f>SUM(E18:F18)</f>
        <v>0</v>
      </c>
      <c r="H18" s="5128">
        <v>0</v>
      </c>
      <c r="I18" s="5129">
        <v>10</v>
      </c>
      <c r="J18" s="5126">
        <f>SUM(H18:I18)</f>
        <v>10</v>
      </c>
      <c r="K18" s="5390">
        <f t="shared" si="11"/>
        <v>0</v>
      </c>
      <c r="L18" s="5391">
        <f t="shared" si="11"/>
        <v>10</v>
      </c>
      <c r="M18" s="5392">
        <f t="shared" si="11"/>
        <v>10</v>
      </c>
      <c r="N18" s="5308"/>
      <c r="O18" s="5308"/>
    </row>
    <row r="19" spans="1:18" ht="33" customHeight="1">
      <c r="A19" s="5393" t="s">
        <v>99</v>
      </c>
      <c r="B19" s="5128">
        <v>0</v>
      </c>
      <c r="C19" s="5129">
        <v>0</v>
      </c>
      <c r="D19" s="5126">
        <f t="shared" si="12"/>
        <v>0</v>
      </c>
      <c r="E19" s="5128">
        <v>0</v>
      </c>
      <c r="F19" s="5129">
        <v>11</v>
      </c>
      <c r="G19" s="5126">
        <f>SUM(E19:F19)</f>
        <v>11</v>
      </c>
      <c r="H19" s="5128">
        <v>0</v>
      </c>
      <c r="I19" s="5129">
        <v>0</v>
      </c>
      <c r="J19" s="5126">
        <f>SUM(H19:I19)</f>
        <v>0</v>
      </c>
      <c r="K19" s="5390">
        <f t="shared" si="11"/>
        <v>0</v>
      </c>
      <c r="L19" s="5391">
        <f t="shared" si="11"/>
        <v>11</v>
      </c>
      <c r="M19" s="5392">
        <f t="shared" si="11"/>
        <v>11</v>
      </c>
      <c r="N19" s="5308"/>
      <c r="O19" s="5308"/>
    </row>
    <row r="20" spans="1:18" ht="24.95" customHeight="1">
      <c r="A20" s="5394" t="s">
        <v>100</v>
      </c>
      <c r="B20" s="5128">
        <v>0</v>
      </c>
      <c r="C20" s="5129">
        <v>36</v>
      </c>
      <c r="D20" s="5126">
        <f t="shared" si="12"/>
        <v>36</v>
      </c>
      <c r="E20" s="5128">
        <v>0</v>
      </c>
      <c r="F20" s="5129">
        <v>42</v>
      </c>
      <c r="G20" s="5126">
        <f>SUM(E20:F20)</f>
        <v>42</v>
      </c>
      <c r="H20" s="5128">
        <v>0</v>
      </c>
      <c r="I20" s="5129">
        <v>5</v>
      </c>
      <c r="J20" s="5126">
        <f>SUM(H20:I20)</f>
        <v>5</v>
      </c>
      <c r="K20" s="5390">
        <f t="shared" si="11"/>
        <v>0</v>
      </c>
      <c r="L20" s="5391">
        <f t="shared" si="11"/>
        <v>83</v>
      </c>
      <c r="M20" s="5392">
        <f t="shared" si="11"/>
        <v>83</v>
      </c>
      <c r="N20" s="5308"/>
      <c r="O20" s="5308"/>
    </row>
    <row r="21" spans="1:18" ht="24.95" customHeight="1" thickBot="1">
      <c r="A21" s="5395" t="s">
        <v>102</v>
      </c>
      <c r="B21" s="5374">
        <v>15</v>
      </c>
      <c r="C21" s="5373">
        <v>2</v>
      </c>
      <c r="D21" s="5375">
        <f t="shared" si="12"/>
        <v>17</v>
      </c>
      <c r="E21" s="5374">
        <v>15</v>
      </c>
      <c r="F21" s="5373">
        <v>2</v>
      </c>
      <c r="G21" s="5375">
        <f>SUM(E21:F21)</f>
        <v>17</v>
      </c>
      <c r="H21" s="5130">
        <v>0</v>
      </c>
      <c r="I21" s="5371">
        <v>0</v>
      </c>
      <c r="J21" s="5123">
        <f>SUM(H21:I21)</f>
        <v>0</v>
      </c>
      <c r="K21" s="5396">
        <f>B21+E21+H21</f>
        <v>30</v>
      </c>
      <c r="L21" s="5397">
        <f>C21+F21+I21</f>
        <v>4</v>
      </c>
      <c r="M21" s="5398">
        <f>D21+G21+J21</f>
        <v>34</v>
      </c>
      <c r="N21" s="5308"/>
      <c r="O21" s="5308"/>
    </row>
    <row r="22" spans="1:18" ht="30.75" customHeight="1" thickBot="1">
      <c r="A22" s="5415" t="s">
        <v>17</v>
      </c>
      <c r="B22" s="5246">
        <f t="shared" ref="B22:G22" si="13">SUM(B17:B21)</f>
        <v>30</v>
      </c>
      <c r="C22" s="5400">
        <f t="shared" si="13"/>
        <v>47</v>
      </c>
      <c r="D22" s="5401">
        <f t="shared" si="13"/>
        <v>77</v>
      </c>
      <c r="E22" s="5246">
        <f t="shared" si="13"/>
        <v>28</v>
      </c>
      <c r="F22" s="5400">
        <f t="shared" si="13"/>
        <v>65</v>
      </c>
      <c r="G22" s="5401">
        <f t="shared" si="13"/>
        <v>93</v>
      </c>
      <c r="H22" s="5416">
        <f t="shared" ref="H22:J22" si="14">SUM(H17:H21)</f>
        <v>0</v>
      </c>
      <c r="I22" s="5417">
        <f t="shared" si="14"/>
        <v>16</v>
      </c>
      <c r="J22" s="5418">
        <f t="shared" si="14"/>
        <v>16</v>
      </c>
      <c r="K22" s="5246">
        <f t="shared" ref="K22:M22" si="15">SUM(K17:K21)</f>
        <v>58</v>
      </c>
      <c r="L22" s="5400">
        <f t="shared" si="15"/>
        <v>128</v>
      </c>
      <c r="M22" s="5401">
        <f t="shared" si="15"/>
        <v>186</v>
      </c>
      <c r="N22" s="419"/>
      <c r="O22" s="419"/>
    </row>
    <row r="23" spans="1:18" ht="32.25" customHeight="1" thickBot="1">
      <c r="A23" s="5419" t="s">
        <v>18</v>
      </c>
      <c r="B23" s="5420"/>
      <c r="C23" s="5421"/>
      <c r="D23" s="5422"/>
      <c r="E23" s="5420"/>
      <c r="F23" s="5421"/>
      <c r="G23" s="5422"/>
      <c r="H23" s="5420"/>
      <c r="I23" s="5421"/>
      <c r="J23" s="5422"/>
      <c r="K23" s="5423"/>
      <c r="L23" s="5424"/>
      <c r="M23" s="5425"/>
      <c r="N23" s="5308"/>
      <c r="O23" s="5308"/>
    </row>
    <row r="24" spans="1:18" ht="32.25" customHeight="1">
      <c r="A24" s="5380" t="s">
        <v>97</v>
      </c>
      <c r="B24" s="2967">
        <v>0</v>
      </c>
      <c r="C24" s="5127">
        <v>0</v>
      </c>
      <c r="D24" s="4965">
        <f>SUM(B24:C24)</f>
        <v>0</v>
      </c>
      <c r="E24" s="2967">
        <v>1</v>
      </c>
      <c r="F24" s="5127">
        <v>0</v>
      </c>
      <c r="G24" s="4965">
        <f>SUM(E24:F24)</f>
        <v>1</v>
      </c>
      <c r="H24" s="2967">
        <v>0</v>
      </c>
      <c r="I24" s="5127">
        <v>0</v>
      </c>
      <c r="J24" s="4965">
        <f>SUM(H24:I24)</f>
        <v>0</v>
      </c>
      <c r="K24" s="4638">
        <f>B24+E24+H24</f>
        <v>1</v>
      </c>
      <c r="L24" s="5381">
        <f>C24+F24+I24</f>
        <v>0</v>
      </c>
      <c r="M24" s="5382">
        <f>D24+G24+J24</f>
        <v>1</v>
      </c>
      <c r="N24" s="5308"/>
      <c r="O24" s="5308"/>
    </row>
    <row r="25" spans="1:18" ht="29.25" customHeight="1">
      <c r="A25" s="2971" t="s">
        <v>98</v>
      </c>
      <c r="B25" s="5128">
        <v>0</v>
      </c>
      <c r="C25" s="5129">
        <v>0</v>
      </c>
      <c r="D25" s="5126">
        <f>SUM(B25:C25)</f>
        <v>0</v>
      </c>
      <c r="E25" s="5128">
        <v>0</v>
      </c>
      <c r="F25" s="5129">
        <v>0</v>
      </c>
      <c r="G25" s="5126">
        <f>SUM(E25:F25)</f>
        <v>0</v>
      </c>
      <c r="H25" s="3983">
        <v>0</v>
      </c>
      <c r="I25" s="3980">
        <v>0</v>
      </c>
      <c r="J25" s="4069">
        <f>SUM(H25:I25)</f>
        <v>0</v>
      </c>
      <c r="K25" s="3018">
        <f t="shared" ref="K25:M28" si="16">B25+E25+H25</f>
        <v>0</v>
      </c>
      <c r="L25" s="2985">
        <f t="shared" si="16"/>
        <v>0</v>
      </c>
      <c r="M25" s="2986">
        <f t="shared" si="16"/>
        <v>0</v>
      </c>
      <c r="N25" s="459"/>
      <c r="O25" s="459"/>
    </row>
    <row r="26" spans="1:18" ht="28.5" customHeight="1" thickBot="1">
      <c r="A26" s="2969" t="s">
        <v>99</v>
      </c>
      <c r="B26" s="5128">
        <v>0</v>
      </c>
      <c r="C26" s="5129">
        <v>0</v>
      </c>
      <c r="D26" s="5126">
        <f>SUM(B26:C26)</f>
        <v>0</v>
      </c>
      <c r="E26" s="5128">
        <v>0</v>
      </c>
      <c r="F26" s="5129">
        <v>0</v>
      </c>
      <c r="G26" s="5126">
        <f>SUM(E26:F26)</f>
        <v>0</v>
      </c>
      <c r="H26" s="3983">
        <v>0</v>
      </c>
      <c r="I26" s="3980">
        <v>0</v>
      </c>
      <c r="J26" s="4069">
        <f>SUM(H26:I26)</f>
        <v>0</v>
      </c>
      <c r="K26" s="3018">
        <f t="shared" si="16"/>
        <v>0</v>
      </c>
      <c r="L26" s="2985">
        <f t="shared" si="16"/>
        <v>0</v>
      </c>
      <c r="M26" s="2986">
        <f t="shared" si="16"/>
        <v>0</v>
      </c>
      <c r="N26" s="419"/>
      <c r="O26" s="419"/>
    </row>
    <row r="27" spans="1:18" ht="30" customHeight="1" thickBot="1">
      <c r="A27" s="2970" t="s">
        <v>100</v>
      </c>
      <c r="B27" s="5128">
        <v>0</v>
      </c>
      <c r="C27" s="5129">
        <v>1</v>
      </c>
      <c r="D27" s="5126">
        <f>SUM(B27:C27)</f>
        <v>1</v>
      </c>
      <c r="E27" s="5128">
        <v>0</v>
      </c>
      <c r="F27" s="5129">
        <v>0</v>
      </c>
      <c r="G27" s="5126">
        <f>SUM(E27:F27)</f>
        <v>0</v>
      </c>
      <c r="H27" s="3983">
        <v>0</v>
      </c>
      <c r="I27" s="3980">
        <v>0</v>
      </c>
      <c r="J27" s="4069">
        <f>SUM(H27:I27)</f>
        <v>0</v>
      </c>
      <c r="K27" s="3018">
        <f t="shared" si="16"/>
        <v>0</v>
      </c>
      <c r="L27" s="2985">
        <f t="shared" si="16"/>
        <v>1</v>
      </c>
      <c r="M27" s="2986">
        <f t="shared" si="16"/>
        <v>1</v>
      </c>
      <c r="N27" s="459"/>
      <c r="O27" s="459"/>
      <c r="R27" s="3022"/>
    </row>
    <row r="28" spans="1:18" ht="26.25">
      <c r="A28" s="2971" t="s">
        <v>102</v>
      </c>
      <c r="B28" s="5128">
        <v>0</v>
      </c>
      <c r="C28" s="5129">
        <v>0</v>
      </c>
      <c r="D28" s="5126">
        <f>SUM(B28:C28)</f>
        <v>0</v>
      </c>
      <c r="E28" s="5128">
        <v>0</v>
      </c>
      <c r="F28" s="5129">
        <v>0</v>
      </c>
      <c r="G28" s="5126">
        <f>SUM(E28:F28)</f>
        <v>0</v>
      </c>
      <c r="H28" s="3983">
        <v>0</v>
      </c>
      <c r="I28" s="3980">
        <v>0</v>
      </c>
      <c r="J28" s="4069">
        <f>SUM(H28:I28)</f>
        <v>0</v>
      </c>
      <c r="K28" s="3018">
        <f>B28+E28+H28</f>
        <v>0</v>
      </c>
      <c r="L28" s="2985">
        <f>C28+F28+I28</f>
        <v>0</v>
      </c>
      <c r="M28" s="2986">
        <f t="shared" si="16"/>
        <v>0</v>
      </c>
      <c r="N28" s="5308"/>
      <c r="O28" s="5308"/>
    </row>
    <row r="29" spans="1:18" ht="39.75" customHeight="1" thickBot="1">
      <c r="A29" s="3023" t="s">
        <v>19</v>
      </c>
      <c r="B29" s="5429">
        <f t="shared" ref="B29:G29" si="17">SUM(B24:B28)</f>
        <v>0</v>
      </c>
      <c r="C29" s="5430">
        <f t="shared" si="17"/>
        <v>1</v>
      </c>
      <c r="D29" s="5431">
        <f t="shared" si="17"/>
        <v>1</v>
      </c>
      <c r="E29" s="5429">
        <f t="shared" si="17"/>
        <v>1</v>
      </c>
      <c r="F29" s="5430">
        <f t="shared" si="17"/>
        <v>0</v>
      </c>
      <c r="G29" s="5431">
        <f t="shared" si="17"/>
        <v>1</v>
      </c>
      <c r="H29" s="4076">
        <f t="shared" ref="H29:J29" si="18">SUM(H24:H28)</f>
        <v>0</v>
      </c>
      <c r="I29" s="4077">
        <f t="shared" si="18"/>
        <v>0</v>
      </c>
      <c r="J29" s="4078">
        <f t="shared" si="18"/>
        <v>0</v>
      </c>
      <c r="K29" s="3019">
        <f t="shared" ref="K29:M29" si="19">SUM(K24:K28)</f>
        <v>1</v>
      </c>
      <c r="L29" s="3020">
        <f t="shared" si="19"/>
        <v>1</v>
      </c>
      <c r="M29" s="3021">
        <f t="shared" si="19"/>
        <v>2</v>
      </c>
      <c r="N29" s="5308"/>
      <c r="O29" s="5308"/>
    </row>
    <row r="30" spans="1:18" ht="37.5" customHeight="1" thickBot="1">
      <c r="A30" s="3006" t="s">
        <v>29</v>
      </c>
      <c r="B30" s="3012">
        <f t="shared" ref="B30:M30" si="20">B22</f>
        <v>30</v>
      </c>
      <c r="C30" s="3013">
        <f t="shared" si="20"/>
        <v>47</v>
      </c>
      <c r="D30" s="3014">
        <f t="shared" si="20"/>
        <v>77</v>
      </c>
      <c r="E30" s="3012">
        <f t="shared" si="20"/>
        <v>28</v>
      </c>
      <c r="F30" s="3013">
        <f t="shared" si="20"/>
        <v>65</v>
      </c>
      <c r="G30" s="3014">
        <f t="shared" si="20"/>
        <v>93</v>
      </c>
      <c r="H30" s="3012">
        <f t="shared" si="20"/>
        <v>0</v>
      </c>
      <c r="I30" s="3013">
        <f t="shared" si="20"/>
        <v>16</v>
      </c>
      <c r="J30" s="3014">
        <f t="shared" si="20"/>
        <v>16</v>
      </c>
      <c r="K30" s="3012">
        <f t="shared" si="20"/>
        <v>58</v>
      </c>
      <c r="L30" s="3013">
        <f t="shared" si="20"/>
        <v>128</v>
      </c>
      <c r="M30" s="3014">
        <f t="shared" si="20"/>
        <v>186</v>
      </c>
      <c r="N30" s="421"/>
      <c r="O30" s="421"/>
    </row>
    <row r="31" spans="1:18" ht="36" customHeight="1" thickBot="1">
      <c r="A31" s="3006" t="s">
        <v>30</v>
      </c>
      <c r="B31" s="3012">
        <f t="shared" ref="B31:M31" si="21">B29</f>
        <v>0</v>
      </c>
      <c r="C31" s="3013">
        <f t="shared" si="21"/>
        <v>1</v>
      </c>
      <c r="D31" s="3014">
        <f t="shared" si="21"/>
        <v>1</v>
      </c>
      <c r="E31" s="3012">
        <f t="shared" si="21"/>
        <v>1</v>
      </c>
      <c r="F31" s="3013">
        <f t="shared" si="21"/>
        <v>0</v>
      </c>
      <c r="G31" s="3014">
        <f t="shared" si="21"/>
        <v>1</v>
      </c>
      <c r="H31" s="3012">
        <f t="shared" si="21"/>
        <v>0</v>
      </c>
      <c r="I31" s="3013">
        <f t="shared" si="21"/>
        <v>0</v>
      </c>
      <c r="J31" s="3014">
        <f t="shared" si="21"/>
        <v>0</v>
      </c>
      <c r="K31" s="3012">
        <f t="shared" si="21"/>
        <v>1</v>
      </c>
      <c r="L31" s="3013">
        <f t="shared" si="21"/>
        <v>1</v>
      </c>
      <c r="M31" s="3014">
        <f t="shared" si="21"/>
        <v>2</v>
      </c>
      <c r="N31" s="225"/>
      <c r="O31" s="225"/>
    </row>
    <row r="32" spans="1:18" ht="39" customHeight="1" thickBot="1">
      <c r="A32" s="3006" t="s">
        <v>31</v>
      </c>
      <c r="B32" s="3007">
        <f t="shared" ref="B32:M32" si="22">SUM(B30:B31)</f>
        <v>30</v>
      </c>
      <c r="C32" s="3008">
        <f t="shared" si="22"/>
        <v>48</v>
      </c>
      <c r="D32" s="3009">
        <f t="shared" si="22"/>
        <v>78</v>
      </c>
      <c r="E32" s="3007">
        <f t="shared" si="22"/>
        <v>29</v>
      </c>
      <c r="F32" s="3008">
        <f t="shared" si="22"/>
        <v>65</v>
      </c>
      <c r="G32" s="3009">
        <f t="shared" si="22"/>
        <v>94</v>
      </c>
      <c r="H32" s="3007">
        <f t="shared" si="22"/>
        <v>0</v>
      </c>
      <c r="I32" s="3008">
        <f>SUM(I30:I31)</f>
        <v>16</v>
      </c>
      <c r="J32" s="3009">
        <f>SUM(J30:J31)</f>
        <v>16</v>
      </c>
      <c r="K32" s="3007">
        <f t="shared" si="22"/>
        <v>59</v>
      </c>
      <c r="L32" s="3008">
        <f t="shared" si="22"/>
        <v>129</v>
      </c>
      <c r="M32" s="3009">
        <f t="shared" si="22"/>
        <v>188</v>
      </c>
      <c r="N32" s="225"/>
      <c r="O32" s="225"/>
    </row>
    <row r="33" spans="1:16" ht="32.25" customHeight="1">
      <c r="A33" s="7565"/>
      <c r="B33" s="7565"/>
      <c r="C33" s="7565"/>
      <c r="D33" s="7565"/>
      <c r="E33" s="7565"/>
      <c r="F33" s="7565"/>
      <c r="G33" s="7565"/>
      <c r="H33" s="7565"/>
      <c r="I33" s="7565"/>
      <c r="J33" s="7565"/>
      <c r="K33" s="7565"/>
      <c r="L33" s="7565"/>
      <c r="M33" s="7565"/>
      <c r="N33" s="7565"/>
      <c r="O33" s="7565"/>
      <c r="P33" s="7565"/>
    </row>
    <row r="34" spans="1:16" ht="32.25" customHeight="1">
      <c r="A34" s="7526"/>
      <c r="B34" s="7526"/>
      <c r="C34" s="7526"/>
      <c r="D34" s="7526"/>
      <c r="E34" s="7526"/>
      <c r="F34" s="7526"/>
      <c r="G34" s="7526"/>
      <c r="H34" s="7526"/>
      <c r="I34" s="7526"/>
      <c r="J34" s="7526"/>
      <c r="K34" s="7526"/>
      <c r="L34" s="7526"/>
      <c r="M34" s="7526"/>
      <c r="N34" s="7526"/>
      <c r="O34" s="7526"/>
      <c r="P34" s="7526"/>
    </row>
    <row r="35" spans="1:16" ht="30.75" customHeight="1">
      <c r="A35" s="7565"/>
      <c r="B35" s="7565"/>
      <c r="C35" s="7565"/>
      <c r="D35" s="7565"/>
      <c r="E35" s="7565"/>
      <c r="F35" s="7565"/>
      <c r="G35" s="7565"/>
      <c r="H35" s="7565"/>
      <c r="I35" s="7565"/>
      <c r="J35" s="7565"/>
      <c r="K35" s="7565"/>
      <c r="L35" s="7565"/>
      <c r="M35" s="7565"/>
      <c r="N35" s="7565"/>
      <c r="O35" s="7565"/>
      <c r="P35" s="7565"/>
    </row>
    <row r="36" spans="1:16" ht="32.25" customHeight="1"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35:P35"/>
    <mergeCell ref="A33:P33"/>
    <mergeCell ref="A34:P34"/>
    <mergeCell ref="A2:M2"/>
    <mergeCell ref="A3:M3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89" customWidth="1"/>
    <col min="2" max="2" width="13.7109375" style="289" customWidth="1"/>
    <col min="3" max="3" width="53" style="289" customWidth="1"/>
    <col min="4" max="4" width="16.140625" style="289" customWidth="1"/>
    <col min="5" max="5" width="11.140625" style="289" customWidth="1"/>
    <col min="6" max="6" width="11.28515625" style="290" customWidth="1"/>
    <col min="7" max="7" width="13.42578125" style="289" customWidth="1"/>
    <col min="8" max="8" width="11.85546875" style="289" customWidth="1"/>
    <col min="9" max="9" width="10.5703125" style="290" customWidth="1"/>
    <col min="10" max="10" width="13.42578125" style="289" customWidth="1"/>
    <col min="11" max="11" width="10.85546875" style="289" customWidth="1"/>
    <col min="12" max="12" width="10.85546875" style="290" customWidth="1"/>
    <col min="13" max="13" width="14.42578125" style="289" customWidth="1"/>
    <col min="14" max="14" width="13.140625" style="289" customWidth="1"/>
    <col min="15" max="15" width="11.140625" style="290" customWidth="1"/>
    <col min="16" max="16" width="14.7109375" style="291" customWidth="1"/>
    <col min="17" max="17" width="12.85546875" style="291" customWidth="1"/>
    <col min="18" max="18" width="12.140625" style="291" customWidth="1"/>
    <col min="19" max="19" width="14.85546875" style="289" customWidth="1"/>
    <col min="20" max="20" width="12.7109375" style="289" customWidth="1"/>
    <col min="21" max="21" width="14.140625" style="290" customWidth="1"/>
    <col min="22" max="22" width="15.42578125" style="289" customWidth="1"/>
    <col min="23" max="256" width="9.140625" style="289"/>
    <col min="257" max="257" width="4.42578125" style="289" customWidth="1"/>
    <col min="258" max="258" width="13.7109375" style="289" customWidth="1"/>
    <col min="259" max="259" width="53" style="289" customWidth="1"/>
    <col min="260" max="260" width="10.140625" style="289" customWidth="1"/>
    <col min="261" max="261" width="11.140625" style="289" customWidth="1"/>
    <col min="262" max="262" width="11.28515625" style="289" customWidth="1"/>
    <col min="263" max="263" width="9.42578125" style="289" customWidth="1"/>
    <col min="264" max="264" width="11.85546875" style="289" customWidth="1"/>
    <col min="265" max="265" width="10.5703125" style="289" customWidth="1"/>
    <col min="266" max="266" width="9.42578125" style="289" customWidth="1"/>
    <col min="267" max="268" width="10.85546875" style="289" customWidth="1"/>
    <col min="269" max="269" width="9.42578125" style="289" customWidth="1"/>
    <col min="270" max="270" width="13.140625" style="289" customWidth="1"/>
    <col min="271" max="271" width="11.140625" style="289" customWidth="1"/>
    <col min="272" max="272" width="9.42578125" style="289" customWidth="1"/>
    <col min="273" max="273" width="12.85546875" style="289" customWidth="1"/>
    <col min="274" max="274" width="12.140625" style="289" customWidth="1"/>
    <col min="275" max="275" width="9.42578125" style="289" customWidth="1"/>
    <col min="276" max="276" width="12" style="289" customWidth="1"/>
    <col min="277" max="277" width="12.28515625" style="289" customWidth="1"/>
    <col min="278" max="278" width="15.42578125" style="289" customWidth="1"/>
    <col min="279" max="512" width="9.140625" style="289"/>
    <col min="513" max="513" width="4.42578125" style="289" customWidth="1"/>
    <col min="514" max="514" width="13.7109375" style="289" customWidth="1"/>
    <col min="515" max="515" width="53" style="289" customWidth="1"/>
    <col min="516" max="516" width="10.140625" style="289" customWidth="1"/>
    <col min="517" max="517" width="11.140625" style="289" customWidth="1"/>
    <col min="518" max="518" width="11.28515625" style="289" customWidth="1"/>
    <col min="519" max="519" width="9.42578125" style="289" customWidth="1"/>
    <col min="520" max="520" width="11.85546875" style="289" customWidth="1"/>
    <col min="521" max="521" width="10.5703125" style="289" customWidth="1"/>
    <col min="522" max="522" width="9.42578125" style="289" customWidth="1"/>
    <col min="523" max="524" width="10.85546875" style="289" customWidth="1"/>
    <col min="525" max="525" width="9.42578125" style="289" customWidth="1"/>
    <col min="526" max="526" width="13.140625" style="289" customWidth="1"/>
    <col min="527" max="527" width="11.140625" style="289" customWidth="1"/>
    <col min="528" max="528" width="9.42578125" style="289" customWidth="1"/>
    <col min="529" max="529" width="12.85546875" style="289" customWidth="1"/>
    <col min="530" max="530" width="12.140625" style="289" customWidth="1"/>
    <col min="531" max="531" width="9.42578125" style="289" customWidth="1"/>
    <col min="532" max="532" width="12" style="289" customWidth="1"/>
    <col min="533" max="533" width="12.28515625" style="289" customWidth="1"/>
    <col min="534" max="534" width="15.42578125" style="289" customWidth="1"/>
    <col min="535" max="768" width="9.140625" style="289"/>
    <col min="769" max="769" width="4.42578125" style="289" customWidth="1"/>
    <col min="770" max="770" width="13.7109375" style="289" customWidth="1"/>
    <col min="771" max="771" width="53" style="289" customWidth="1"/>
    <col min="772" max="772" width="10.140625" style="289" customWidth="1"/>
    <col min="773" max="773" width="11.140625" style="289" customWidth="1"/>
    <col min="774" max="774" width="11.28515625" style="289" customWidth="1"/>
    <col min="775" max="775" width="9.42578125" style="289" customWidth="1"/>
    <col min="776" max="776" width="11.85546875" style="289" customWidth="1"/>
    <col min="777" max="777" width="10.5703125" style="289" customWidth="1"/>
    <col min="778" max="778" width="9.42578125" style="289" customWidth="1"/>
    <col min="779" max="780" width="10.85546875" style="289" customWidth="1"/>
    <col min="781" max="781" width="9.42578125" style="289" customWidth="1"/>
    <col min="782" max="782" width="13.140625" style="289" customWidth="1"/>
    <col min="783" max="783" width="11.140625" style="289" customWidth="1"/>
    <col min="784" max="784" width="9.42578125" style="289" customWidth="1"/>
    <col min="785" max="785" width="12.85546875" style="289" customWidth="1"/>
    <col min="786" max="786" width="12.140625" style="289" customWidth="1"/>
    <col min="787" max="787" width="9.42578125" style="289" customWidth="1"/>
    <col min="788" max="788" width="12" style="289" customWidth="1"/>
    <col min="789" max="789" width="12.28515625" style="289" customWidth="1"/>
    <col min="790" max="790" width="15.42578125" style="289" customWidth="1"/>
    <col min="791" max="1024" width="9.140625" style="289"/>
    <col min="1025" max="1025" width="4.42578125" style="289" customWidth="1"/>
    <col min="1026" max="1026" width="13.7109375" style="289" customWidth="1"/>
    <col min="1027" max="1027" width="53" style="289" customWidth="1"/>
    <col min="1028" max="1028" width="10.140625" style="289" customWidth="1"/>
    <col min="1029" max="1029" width="11.140625" style="289" customWidth="1"/>
    <col min="1030" max="1030" width="11.28515625" style="289" customWidth="1"/>
    <col min="1031" max="1031" width="9.42578125" style="289" customWidth="1"/>
    <col min="1032" max="1032" width="11.85546875" style="289" customWidth="1"/>
    <col min="1033" max="1033" width="10.5703125" style="289" customWidth="1"/>
    <col min="1034" max="1034" width="9.42578125" style="289" customWidth="1"/>
    <col min="1035" max="1036" width="10.85546875" style="289" customWidth="1"/>
    <col min="1037" max="1037" width="9.42578125" style="289" customWidth="1"/>
    <col min="1038" max="1038" width="13.140625" style="289" customWidth="1"/>
    <col min="1039" max="1039" width="11.140625" style="289" customWidth="1"/>
    <col min="1040" max="1040" width="9.42578125" style="289" customWidth="1"/>
    <col min="1041" max="1041" width="12.85546875" style="289" customWidth="1"/>
    <col min="1042" max="1042" width="12.140625" style="289" customWidth="1"/>
    <col min="1043" max="1043" width="9.42578125" style="289" customWidth="1"/>
    <col min="1044" max="1044" width="12" style="289" customWidth="1"/>
    <col min="1045" max="1045" width="12.28515625" style="289" customWidth="1"/>
    <col min="1046" max="1046" width="15.42578125" style="289" customWidth="1"/>
    <col min="1047" max="1280" width="9.140625" style="289"/>
    <col min="1281" max="1281" width="4.42578125" style="289" customWidth="1"/>
    <col min="1282" max="1282" width="13.7109375" style="289" customWidth="1"/>
    <col min="1283" max="1283" width="53" style="289" customWidth="1"/>
    <col min="1284" max="1284" width="10.140625" style="289" customWidth="1"/>
    <col min="1285" max="1285" width="11.140625" style="289" customWidth="1"/>
    <col min="1286" max="1286" width="11.28515625" style="289" customWidth="1"/>
    <col min="1287" max="1287" width="9.42578125" style="289" customWidth="1"/>
    <col min="1288" max="1288" width="11.85546875" style="289" customWidth="1"/>
    <col min="1289" max="1289" width="10.5703125" style="289" customWidth="1"/>
    <col min="1290" max="1290" width="9.42578125" style="289" customWidth="1"/>
    <col min="1291" max="1292" width="10.85546875" style="289" customWidth="1"/>
    <col min="1293" max="1293" width="9.42578125" style="289" customWidth="1"/>
    <col min="1294" max="1294" width="13.140625" style="289" customWidth="1"/>
    <col min="1295" max="1295" width="11.140625" style="289" customWidth="1"/>
    <col min="1296" max="1296" width="9.42578125" style="289" customWidth="1"/>
    <col min="1297" max="1297" width="12.85546875" style="289" customWidth="1"/>
    <col min="1298" max="1298" width="12.140625" style="289" customWidth="1"/>
    <col min="1299" max="1299" width="9.42578125" style="289" customWidth="1"/>
    <col min="1300" max="1300" width="12" style="289" customWidth="1"/>
    <col min="1301" max="1301" width="12.28515625" style="289" customWidth="1"/>
    <col min="1302" max="1302" width="15.42578125" style="289" customWidth="1"/>
    <col min="1303" max="1536" width="9.140625" style="289"/>
    <col min="1537" max="1537" width="4.42578125" style="289" customWidth="1"/>
    <col min="1538" max="1538" width="13.7109375" style="289" customWidth="1"/>
    <col min="1539" max="1539" width="53" style="289" customWidth="1"/>
    <col min="1540" max="1540" width="10.140625" style="289" customWidth="1"/>
    <col min="1541" max="1541" width="11.140625" style="289" customWidth="1"/>
    <col min="1542" max="1542" width="11.28515625" style="289" customWidth="1"/>
    <col min="1543" max="1543" width="9.42578125" style="289" customWidth="1"/>
    <col min="1544" max="1544" width="11.85546875" style="289" customWidth="1"/>
    <col min="1545" max="1545" width="10.5703125" style="289" customWidth="1"/>
    <col min="1546" max="1546" width="9.42578125" style="289" customWidth="1"/>
    <col min="1547" max="1548" width="10.85546875" style="289" customWidth="1"/>
    <col min="1549" max="1549" width="9.42578125" style="289" customWidth="1"/>
    <col min="1550" max="1550" width="13.140625" style="289" customWidth="1"/>
    <col min="1551" max="1551" width="11.140625" style="289" customWidth="1"/>
    <col min="1552" max="1552" width="9.42578125" style="289" customWidth="1"/>
    <col min="1553" max="1553" width="12.85546875" style="289" customWidth="1"/>
    <col min="1554" max="1554" width="12.140625" style="289" customWidth="1"/>
    <col min="1555" max="1555" width="9.42578125" style="289" customWidth="1"/>
    <col min="1556" max="1556" width="12" style="289" customWidth="1"/>
    <col min="1557" max="1557" width="12.28515625" style="289" customWidth="1"/>
    <col min="1558" max="1558" width="15.42578125" style="289" customWidth="1"/>
    <col min="1559" max="1792" width="9.140625" style="289"/>
    <col min="1793" max="1793" width="4.42578125" style="289" customWidth="1"/>
    <col min="1794" max="1794" width="13.7109375" style="289" customWidth="1"/>
    <col min="1795" max="1795" width="53" style="289" customWidth="1"/>
    <col min="1796" max="1796" width="10.140625" style="289" customWidth="1"/>
    <col min="1797" max="1797" width="11.140625" style="289" customWidth="1"/>
    <col min="1798" max="1798" width="11.28515625" style="289" customWidth="1"/>
    <col min="1799" max="1799" width="9.42578125" style="289" customWidth="1"/>
    <col min="1800" max="1800" width="11.85546875" style="289" customWidth="1"/>
    <col min="1801" max="1801" width="10.5703125" style="289" customWidth="1"/>
    <col min="1802" max="1802" width="9.42578125" style="289" customWidth="1"/>
    <col min="1803" max="1804" width="10.85546875" style="289" customWidth="1"/>
    <col min="1805" max="1805" width="9.42578125" style="289" customWidth="1"/>
    <col min="1806" max="1806" width="13.140625" style="289" customWidth="1"/>
    <col min="1807" max="1807" width="11.140625" style="289" customWidth="1"/>
    <col min="1808" max="1808" width="9.42578125" style="289" customWidth="1"/>
    <col min="1809" max="1809" width="12.85546875" style="289" customWidth="1"/>
    <col min="1810" max="1810" width="12.140625" style="289" customWidth="1"/>
    <col min="1811" max="1811" width="9.42578125" style="289" customWidth="1"/>
    <col min="1812" max="1812" width="12" style="289" customWidth="1"/>
    <col min="1813" max="1813" width="12.28515625" style="289" customWidth="1"/>
    <col min="1814" max="1814" width="15.42578125" style="289" customWidth="1"/>
    <col min="1815" max="2048" width="9.140625" style="289"/>
    <col min="2049" max="2049" width="4.42578125" style="289" customWidth="1"/>
    <col min="2050" max="2050" width="13.7109375" style="289" customWidth="1"/>
    <col min="2051" max="2051" width="53" style="289" customWidth="1"/>
    <col min="2052" max="2052" width="10.140625" style="289" customWidth="1"/>
    <col min="2053" max="2053" width="11.140625" style="289" customWidth="1"/>
    <col min="2054" max="2054" width="11.28515625" style="289" customWidth="1"/>
    <col min="2055" max="2055" width="9.42578125" style="289" customWidth="1"/>
    <col min="2056" max="2056" width="11.85546875" style="289" customWidth="1"/>
    <col min="2057" max="2057" width="10.5703125" style="289" customWidth="1"/>
    <col min="2058" max="2058" width="9.42578125" style="289" customWidth="1"/>
    <col min="2059" max="2060" width="10.85546875" style="289" customWidth="1"/>
    <col min="2061" max="2061" width="9.42578125" style="289" customWidth="1"/>
    <col min="2062" max="2062" width="13.140625" style="289" customWidth="1"/>
    <col min="2063" max="2063" width="11.140625" style="289" customWidth="1"/>
    <col min="2064" max="2064" width="9.42578125" style="289" customWidth="1"/>
    <col min="2065" max="2065" width="12.85546875" style="289" customWidth="1"/>
    <col min="2066" max="2066" width="12.140625" style="289" customWidth="1"/>
    <col min="2067" max="2067" width="9.42578125" style="289" customWidth="1"/>
    <col min="2068" max="2068" width="12" style="289" customWidth="1"/>
    <col min="2069" max="2069" width="12.28515625" style="289" customWidth="1"/>
    <col min="2070" max="2070" width="15.42578125" style="289" customWidth="1"/>
    <col min="2071" max="2304" width="9.140625" style="289"/>
    <col min="2305" max="2305" width="4.42578125" style="289" customWidth="1"/>
    <col min="2306" max="2306" width="13.7109375" style="289" customWidth="1"/>
    <col min="2307" max="2307" width="53" style="289" customWidth="1"/>
    <col min="2308" max="2308" width="10.140625" style="289" customWidth="1"/>
    <col min="2309" max="2309" width="11.140625" style="289" customWidth="1"/>
    <col min="2310" max="2310" width="11.28515625" style="289" customWidth="1"/>
    <col min="2311" max="2311" width="9.42578125" style="289" customWidth="1"/>
    <col min="2312" max="2312" width="11.85546875" style="289" customWidth="1"/>
    <col min="2313" max="2313" width="10.5703125" style="289" customWidth="1"/>
    <col min="2314" max="2314" width="9.42578125" style="289" customWidth="1"/>
    <col min="2315" max="2316" width="10.85546875" style="289" customWidth="1"/>
    <col min="2317" max="2317" width="9.42578125" style="289" customWidth="1"/>
    <col min="2318" max="2318" width="13.140625" style="289" customWidth="1"/>
    <col min="2319" max="2319" width="11.140625" style="289" customWidth="1"/>
    <col min="2320" max="2320" width="9.42578125" style="289" customWidth="1"/>
    <col min="2321" max="2321" width="12.85546875" style="289" customWidth="1"/>
    <col min="2322" max="2322" width="12.140625" style="289" customWidth="1"/>
    <col min="2323" max="2323" width="9.42578125" style="289" customWidth="1"/>
    <col min="2324" max="2324" width="12" style="289" customWidth="1"/>
    <col min="2325" max="2325" width="12.28515625" style="289" customWidth="1"/>
    <col min="2326" max="2326" width="15.42578125" style="289" customWidth="1"/>
    <col min="2327" max="2560" width="9.140625" style="289"/>
    <col min="2561" max="2561" width="4.42578125" style="289" customWidth="1"/>
    <col min="2562" max="2562" width="13.7109375" style="289" customWidth="1"/>
    <col min="2563" max="2563" width="53" style="289" customWidth="1"/>
    <col min="2564" max="2564" width="10.140625" style="289" customWidth="1"/>
    <col min="2565" max="2565" width="11.140625" style="289" customWidth="1"/>
    <col min="2566" max="2566" width="11.28515625" style="289" customWidth="1"/>
    <col min="2567" max="2567" width="9.42578125" style="289" customWidth="1"/>
    <col min="2568" max="2568" width="11.85546875" style="289" customWidth="1"/>
    <col min="2569" max="2569" width="10.5703125" style="289" customWidth="1"/>
    <col min="2570" max="2570" width="9.42578125" style="289" customWidth="1"/>
    <col min="2571" max="2572" width="10.85546875" style="289" customWidth="1"/>
    <col min="2573" max="2573" width="9.42578125" style="289" customWidth="1"/>
    <col min="2574" max="2574" width="13.140625" style="289" customWidth="1"/>
    <col min="2575" max="2575" width="11.140625" style="289" customWidth="1"/>
    <col min="2576" max="2576" width="9.42578125" style="289" customWidth="1"/>
    <col min="2577" max="2577" width="12.85546875" style="289" customWidth="1"/>
    <col min="2578" max="2578" width="12.140625" style="289" customWidth="1"/>
    <col min="2579" max="2579" width="9.42578125" style="289" customWidth="1"/>
    <col min="2580" max="2580" width="12" style="289" customWidth="1"/>
    <col min="2581" max="2581" width="12.28515625" style="289" customWidth="1"/>
    <col min="2582" max="2582" width="15.42578125" style="289" customWidth="1"/>
    <col min="2583" max="2816" width="9.140625" style="289"/>
    <col min="2817" max="2817" width="4.42578125" style="289" customWidth="1"/>
    <col min="2818" max="2818" width="13.7109375" style="289" customWidth="1"/>
    <col min="2819" max="2819" width="53" style="289" customWidth="1"/>
    <col min="2820" max="2820" width="10.140625" style="289" customWidth="1"/>
    <col min="2821" max="2821" width="11.140625" style="289" customWidth="1"/>
    <col min="2822" max="2822" width="11.28515625" style="289" customWidth="1"/>
    <col min="2823" max="2823" width="9.42578125" style="289" customWidth="1"/>
    <col min="2824" max="2824" width="11.85546875" style="289" customWidth="1"/>
    <col min="2825" max="2825" width="10.5703125" style="289" customWidth="1"/>
    <col min="2826" max="2826" width="9.42578125" style="289" customWidth="1"/>
    <col min="2827" max="2828" width="10.85546875" style="289" customWidth="1"/>
    <col min="2829" max="2829" width="9.42578125" style="289" customWidth="1"/>
    <col min="2830" max="2830" width="13.140625" style="289" customWidth="1"/>
    <col min="2831" max="2831" width="11.140625" style="289" customWidth="1"/>
    <col min="2832" max="2832" width="9.42578125" style="289" customWidth="1"/>
    <col min="2833" max="2833" width="12.85546875" style="289" customWidth="1"/>
    <col min="2834" max="2834" width="12.140625" style="289" customWidth="1"/>
    <col min="2835" max="2835" width="9.42578125" style="289" customWidth="1"/>
    <col min="2836" max="2836" width="12" style="289" customWidth="1"/>
    <col min="2837" max="2837" width="12.28515625" style="289" customWidth="1"/>
    <col min="2838" max="2838" width="15.42578125" style="289" customWidth="1"/>
    <col min="2839" max="3072" width="9.140625" style="289"/>
    <col min="3073" max="3073" width="4.42578125" style="289" customWidth="1"/>
    <col min="3074" max="3074" width="13.7109375" style="289" customWidth="1"/>
    <col min="3075" max="3075" width="53" style="289" customWidth="1"/>
    <col min="3076" max="3076" width="10.140625" style="289" customWidth="1"/>
    <col min="3077" max="3077" width="11.140625" style="289" customWidth="1"/>
    <col min="3078" max="3078" width="11.28515625" style="289" customWidth="1"/>
    <col min="3079" max="3079" width="9.42578125" style="289" customWidth="1"/>
    <col min="3080" max="3080" width="11.85546875" style="289" customWidth="1"/>
    <col min="3081" max="3081" width="10.5703125" style="289" customWidth="1"/>
    <col min="3082" max="3082" width="9.42578125" style="289" customWidth="1"/>
    <col min="3083" max="3084" width="10.85546875" style="289" customWidth="1"/>
    <col min="3085" max="3085" width="9.42578125" style="289" customWidth="1"/>
    <col min="3086" max="3086" width="13.140625" style="289" customWidth="1"/>
    <col min="3087" max="3087" width="11.140625" style="289" customWidth="1"/>
    <col min="3088" max="3088" width="9.42578125" style="289" customWidth="1"/>
    <col min="3089" max="3089" width="12.85546875" style="289" customWidth="1"/>
    <col min="3090" max="3090" width="12.140625" style="289" customWidth="1"/>
    <col min="3091" max="3091" width="9.42578125" style="289" customWidth="1"/>
    <col min="3092" max="3092" width="12" style="289" customWidth="1"/>
    <col min="3093" max="3093" width="12.28515625" style="289" customWidth="1"/>
    <col min="3094" max="3094" width="15.42578125" style="289" customWidth="1"/>
    <col min="3095" max="3328" width="9.140625" style="289"/>
    <col min="3329" max="3329" width="4.42578125" style="289" customWidth="1"/>
    <col min="3330" max="3330" width="13.7109375" style="289" customWidth="1"/>
    <col min="3331" max="3331" width="53" style="289" customWidth="1"/>
    <col min="3332" max="3332" width="10.140625" style="289" customWidth="1"/>
    <col min="3333" max="3333" width="11.140625" style="289" customWidth="1"/>
    <col min="3334" max="3334" width="11.28515625" style="289" customWidth="1"/>
    <col min="3335" max="3335" width="9.42578125" style="289" customWidth="1"/>
    <col min="3336" max="3336" width="11.85546875" style="289" customWidth="1"/>
    <col min="3337" max="3337" width="10.5703125" style="289" customWidth="1"/>
    <col min="3338" max="3338" width="9.42578125" style="289" customWidth="1"/>
    <col min="3339" max="3340" width="10.85546875" style="289" customWidth="1"/>
    <col min="3341" max="3341" width="9.42578125" style="289" customWidth="1"/>
    <col min="3342" max="3342" width="13.140625" style="289" customWidth="1"/>
    <col min="3343" max="3343" width="11.140625" style="289" customWidth="1"/>
    <col min="3344" max="3344" width="9.42578125" style="289" customWidth="1"/>
    <col min="3345" max="3345" width="12.85546875" style="289" customWidth="1"/>
    <col min="3346" max="3346" width="12.140625" style="289" customWidth="1"/>
    <col min="3347" max="3347" width="9.42578125" style="289" customWidth="1"/>
    <col min="3348" max="3348" width="12" style="289" customWidth="1"/>
    <col min="3349" max="3349" width="12.28515625" style="289" customWidth="1"/>
    <col min="3350" max="3350" width="15.42578125" style="289" customWidth="1"/>
    <col min="3351" max="3584" width="9.140625" style="289"/>
    <col min="3585" max="3585" width="4.42578125" style="289" customWidth="1"/>
    <col min="3586" max="3586" width="13.7109375" style="289" customWidth="1"/>
    <col min="3587" max="3587" width="53" style="289" customWidth="1"/>
    <col min="3588" max="3588" width="10.140625" style="289" customWidth="1"/>
    <col min="3589" max="3589" width="11.140625" style="289" customWidth="1"/>
    <col min="3590" max="3590" width="11.28515625" style="289" customWidth="1"/>
    <col min="3591" max="3591" width="9.42578125" style="289" customWidth="1"/>
    <col min="3592" max="3592" width="11.85546875" style="289" customWidth="1"/>
    <col min="3593" max="3593" width="10.5703125" style="289" customWidth="1"/>
    <col min="3594" max="3594" width="9.42578125" style="289" customWidth="1"/>
    <col min="3595" max="3596" width="10.85546875" style="289" customWidth="1"/>
    <col min="3597" max="3597" width="9.42578125" style="289" customWidth="1"/>
    <col min="3598" max="3598" width="13.140625" style="289" customWidth="1"/>
    <col min="3599" max="3599" width="11.140625" style="289" customWidth="1"/>
    <col min="3600" max="3600" width="9.42578125" style="289" customWidth="1"/>
    <col min="3601" max="3601" width="12.85546875" style="289" customWidth="1"/>
    <col min="3602" max="3602" width="12.140625" style="289" customWidth="1"/>
    <col min="3603" max="3603" width="9.42578125" style="289" customWidth="1"/>
    <col min="3604" max="3604" width="12" style="289" customWidth="1"/>
    <col min="3605" max="3605" width="12.28515625" style="289" customWidth="1"/>
    <col min="3606" max="3606" width="15.42578125" style="289" customWidth="1"/>
    <col min="3607" max="3840" width="9.140625" style="289"/>
    <col min="3841" max="3841" width="4.42578125" style="289" customWidth="1"/>
    <col min="3842" max="3842" width="13.7109375" style="289" customWidth="1"/>
    <col min="3843" max="3843" width="53" style="289" customWidth="1"/>
    <col min="3844" max="3844" width="10.140625" style="289" customWidth="1"/>
    <col min="3845" max="3845" width="11.140625" style="289" customWidth="1"/>
    <col min="3846" max="3846" width="11.28515625" style="289" customWidth="1"/>
    <col min="3847" max="3847" width="9.42578125" style="289" customWidth="1"/>
    <col min="3848" max="3848" width="11.85546875" style="289" customWidth="1"/>
    <col min="3849" max="3849" width="10.5703125" style="289" customWidth="1"/>
    <col min="3850" max="3850" width="9.42578125" style="289" customWidth="1"/>
    <col min="3851" max="3852" width="10.85546875" style="289" customWidth="1"/>
    <col min="3853" max="3853" width="9.42578125" style="289" customWidth="1"/>
    <col min="3854" max="3854" width="13.140625" style="289" customWidth="1"/>
    <col min="3855" max="3855" width="11.140625" style="289" customWidth="1"/>
    <col min="3856" max="3856" width="9.42578125" style="289" customWidth="1"/>
    <col min="3857" max="3857" width="12.85546875" style="289" customWidth="1"/>
    <col min="3858" max="3858" width="12.140625" style="289" customWidth="1"/>
    <col min="3859" max="3859" width="9.42578125" style="289" customWidth="1"/>
    <col min="3860" max="3860" width="12" style="289" customWidth="1"/>
    <col min="3861" max="3861" width="12.28515625" style="289" customWidth="1"/>
    <col min="3862" max="3862" width="15.42578125" style="289" customWidth="1"/>
    <col min="3863" max="4096" width="9.140625" style="289"/>
    <col min="4097" max="4097" width="4.42578125" style="289" customWidth="1"/>
    <col min="4098" max="4098" width="13.7109375" style="289" customWidth="1"/>
    <col min="4099" max="4099" width="53" style="289" customWidth="1"/>
    <col min="4100" max="4100" width="10.140625" style="289" customWidth="1"/>
    <col min="4101" max="4101" width="11.140625" style="289" customWidth="1"/>
    <col min="4102" max="4102" width="11.28515625" style="289" customWidth="1"/>
    <col min="4103" max="4103" width="9.42578125" style="289" customWidth="1"/>
    <col min="4104" max="4104" width="11.85546875" style="289" customWidth="1"/>
    <col min="4105" max="4105" width="10.5703125" style="289" customWidth="1"/>
    <col min="4106" max="4106" width="9.42578125" style="289" customWidth="1"/>
    <col min="4107" max="4108" width="10.85546875" style="289" customWidth="1"/>
    <col min="4109" max="4109" width="9.42578125" style="289" customWidth="1"/>
    <col min="4110" max="4110" width="13.140625" style="289" customWidth="1"/>
    <col min="4111" max="4111" width="11.140625" style="289" customWidth="1"/>
    <col min="4112" max="4112" width="9.42578125" style="289" customWidth="1"/>
    <col min="4113" max="4113" width="12.85546875" style="289" customWidth="1"/>
    <col min="4114" max="4114" width="12.140625" style="289" customWidth="1"/>
    <col min="4115" max="4115" width="9.42578125" style="289" customWidth="1"/>
    <col min="4116" max="4116" width="12" style="289" customWidth="1"/>
    <col min="4117" max="4117" width="12.28515625" style="289" customWidth="1"/>
    <col min="4118" max="4118" width="15.42578125" style="289" customWidth="1"/>
    <col min="4119" max="4352" width="9.140625" style="289"/>
    <col min="4353" max="4353" width="4.42578125" style="289" customWidth="1"/>
    <col min="4354" max="4354" width="13.7109375" style="289" customWidth="1"/>
    <col min="4355" max="4355" width="53" style="289" customWidth="1"/>
    <col min="4356" max="4356" width="10.140625" style="289" customWidth="1"/>
    <col min="4357" max="4357" width="11.140625" style="289" customWidth="1"/>
    <col min="4358" max="4358" width="11.28515625" style="289" customWidth="1"/>
    <col min="4359" max="4359" width="9.42578125" style="289" customWidth="1"/>
    <col min="4360" max="4360" width="11.85546875" style="289" customWidth="1"/>
    <col min="4361" max="4361" width="10.5703125" style="289" customWidth="1"/>
    <col min="4362" max="4362" width="9.42578125" style="289" customWidth="1"/>
    <col min="4363" max="4364" width="10.85546875" style="289" customWidth="1"/>
    <col min="4365" max="4365" width="9.42578125" style="289" customWidth="1"/>
    <col min="4366" max="4366" width="13.140625" style="289" customWidth="1"/>
    <col min="4367" max="4367" width="11.140625" style="289" customWidth="1"/>
    <col min="4368" max="4368" width="9.42578125" style="289" customWidth="1"/>
    <col min="4369" max="4369" width="12.85546875" style="289" customWidth="1"/>
    <col min="4370" max="4370" width="12.140625" style="289" customWidth="1"/>
    <col min="4371" max="4371" width="9.42578125" style="289" customWidth="1"/>
    <col min="4372" max="4372" width="12" style="289" customWidth="1"/>
    <col min="4373" max="4373" width="12.28515625" style="289" customWidth="1"/>
    <col min="4374" max="4374" width="15.42578125" style="289" customWidth="1"/>
    <col min="4375" max="4608" width="9.140625" style="289"/>
    <col min="4609" max="4609" width="4.42578125" style="289" customWidth="1"/>
    <col min="4610" max="4610" width="13.7109375" style="289" customWidth="1"/>
    <col min="4611" max="4611" width="53" style="289" customWidth="1"/>
    <col min="4612" max="4612" width="10.140625" style="289" customWidth="1"/>
    <col min="4613" max="4613" width="11.140625" style="289" customWidth="1"/>
    <col min="4614" max="4614" width="11.28515625" style="289" customWidth="1"/>
    <col min="4615" max="4615" width="9.42578125" style="289" customWidth="1"/>
    <col min="4616" max="4616" width="11.85546875" style="289" customWidth="1"/>
    <col min="4617" max="4617" width="10.5703125" style="289" customWidth="1"/>
    <col min="4618" max="4618" width="9.42578125" style="289" customWidth="1"/>
    <col min="4619" max="4620" width="10.85546875" style="289" customWidth="1"/>
    <col min="4621" max="4621" width="9.42578125" style="289" customWidth="1"/>
    <col min="4622" max="4622" width="13.140625" style="289" customWidth="1"/>
    <col min="4623" max="4623" width="11.140625" style="289" customWidth="1"/>
    <col min="4624" max="4624" width="9.42578125" style="289" customWidth="1"/>
    <col min="4625" max="4625" width="12.85546875" style="289" customWidth="1"/>
    <col min="4626" max="4626" width="12.140625" style="289" customWidth="1"/>
    <col min="4627" max="4627" width="9.42578125" style="289" customWidth="1"/>
    <col min="4628" max="4628" width="12" style="289" customWidth="1"/>
    <col min="4629" max="4629" width="12.28515625" style="289" customWidth="1"/>
    <col min="4630" max="4630" width="15.42578125" style="289" customWidth="1"/>
    <col min="4631" max="4864" width="9.140625" style="289"/>
    <col min="4865" max="4865" width="4.42578125" style="289" customWidth="1"/>
    <col min="4866" max="4866" width="13.7109375" style="289" customWidth="1"/>
    <col min="4867" max="4867" width="53" style="289" customWidth="1"/>
    <col min="4868" max="4868" width="10.140625" style="289" customWidth="1"/>
    <col min="4869" max="4869" width="11.140625" style="289" customWidth="1"/>
    <col min="4870" max="4870" width="11.28515625" style="289" customWidth="1"/>
    <col min="4871" max="4871" width="9.42578125" style="289" customWidth="1"/>
    <col min="4872" max="4872" width="11.85546875" style="289" customWidth="1"/>
    <col min="4873" max="4873" width="10.5703125" style="289" customWidth="1"/>
    <col min="4874" max="4874" width="9.42578125" style="289" customWidth="1"/>
    <col min="4875" max="4876" width="10.85546875" style="289" customWidth="1"/>
    <col min="4877" max="4877" width="9.42578125" style="289" customWidth="1"/>
    <col min="4878" max="4878" width="13.140625" style="289" customWidth="1"/>
    <col min="4879" max="4879" width="11.140625" style="289" customWidth="1"/>
    <col min="4880" max="4880" width="9.42578125" style="289" customWidth="1"/>
    <col min="4881" max="4881" width="12.85546875" style="289" customWidth="1"/>
    <col min="4882" max="4882" width="12.140625" style="289" customWidth="1"/>
    <col min="4883" max="4883" width="9.42578125" style="289" customWidth="1"/>
    <col min="4884" max="4884" width="12" style="289" customWidth="1"/>
    <col min="4885" max="4885" width="12.28515625" style="289" customWidth="1"/>
    <col min="4886" max="4886" width="15.42578125" style="289" customWidth="1"/>
    <col min="4887" max="5120" width="9.140625" style="289"/>
    <col min="5121" max="5121" width="4.42578125" style="289" customWidth="1"/>
    <col min="5122" max="5122" width="13.7109375" style="289" customWidth="1"/>
    <col min="5123" max="5123" width="53" style="289" customWidth="1"/>
    <col min="5124" max="5124" width="10.140625" style="289" customWidth="1"/>
    <col min="5125" max="5125" width="11.140625" style="289" customWidth="1"/>
    <col min="5126" max="5126" width="11.28515625" style="289" customWidth="1"/>
    <col min="5127" max="5127" width="9.42578125" style="289" customWidth="1"/>
    <col min="5128" max="5128" width="11.85546875" style="289" customWidth="1"/>
    <col min="5129" max="5129" width="10.5703125" style="289" customWidth="1"/>
    <col min="5130" max="5130" width="9.42578125" style="289" customWidth="1"/>
    <col min="5131" max="5132" width="10.85546875" style="289" customWidth="1"/>
    <col min="5133" max="5133" width="9.42578125" style="289" customWidth="1"/>
    <col min="5134" max="5134" width="13.140625" style="289" customWidth="1"/>
    <col min="5135" max="5135" width="11.140625" style="289" customWidth="1"/>
    <col min="5136" max="5136" width="9.42578125" style="289" customWidth="1"/>
    <col min="5137" max="5137" width="12.85546875" style="289" customWidth="1"/>
    <col min="5138" max="5138" width="12.140625" style="289" customWidth="1"/>
    <col min="5139" max="5139" width="9.42578125" style="289" customWidth="1"/>
    <col min="5140" max="5140" width="12" style="289" customWidth="1"/>
    <col min="5141" max="5141" width="12.28515625" style="289" customWidth="1"/>
    <col min="5142" max="5142" width="15.42578125" style="289" customWidth="1"/>
    <col min="5143" max="5376" width="9.140625" style="289"/>
    <col min="5377" max="5377" width="4.42578125" style="289" customWidth="1"/>
    <col min="5378" max="5378" width="13.7109375" style="289" customWidth="1"/>
    <col min="5379" max="5379" width="53" style="289" customWidth="1"/>
    <col min="5380" max="5380" width="10.140625" style="289" customWidth="1"/>
    <col min="5381" max="5381" width="11.140625" style="289" customWidth="1"/>
    <col min="5382" max="5382" width="11.28515625" style="289" customWidth="1"/>
    <col min="5383" max="5383" width="9.42578125" style="289" customWidth="1"/>
    <col min="5384" max="5384" width="11.85546875" style="289" customWidth="1"/>
    <col min="5385" max="5385" width="10.5703125" style="289" customWidth="1"/>
    <col min="5386" max="5386" width="9.42578125" style="289" customWidth="1"/>
    <col min="5387" max="5388" width="10.85546875" style="289" customWidth="1"/>
    <col min="5389" max="5389" width="9.42578125" style="289" customWidth="1"/>
    <col min="5390" max="5390" width="13.140625" style="289" customWidth="1"/>
    <col min="5391" max="5391" width="11.140625" style="289" customWidth="1"/>
    <col min="5392" max="5392" width="9.42578125" style="289" customWidth="1"/>
    <col min="5393" max="5393" width="12.85546875" style="289" customWidth="1"/>
    <col min="5394" max="5394" width="12.140625" style="289" customWidth="1"/>
    <col min="5395" max="5395" width="9.42578125" style="289" customWidth="1"/>
    <col min="5396" max="5396" width="12" style="289" customWidth="1"/>
    <col min="5397" max="5397" width="12.28515625" style="289" customWidth="1"/>
    <col min="5398" max="5398" width="15.42578125" style="289" customWidth="1"/>
    <col min="5399" max="5632" width="9.140625" style="289"/>
    <col min="5633" max="5633" width="4.42578125" style="289" customWidth="1"/>
    <col min="5634" max="5634" width="13.7109375" style="289" customWidth="1"/>
    <col min="5635" max="5635" width="53" style="289" customWidth="1"/>
    <col min="5636" max="5636" width="10.140625" style="289" customWidth="1"/>
    <col min="5637" max="5637" width="11.140625" style="289" customWidth="1"/>
    <col min="5638" max="5638" width="11.28515625" style="289" customWidth="1"/>
    <col min="5639" max="5639" width="9.42578125" style="289" customWidth="1"/>
    <col min="5640" max="5640" width="11.85546875" style="289" customWidth="1"/>
    <col min="5641" max="5641" width="10.5703125" style="289" customWidth="1"/>
    <col min="5642" max="5642" width="9.42578125" style="289" customWidth="1"/>
    <col min="5643" max="5644" width="10.85546875" style="289" customWidth="1"/>
    <col min="5645" max="5645" width="9.42578125" style="289" customWidth="1"/>
    <col min="5646" max="5646" width="13.140625" style="289" customWidth="1"/>
    <col min="5647" max="5647" width="11.140625" style="289" customWidth="1"/>
    <col min="5648" max="5648" width="9.42578125" style="289" customWidth="1"/>
    <col min="5649" max="5649" width="12.85546875" style="289" customWidth="1"/>
    <col min="5650" max="5650" width="12.140625" style="289" customWidth="1"/>
    <col min="5651" max="5651" width="9.42578125" style="289" customWidth="1"/>
    <col min="5652" max="5652" width="12" style="289" customWidth="1"/>
    <col min="5653" max="5653" width="12.28515625" style="289" customWidth="1"/>
    <col min="5654" max="5654" width="15.42578125" style="289" customWidth="1"/>
    <col min="5655" max="5888" width="9.140625" style="289"/>
    <col min="5889" max="5889" width="4.42578125" style="289" customWidth="1"/>
    <col min="5890" max="5890" width="13.7109375" style="289" customWidth="1"/>
    <col min="5891" max="5891" width="53" style="289" customWidth="1"/>
    <col min="5892" max="5892" width="10.140625" style="289" customWidth="1"/>
    <col min="5893" max="5893" width="11.140625" style="289" customWidth="1"/>
    <col min="5894" max="5894" width="11.28515625" style="289" customWidth="1"/>
    <col min="5895" max="5895" width="9.42578125" style="289" customWidth="1"/>
    <col min="5896" max="5896" width="11.85546875" style="289" customWidth="1"/>
    <col min="5897" max="5897" width="10.5703125" style="289" customWidth="1"/>
    <col min="5898" max="5898" width="9.42578125" style="289" customWidth="1"/>
    <col min="5899" max="5900" width="10.85546875" style="289" customWidth="1"/>
    <col min="5901" max="5901" width="9.42578125" style="289" customWidth="1"/>
    <col min="5902" max="5902" width="13.140625" style="289" customWidth="1"/>
    <col min="5903" max="5903" width="11.140625" style="289" customWidth="1"/>
    <col min="5904" max="5904" width="9.42578125" style="289" customWidth="1"/>
    <col min="5905" max="5905" width="12.85546875" style="289" customWidth="1"/>
    <col min="5906" max="5906" width="12.140625" style="289" customWidth="1"/>
    <col min="5907" max="5907" width="9.42578125" style="289" customWidth="1"/>
    <col min="5908" max="5908" width="12" style="289" customWidth="1"/>
    <col min="5909" max="5909" width="12.28515625" style="289" customWidth="1"/>
    <col min="5910" max="5910" width="15.42578125" style="289" customWidth="1"/>
    <col min="5911" max="6144" width="9.140625" style="289"/>
    <col min="6145" max="6145" width="4.42578125" style="289" customWidth="1"/>
    <col min="6146" max="6146" width="13.7109375" style="289" customWidth="1"/>
    <col min="6147" max="6147" width="53" style="289" customWidth="1"/>
    <col min="6148" max="6148" width="10.140625" style="289" customWidth="1"/>
    <col min="6149" max="6149" width="11.140625" style="289" customWidth="1"/>
    <col min="6150" max="6150" width="11.28515625" style="289" customWidth="1"/>
    <col min="6151" max="6151" width="9.42578125" style="289" customWidth="1"/>
    <col min="6152" max="6152" width="11.85546875" style="289" customWidth="1"/>
    <col min="6153" max="6153" width="10.5703125" style="289" customWidth="1"/>
    <col min="6154" max="6154" width="9.42578125" style="289" customWidth="1"/>
    <col min="6155" max="6156" width="10.85546875" style="289" customWidth="1"/>
    <col min="6157" max="6157" width="9.42578125" style="289" customWidth="1"/>
    <col min="6158" max="6158" width="13.140625" style="289" customWidth="1"/>
    <col min="6159" max="6159" width="11.140625" style="289" customWidth="1"/>
    <col min="6160" max="6160" width="9.42578125" style="289" customWidth="1"/>
    <col min="6161" max="6161" width="12.85546875" style="289" customWidth="1"/>
    <col min="6162" max="6162" width="12.140625" style="289" customWidth="1"/>
    <col min="6163" max="6163" width="9.42578125" style="289" customWidth="1"/>
    <col min="6164" max="6164" width="12" style="289" customWidth="1"/>
    <col min="6165" max="6165" width="12.28515625" style="289" customWidth="1"/>
    <col min="6166" max="6166" width="15.42578125" style="289" customWidth="1"/>
    <col min="6167" max="6400" width="9.140625" style="289"/>
    <col min="6401" max="6401" width="4.42578125" style="289" customWidth="1"/>
    <col min="6402" max="6402" width="13.7109375" style="289" customWidth="1"/>
    <col min="6403" max="6403" width="53" style="289" customWidth="1"/>
    <col min="6404" max="6404" width="10.140625" style="289" customWidth="1"/>
    <col min="6405" max="6405" width="11.140625" style="289" customWidth="1"/>
    <col min="6406" max="6406" width="11.28515625" style="289" customWidth="1"/>
    <col min="6407" max="6407" width="9.42578125" style="289" customWidth="1"/>
    <col min="6408" max="6408" width="11.85546875" style="289" customWidth="1"/>
    <col min="6409" max="6409" width="10.5703125" style="289" customWidth="1"/>
    <col min="6410" max="6410" width="9.42578125" style="289" customWidth="1"/>
    <col min="6411" max="6412" width="10.85546875" style="289" customWidth="1"/>
    <col min="6413" max="6413" width="9.42578125" style="289" customWidth="1"/>
    <col min="6414" max="6414" width="13.140625" style="289" customWidth="1"/>
    <col min="6415" max="6415" width="11.140625" style="289" customWidth="1"/>
    <col min="6416" max="6416" width="9.42578125" style="289" customWidth="1"/>
    <col min="6417" max="6417" width="12.85546875" style="289" customWidth="1"/>
    <col min="6418" max="6418" width="12.140625" style="289" customWidth="1"/>
    <col min="6419" max="6419" width="9.42578125" style="289" customWidth="1"/>
    <col min="6420" max="6420" width="12" style="289" customWidth="1"/>
    <col min="6421" max="6421" width="12.28515625" style="289" customWidth="1"/>
    <col min="6422" max="6422" width="15.42578125" style="289" customWidth="1"/>
    <col min="6423" max="6656" width="9.140625" style="289"/>
    <col min="6657" max="6657" width="4.42578125" style="289" customWidth="1"/>
    <col min="6658" max="6658" width="13.7109375" style="289" customWidth="1"/>
    <col min="6659" max="6659" width="53" style="289" customWidth="1"/>
    <col min="6660" max="6660" width="10.140625" style="289" customWidth="1"/>
    <col min="6661" max="6661" width="11.140625" style="289" customWidth="1"/>
    <col min="6662" max="6662" width="11.28515625" style="289" customWidth="1"/>
    <col min="6663" max="6663" width="9.42578125" style="289" customWidth="1"/>
    <col min="6664" max="6664" width="11.85546875" style="289" customWidth="1"/>
    <col min="6665" max="6665" width="10.5703125" style="289" customWidth="1"/>
    <col min="6666" max="6666" width="9.42578125" style="289" customWidth="1"/>
    <col min="6667" max="6668" width="10.85546875" style="289" customWidth="1"/>
    <col min="6669" max="6669" width="9.42578125" style="289" customWidth="1"/>
    <col min="6670" max="6670" width="13.140625" style="289" customWidth="1"/>
    <col min="6671" max="6671" width="11.140625" style="289" customWidth="1"/>
    <col min="6672" max="6672" width="9.42578125" style="289" customWidth="1"/>
    <col min="6673" max="6673" width="12.85546875" style="289" customWidth="1"/>
    <col min="6674" max="6674" width="12.140625" style="289" customWidth="1"/>
    <col min="6675" max="6675" width="9.42578125" style="289" customWidth="1"/>
    <col min="6676" max="6676" width="12" style="289" customWidth="1"/>
    <col min="6677" max="6677" width="12.28515625" style="289" customWidth="1"/>
    <col min="6678" max="6678" width="15.42578125" style="289" customWidth="1"/>
    <col min="6679" max="6912" width="9.140625" style="289"/>
    <col min="6913" max="6913" width="4.42578125" style="289" customWidth="1"/>
    <col min="6914" max="6914" width="13.7109375" style="289" customWidth="1"/>
    <col min="6915" max="6915" width="53" style="289" customWidth="1"/>
    <col min="6916" max="6916" width="10.140625" style="289" customWidth="1"/>
    <col min="6917" max="6917" width="11.140625" style="289" customWidth="1"/>
    <col min="6918" max="6918" width="11.28515625" style="289" customWidth="1"/>
    <col min="6919" max="6919" width="9.42578125" style="289" customWidth="1"/>
    <col min="6920" max="6920" width="11.85546875" style="289" customWidth="1"/>
    <col min="6921" max="6921" width="10.5703125" style="289" customWidth="1"/>
    <col min="6922" max="6922" width="9.42578125" style="289" customWidth="1"/>
    <col min="6923" max="6924" width="10.85546875" style="289" customWidth="1"/>
    <col min="6925" max="6925" width="9.42578125" style="289" customWidth="1"/>
    <col min="6926" max="6926" width="13.140625" style="289" customWidth="1"/>
    <col min="6927" max="6927" width="11.140625" style="289" customWidth="1"/>
    <col min="6928" max="6928" width="9.42578125" style="289" customWidth="1"/>
    <col min="6929" max="6929" width="12.85546875" style="289" customWidth="1"/>
    <col min="6930" max="6930" width="12.140625" style="289" customWidth="1"/>
    <col min="6931" max="6931" width="9.42578125" style="289" customWidth="1"/>
    <col min="6932" max="6932" width="12" style="289" customWidth="1"/>
    <col min="6933" max="6933" width="12.28515625" style="289" customWidth="1"/>
    <col min="6934" max="6934" width="15.42578125" style="289" customWidth="1"/>
    <col min="6935" max="7168" width="9.140625" style="289"/>
    <col min="7169" max="7169" width="4.42578125" style="289" customWidth="1"/>
    <col min="7170" max="7170" width="13.7109375" style="289" customWidth="1"/>
    <col min="7171" max="7171" width="53" style="289" customWidth="1"/>
    <col min="7172" max="7172" width="10.140625" style="289" customWidth="1"/>
    <col min="7173" max="7173" width="11.140625" style="289" customWidth="1"/>
    <col min="7174" max="7174" width="11.28515625" style="289" customWidth="1"/>
    <col min="7175" max="7175" width="9.42578125" style="289" customWidth="1"/>
    <col min="7176" max="7176" width="11.85546875" style="289" customWidth="1"/>
    <col min="7177" max="7177" width="10.5703125" style="289" customWidth="1"/>
    <col min="7178" max="7178" width="9.42578125" style="289" customWidth="1"/>
    <col min="7179" max="7180" width="10.85546875" style="289" customWidth="1"/>
    <col min="7181" max="7181" width="9.42578125" style="289" customWidth="1"/>
    <col min="7182" max="7182" width="13.140625" style="289" customWidth="1"/>
    <col min="7183" max="7183" width="11.140625" style="289" customWidth="1"/>
    <col min="7184" max="7184" width="9.42578125" style="289" customWidth="1"/>
    <col min="7185" max="7185" width="12.85546875" style="289" customWidth="1"/>
    <col min="7186" max="7186" width="12.140625" style="289" customWidth="1"/>
    <col min="7187" max="7187" width="9.42578125" style="289" customWidth="1"/>
    <col min="7188" max="7188" width="12" style="289" customWidth="1"/>
    <col min="7189" max="7189" width="12.28515625" style="289" customWidth="1"/>
    <col min="7190" max="7190" width="15.42578125" style="289" customWidth="1"/>
    <col min="7191" max="7424" width="9.140625" style="289"/>
    <col min="7425" max="7425" width="4.42578125" style="289" customWidth="1"/>
    <col min="7426" max="7426" width="13.7109375" style="289" customWidth="1"/>
    <col min="7427" max="7427" width="53" style="289" customWidth="1"/>
    <col min="7428" max="7428" width="10.140625" style="289" customWidth="1"/>
    <col min="7429" max="7429" width="11.140625" style="289" customWidth="1"/>
    <col min="7430" max="7430" width="11.28515625" style="289" customWidth="1"/>
    <col min="7431" max="7431" width="9.42578125" style="289" customWidth="1"/>
    <col min="7432" max="7432" width="11.85546875" style="289" customWidth="1"/>
    <col min="7433" max="7433" width="10.5703125" style="289" customWidth="1"/>
    <col min="7434" max="7434" width="9.42578125" style="289" customWidth="1"/>
    <col min="7435" max="7436" width="10.85546875" style="289" customWidth="1"/>
    <col min="7437" max="7437" width="9.42578125" style="289" customWidth="1"/>
    <col min="7438" max="7438" width="13.140625" style="289" customWidth="1"/>
    <col min="7439" max="7439" width="11.140625" style="289" customWidth="1"/>
    <col min="7440" max="7440" width="9.42578125" style="289" customWidth="1"/>
    <col min="7441" max="7441" width="12.85546875" style="289" customWidth="1"/>
    <col min="7442" max="7442" width="12.140625" style="289" customWidth="1"/>
    <col min="7443" max="7443" width="9.42578125" style="289" customWidth="1"/>
    <col min="7444" max="7444" width="12" style="289" customWidth="1"/>
    <col min="7445" max="7445" width="12.28515625" style="289" customWidth="1"/>
    <col min="7446" max="7446" width="15.42578125" style="289" customWidth="1"/>
    <col min="7447" max="7680" width="9.140625" style="289"/>
    <col min="7681" max="7681" width="4.42578125" style="289" customWidth="1"/>
    <col min="7682" max="7682" width="13.7109375" style="289" customWidth="1"/>
    <col min="7683" max="7683" width="53" style="289" customWidth="1"/>
    <col min="7684" max="7684" width="10.140625" style="289" customWidth="1"/>
    <col min="7685" max="7685" width="11.140625" style="289" customWidth="1"/>
    <col min="7686" max="7686" width="11.28515625" style="289" customWidth="1"/>
    <col min="7687" max="7687" width="9.42578125" style="289" customWidth="1"/>
    <col min="7688" max="7688" width="11.85546875" style="289" customWidth="1"/>
    <col min="7689" max="7689" width="10.5703125" style="289" customWidth="1"/>
    <col min="7690" max="7690" width="9.42578125" style="289" customWidth="1"/>
    <col min="7691" max="7692" width="10.85546875" style="289" customWidth="1"/>
    <col min="7693" max="7693" width="9.42578125" style="289" customWidth="1"/>
    <col min="7694" max="7694" width="13.140625" style="289" customWidth="1"/>
    <col min="7695" max="7695" width="11.140625" style="289" customWidth="1"/>
    <col min="7696" max="7696" width="9.42578125" style="289" customWidth="1"/>
    <col min="7697" max="7697" width="12.85546875" style="289" customWidth="1"/>
    <col min="7698" max="7698" width="12.140625" style="289" customWidth="1"/>
    <col min="7699" max="7699" width="9.42578125" style="289" customWidth="1"/>
    <col min="7700" max="7700" width="12" style="289" customWidth="1"/>
    <col min="7701" max="7701" width="12.28515625" style="289" customWidth="1"/>
    <col min="7702" max="7702" width="15.42578125" style="289" customWidth="1"/>
    <col min="7703" max="7936" width="9.140625" style="289"/>
    <col min="7937" max="7937" width="4.42578125" style="289" customWidth="1"/>
    <col min="7938" max="7938" width="13.7109375" style="289" customWidth="1"/>
    <col min="7939" max="7939" width="53" style="289" customWidth="1"/>
    <col min="7940" max="7940" width="10.140625" style="289" customWidth="1"/>
    <col min="7941" max="7941" width="11.140625" style="289" customWidth="1"/>
    <col min="7942" max="7942" width="11.28515625" style="289" customWidth="1"/>
    <col min="7943" max="7943" width="9.42578125" style="289" customWidth="1"/>
    <col min="7944" max="7944" width="11.85546875" style="289" customWidth="1"/>
    <col min="7945" max="7945" width="10.5703125" style="289" customWidth="1"/>
    <col min="7946" max="7946" width="9.42578125" style="289" customWidth="1"/>
    <col min="7947" max="7948" width="10.85546875" style="289" customWidth="1"/>
    <col min="7949" max="7949" width="9.42578125" style="289" customWidth="1"/>
    <col min="7950" max="7950" width="13.140625" style="289" customWidth="1"/>
    <col min="7951" max="7951" width="11.140625" style="289" customWidth="1"/>
    <col min="7952" max="7952" width="9.42578125" style="289" customWidth="1"/>
    <col min="7953" max="7953" width="12.85546875" style="289" customWidth="1"/>
    <col min="7954" max="7954" width="12.140625" style="289" customWidth="1"/>
    <col min="7955" max="7955" width="9.42578125" style="289" customWidth="1"/>
    <col min="7956" max="7956" width="12" style="289" customWidth="1"/>
    <col min="7957" max="7957" width="12.28515625" style="289" customWidth="1"/>
    <col min="7958" max="7958" width="15.42578125" style="289" customWidth="1"/>
    <col min="7959" max="8192" width="9.140625" style="289"/>
    <col min="8193" max="8193" width="4.42578125" style="289" customWidth="1"/>
    <col min="8194" max="8194" width="13.7109375" style="289" customWidth="1"/>
    <col min="8195" max="8195" width="53" style="289" customWidth="1"/>
    <col min="8196" max="8196" width="10.140625" style="289" customWidth="1"/>
    <col min="8197" max="8197" width="11.140625" style="289" customWidth="1"/>
    <col min="8198" max="8198" width="11.28515625" style="289" customWidth="1"/>
    <col min="8199" max="8199" width="9.42578125" style="289" customWidth="1"/>
    <col min="8200" max="8200" width="11.85546875" style="289" customWidth="1"/>
    <col min="8201" max="8201" width="10.5703125" style="289" customWidth="1"/>
    <col min="8202" max="8202" width="9.42578125" style="289" customWidth="1"/>
    <col min="8203" max="8204" width="10.85546875" style="289" customWidth="1"/>
    <col min="8205" max="8205" width="9.42578125" style="289" customWidth="1"/>
    <col min="8206" max="8206" width="13.140625" style="289" customWidth="1"/>
    <col min="8207" max="8207" width="11.140625" style="289" customWidth="1"/>
    <col min="8208" max="8208" width="9.42578125" style="289" customWidth="1"/>
    <col min="8209" max="8209" width="12.85546875" style="289" customWidth="1"/>
    <col min="8210" max="8210" width="12.140625" style="289" customWidth="1"/>
    <col min="8211" max="8211" width="9.42578125" style="289" customWidth="1"/>
    <col min="8212" max="8212" width="12" style="289" customWidth="1"/>
    <col min="8213" max="8213" width="12.28515625" style="289" customWidth="1"/>
    <col min="8214" max="8214" width="15.42578125" style="289" customWidth="1"/>
    <col min="8215" max="8448" width="9.140625" style="289"/>
    <col min="8449" max="8449" width="4.42578125" style="289" customWidth="1"/>
    <col min="8450" max="8450" width="13.7109375" style="289" customWidth="1"/>
    <col min="8451" max="8451" width="53" style="289" customWidth="1"/>
    <col min="8452" max="8452" width="10.140625" style="289" customWidth="1"/>
    <col min="8453" max="8453" width="11.140625" style="289" customWidth="1"/>
    <col min="8454" max="8454" width="11.28515625" style="289" customWidth="1"/>
    <col min="8455" max="8455" width="9.42578125" style="289" customWidth="1"/>
    <col min="8456" max="8456" width="11.85546875" style="289" customWidth="1"/>
    <col min="8457" max="8457" width="10.5703125" style="289" customWidth="1"/>
    <col min="8458" max="8458" width="9.42578125" style="289" customWidth="1"/>
    <col min="8459" max="8460" width="10.85546875" style="289" customWidth="1"/>
    <col min="8461" max="8461" width="9.42578125" style="289" customWidth="1"/>
    <col min="8462" max="8462" width="13.140625" style="289" customWidth="1"/>
    <col min="8463" max="8463" width="11.140625" style="289" customWidth="1"/>
    <col min="8464" max="8464" width="9.42578125" style="289" customWidth="1"/>
    <col min="8465" max="8465" width="12.85546875" style="289" customWidth="1"/>
    <col min="8466" max="8466" width="12.140625" style="289" customWidth="1"/>
    <col min="8467" max="8467" width="9.42578125" style="289" customWidth="1"/>
    <col min="8468" max="8468" width="12" style="289" customWidth="1"/>
    <col min="8469" max="8469" width="12.28515625" style="289" customWidth="1"/>
    <col min="8470" max="8470" width="15.42578125" style="289" customWidth="1"/>
    <col min="8471" max="8704" width="9.140625" style="289"/>
    <col min="8705" max="8705" width="4.42578125" style="289" customWidth="1"/>
    <col min="8706" max="8706" width="13.7109375" style="289" customWidth="1"/>
    <col min="8707" max="8707" width="53" style="289" customWidth="1"/>
    <col min="8708" max="8708" width="10.140625" style="289" customWidth="1"/>
    <col min="8709" max="8709" width="11.140625" style="289" customWidth="1"/>
    <col min="8710" max="8710" width="11.28515625" style="289" customWidth="1"/>
    <col min="8711" max="8711" width="9.42578125" style="289" customWidth="1"/>
    <col min="8712" max="8712" width="11.85546875" style="289" customWidth="1"/>
    <col min="8713" max="8713" width="10.5703125" style="289" customWidth="1"/>
    <col min="8714" max="8714" width="9.42578125" style="289" customWidth="1"/>
    <col min="8715" max="8716" width="10.85546875" style="289" customWidth="1"/>
    <col min="8717" max="8717" width="9.42578125" style="289" customWidth="1"/>
    <col min="8718" max="8718" width="13.140625" style="289" customWidth="1"/>
    <col min="8719" max="8719" width="11.140625" style="289" customWidth="1"/>
    <col min="8720" max="8720" width="9.42578125" style="289" customWidth="1"/>
    <col min="8721" max="8721" width="12.85546875" style="289" customWidth="1"/>
    <col min="8722" max="8722" width="12.140625" style="289" customWidth="1"/>
    <col min="8723" max="8723" width="9.42578125" style="289" customWidth="1"/>
    <col min="8724" max="8724" width="12" style="289" customWidth="1"/>
    <col min="8725" max="8725" width="12.28515625" style="289" customWidth="1"/>
    <col min="8726" max="8726" width="15.42578125" style="289" customWidth="1"/>
    <col min="8727" max="8960" width="9.140625" style="289"/>
    <col min="8961" max="8961" width="4.42578125" style="289" customWidth="1"/>
    <col min="8962" max="8962" width="13.7109375" style="289" customWidth="1"/>
    <col min="8963" max="8963" width="53" style="289" customWidth="1"/>
    <col min="8964" max="8964" width="10.140625" style="289" customWidth="1"/>
    <col min="8965" max="8965" width="11.140625" style="289" customWidth="1"/>
    <col min="8966" max="8966" width="11.28515625" style="289" customWidth="1"/>
    <col min="8967" max="8967" width="9.42578125" style="289" customWidth="1"/>
    <col min="8968" max="8968" width="11.85546875" style="289" customWidth="1"/>
    <col min="8969" max="8969" width="10.5703125" style="289" customWidth="1"/>
    <col min="8970" max="8970" width="9.42578125" style="289" customWidth="1"/>
    <col min="8971" max="8972" width="10.85546875" style="289" customWidth="1"/>
    <col min="8973" max="8973" width="9.42578125" style="289" customWidth="1"/>
    <col min="8974" max="8974" width="13.140625" style="289" customWidth="1"/>
    <col min="8975" max="8975" width="11.140625" style="289" customWidth="1"/>
    <col min="8976" max="8976" width="9.42578125" style="289" customWidth="1"/>
    <col min="8977" max="8977" width="12.85546875" style="289" customWidth="1"/>
    <col min="8978" max="8978" width="12.140625" style="289" customWidth="1"/>
    <col min="8979" max="8979" width="9.42578125" style="289" customWidth="1"/>
    <col min="8980" max="8980" width="12" style="289" customWidth="1"/>
    <col min="8981" max="8981" width="12.28515625" style="289" customWidth="1"/>
    <col min="8982" max="8982" width="15.42578125" style="289" customWidth="1"/>
    <col min="8983" max="9216" width="9.140625" style="289"/>
    <col min="9217" max="9217" width="4.42578125" style="289" customWidth="1"/>
    <col min="9218" max="9218" width="13.7109375" style="289" customWidth="1"/>
    <col min="9219" max="9219" width="53" style="289" customWidth="1"/>
    <col min="9220" max="9220" width="10.140625" style="289" customWidth="1"/>
    <col min="9221" max="9221" width="11.140625" style="289" customWidth="1"/>
    <col min="9222" max="9222" width="11.28515625" style="289" customWidth="1"/>
    <col min="9223" max="9223" width="9.42578125" style="289" customWidth="1"/>
    <col min="9224" max="9224" width="11.85546875" style="289" customWidth="1"/>
    <col min="9225" max="9225" width="10.5703125" style="289" customWidth="1"/>
    <col min="9226" max="9226" width="9.42578125" style="289" customWidth="1"/>
    <col min="9227" max="9228" width="10.85546875" style="289" customWidth="1"/>
    <col min="9229" max="9229" width="9.42578125" style="289" customWidth="1"/>
    <col min="9230" max="9230" width="13.140625" style="289" customWidth="1"/>
    <col min="9231" max="9231" width="11.140625" style="289" customWidth="1"/>
    <col min="9232" max="9232" width="9.42578125" style="289" customWidth="1"/>
    <col min="9233" max="9233" width="12.85546875" style="289" customWidth="1"/>
    <col min="9234" max="9234" width="12.140625" style="289" customWidth="1"/>
    <col min="9235" max="9235" width="9.42578125" style="289" customWidth="1"/>
    <col min="9236" max="9236" width="12" style="289" customWidth="1"/>
    <col min="9237" max="9237" width="12.28515625" style="289" customWidth="1"/>
    <col min="9238" max="9238" width="15.42578125" style="289" customWidth="1"/>
    <col min="9239" max="9472" width="9.140625" style="289"/>
    <col min="9473" max="9473" width="4.42578125" style="289" customWidth="1"/>
    <col min="9474" max="9474" width="13.7109375" style="289" customWidth="1"/>
    <col min="9475" max="9475" width="53" style="289" customWidth="1"/>
    <col min="9476" max="9476" width="10.140625" style="289" customWidth="1"/>
    <col min="9477" max="9477" width="11.140625" style="289" customWidth="1"/>
    <col min="9478" max="9478" width="11.28515625" style="289" customWidth="1"/>
    <col min="9479" max="9479" width="9.42578125" style="289" customWidth="1"/>
    <col min="9480" max="9480" width="11.85546875" style="289" customWidth="1"/>
    <col min="9481" max="9481" width="10.5703125" style="289" customWidth="1"/>
    <col min="9482" max="9482" width="9.42578125" style="289" customWidth="1"/>
    <col min="9483" max="9484" width="10.85546875" style="289" customWidth="1"/>
    <col min="9485" max="9485" width="9.42578125" style="289" customWidth="1"/>
    <col min="9486" max="9486" width="13.140625" style="289" customWidth="1"/>
    <col min="9487" max="9487" width="11.140625" style="289" customWidth="1"/>
    <col min="9488" max="9488" width="9.42578125" style="289" customWidth="1"/>
    <col min="9489" max="9489" width="12.85546875" style="289" customWidth="1"/>
    <col min="9490" max="9490" width="12.140625" style="289" customWidth="1"/>
    <col min="9491" max="9491" width="9.42578125" style="289" customWidth="1"/>
    <col min="9492" max="9492" width="12" style="289" customWidth="1"/>
    <col min="9493" max="9493" width="12.28515625" style="289" customWidth="1"/>
    <col min="9494" max="9494" width="15.42578125" style="289" customWidth="1"/>
    <col min="9495" max="9728" width="9.140625" style="289"/>
    <col min="9729" max="9729" width="4.42578125" style="289" customWidth="1"/>
    <col min="9730" max="9730" width="13.7109375" style="289" customWidth="1"/>
    <col min="9731" max="9731" width="53" style="289" customWidth="1"/>
    <col min="9732" max="9732" width="10.140625" style="289" customWidth="1"/>
    <col min="9733" max="9733" width="11.140625" style="289" customWidth="1"/>
    <col min="9734" max="9734" width="11.28515625" style="289" customWidth="1"/>
    <col min="9735" max="9735" width="9.42578125" style="289" customWidth="1"/>
    <col min="9736" max="9736" width="11.85546875" style="289" customWidth="1"/>
    <col min="9737" max="9737" width="10.5703125" style="289" customWidth="1"/>
    <col min="9738" max="9738" width="9.42578125" style="289" customWidth="1"/>
    <col min="9739" max="9740" width="10.85546875" style="289" customWidth="1"/>
    <col min="9741" max="9741" width="9.42578125" style="289" customWidth="1"/>
    <col min="9742" max="9742" width="13.140625" style="289" customWidth="1"/>
    <col min="9743" max="9743" width="11.140625" style="289" customWidth="1"/>
    <col min="9744" max="9744" width="9.42578125" style="289" customWidth="1"/>
    <col min="9745" max="9745" width="12.85546875" style="289" customWidth="1"/>
    <col min="9746" max="9746" width="12.140625" style="289" customWidth="1"/>
    <col min="9747" max="9747" width="9.42578125" style="289" customWidth="1"/>
    <col min="9748" max="9748" width="12" style="289" customWidth="1"/>
    <col min="9749" max="9749" width="12.28515625" style="289" customWidth="1"/>
    <col min="9750" max="9750" width="15.42578125" style="289" customWidth="1"/>
    <col min="9751" max="9984" width="9.140625" style="289"/>
    <col min="9985" max="9985" width="4.42578125" style="289" customWidth="1"/>
    <col min="9986" max="9986" width="13.7109375" style="289" customWidth="1"/>
    <col min="9987" max="9987" width="53" style="289" customWidth="1"/>
    <col min="9988" max="9988" width="10.140625" style="289" customWidth="1"/>
    <col min="9989" max="9989" width="11.140625" style="289" customWidth="1"/>
    <col min="9990" max="9990" width="11.28515625" style="289" customWidth="1"/>
    <col min="9991" max="9991" width="9.42578125" style="289" customWidth="1"/>
    <col min="9992" max="9992" width="11.85546875" style="289" customWidth="1"/>
    <col min="9993" max="9993" width="10.5703125" style="289" customWidth="1"/>
    <col min="9994" max="9994" width="9.42578125" style="289" customWidth="1"/>
    <col min="9995" max="9996" width="10.85546875" style="289" customWidth="1"/>
    <col min="9997" max="9997" width="9.42578125" style="289" customWidth="1"/>
    <col min="9998" max="9998" width="13.140625" style="289" customWidth="1"/>
    <col min="9999" max="9999" width="11.140625" style="289" customWidth="1"/>
    <col min="10000" max="10000" width="9.42578125" style="289" customWidth="1"/>
    <col min="10001" max="10001" width="12.85546875" style="289" customWidth="1"/>
    <col min="10002" max="10002" width="12.140625" style="289" customWidth="1"/>
    <col min="10003" max="10003" width="9.42578125" style="289" customWidth="1"/>
    <col min="10004" max="10004" width="12" style="289" customWidth="1"/>
    <col min="10005" max="10005" width="12.28515625" style="289" customWidth="1"/>
    <col min="10006" max="10006" width="15.42578125" style="289" customWidth="1"/>
    <col min="10007" max="10240" width="9.140625" style="289"/>
    <col min="10241" max="10241" width="4.42578125" style="289" customWidth="1"/>
    <col min="10242" max="10242" width="13.7109375" style="289" customWidth="1"/>
    <col min="10243" max="10243" width="53" style="289" customWidth="1"/>
    <col min="10244" max="10244" width="10.140625" style="289" customWidth="1"/>
    <col min="10245" max="10245" width="11.140625" style="289" customWidth="1"/>
    <col min="10246" max="10246" width="11.28515625" style="289" customWidth="1"/>
    <col min="10247" max="10247" width="9.42578125" style="289" customWidth="1"/>
    <col min="10248" max="10248" width="11.85546875" style="289" customWidth="1"/>
    <col min="10249" max="10249" width="10.5703125" style="289" customWidth="1"/>
    <col min="10250" max="10250" width="9.42578125" style="289" customWidth="1"/>
    <col min="10251" max="10252" width="10.85546875" style="289" customWidth="1"/>
    <col min="10253" max="10253" width="9.42578125" style="289" customWidth="1"/>
    <col min="10254" max="10254" width="13.140625" style="289" customWidth="1"/>
    <col min="10255" max="10255" width="11.140625" style="289" customWidth="1"/>
    <col min="10256" max="10256" width="9.42578125" style="289" customWidth="1"/>
    <col min="10257" max="10257" width="12.85546875" style="289" customWidth="1"/>
    <col min="10258" max="10258" width="12.140625" style="289" customWidth="1"/>
    <col min="10259" max="10259" width="9.42578125" style="289" customWidth="1"/>
    <col min="10260" max="10260" width="12" style="289" customWidth="1"/>
    <col min="10261" max="10261" width="12.28515625" style="289" customWidth="1"/>
    <col min="10262" max="10262" width="15.42578125" style="289" customWidth="1"/>
    <col min="10263" max="10496" width="9.140625" style="289"/>
    <col min="10497" max="10497" width="4.42578125" style="289" customWidth="1"/>
    <col min="10498" max="10498" width="13.7109375" style="289" customWidth="1"/>
    <col min="10499" max="10499" width="53" style="289" customWidth="1"/>
    <col min="10500" max="10500" width="10.140625" style="289" customWidth="1"/>
    <col min="10501" max="10501" width="11.140625" style="289" customWidth="1"/>
    <col min="10502" max="10502" width="11.28515625" style="289" customWidth="1"/>
    <col min="10503" max="10503" width="9.42578125" style="289" customWidth="1"/>
    <col min="10504" max="10504" width="11.85546875" style="289" customWidth="1"/>
    <col min="10505" max="10505" width="10.5703125" style="289" customWidth="1"/>
    <col min="10506" max="10506" width="9.42578125" style="289" customWidth="1"/>
    <col min="10507" max="10508" width="10.85546875" style="289" customWidth="1"/>
    <col min="10509" max="10509" width="9.42578125" style="289" customWidth="1"/>
    <col min="10510" max="10510" width="13.140625" style="289" customWidth="1"/>
    <col min="10511" max="10511" width="11.140625" style="289" customWidth="1"/>
    <col min="10512" max="10512" width="9.42578125" style="289" customWidth="1"/>
    <col min="10513" max="10513" width="12.85546875" style="289" customWidth="1"/>
    <col min="10514" max="10514" width="12.140625" style="289" customWidth="1"/>
    <col min="10515" max="10515" width="9.42578125" style="289" customWidth="1"/>
    <col min="10516" max="10516" width="12" style="289" customWidth="1"/>
    <col min="10517" max="10517" width="12.28515625" style="289" customWidth="1"/>
    <col min="10518" max="10518" width="15.42578125" style="289" customWidth="1"/>
    <col min="10519" max="10752" width="9.140625" style="289"/>
    <col min="10753" max="10753" width="4.42578125" style="289" customWidth="1"/>
    <col min="10754" max="10754" width="13.7109375" style="289" customWidth="1"/>
    <col min="10755" max="10755" width="53" style="289" customWidth="1"/>
    <col min="10756" max="10756" width="10.140625" style="289" customWidth="1"/>
    <col min="10757" max="10757" width="11.140625" style="289" customWidth="1"/>
    <col min="10758" max="10758" width="11.28515625" style="289" customWidth="1"/>
    <col min="10759" max="10759" width="9.42578125" style="289" customWidth="1"/>
    <col min="10760" max="10760" width="11.85546875" style="289" customWidth="1"/>
    <col min="10761" max="10761" width="10.5703125" style="289" customWidth="1"/>
    <col min="10762" max="10762" width="9.42578125" style="289" customWidth="1"/>
    <col min="10763" max="10764" width="10.85546875" style="289" customWidth="1"/>
    <col min="10765" max="10765" width="9.42578125" style="289" customWidth="1"/>
    <col min="10766" max="10766" width="13.140625" style="289" customWidth="1"/>
    <col min="10767" max="10767" width="11.140625" style="289" customWidth="1"/>
    <col min="10768" max="10768" width="9.42578125" style="289" customWidth="1"/>
    <col min="10769" max="10769" width="12.85546875" style="289" customWidth="1"/>
    <col min="10770" max="10770" width="12.140625" style="289" customWidth="1"/>
    <col min="10771" max="10771" width="9.42578125" style="289" customWidth="1"/>
    <col min="10772" max="10772" width="12" style="289" customWidth="1"/>
    <col min="10773" max="10773" width="12.28515625" style="289" customWidth="1"/>
    <col min="10774" max="10774" width="15.42578125" style="289" customWidth="1"/>
    <col min="10775" max="11008" width="9.140625" style="289"/>
    <col min="11009" max="11009" width="4.42578125" style="289" customWidth="1"/>
    <col min="11010" max="11010" width="13.7109375" style="289" customWidth="1"/>
    <col min="11011" max="11011" width="53" style="289" customWidth="1"/>
    <col min="11012" max="11012" width="10.140625" style="289" customWidth="1"/>
    <col min="11013" max="11013" width="11.140625" style="289" customWidth="1"/>
    <col min="11014" max="11014" width="11.28515625" style="289" customWidth="1"/>
    <col min="11015" max="11015" width="9.42578125" style="289" customWidth="1"/>
    <col min="11016" max="11016" width="11.85546875" style="289" customWidth="1"/>
    <col min="11017" max="11017" width="10.5703125" style="289" customWidth="1"/>
    <col min="11018" max="11018" width="9.42578125" style="289" customWidth="1"/>
    <col min="11019" max="11020" width="10.85546875" style="289" customWidth="1"/>
    <col min="11021" max="11021" width="9.42578125" style="289" customWidth="1"/>
    <col min="11022" max="11022" width="13.140625" style="289" customWidth="1"/>
    <col min="11023" max="11023" width="11.140625" style="289" customWidth="1"/>
    <col min="11024" max="11024" width="9.42578125" style="289" customWidth="1"/>
    <col min="11025" max="11025" width="12.85546875" style="289" customWidth="1"/>
    <col min="11026" max="11026" width="12.140625" style="289" customWidth="1"/>
    <col min="11027" max="11027" width="9.42578125" style="289" customWidth="1"/>
    <col min="11028" max="11028" width="12" style="289" customWidth="1"/>
    <col min="11029" max="11029" width="12.28515625" style="289" customWidth="1"/>
    <col min="11030" max="11030" width="15.42578125" style="289" customWidth="1"/>
    <col min="11031" max="11264" width="9.140625" style="289"/>
    <col min="11265" max="11265" width="4.42578125" style="289" customWidth="1"/>
    <col min="11266" max="11266" width="13.7109375" style="289" customWidth="1"/>
    <col min="11267" max="11267" width="53" style="289" customWidth="1"/>
    <col min="11268" max="11268" width="10.140625" style="289" customWidth="1"/>
    <col min="11269" max="11269" width="11.140625" style="289" customWidth="1"/>
    <col min="11270" max="11270" width="11.28515625" style="289" customWidth="1"/>
    <col min="11271" max="11271" width="9.42578125" style="289" customWidth="1"/>
    <col min="11272" max="11272" width="11.85546875" style="289" customWidth="1"/>
    <col min="11273" max="11273" width="10.5703125" style="289" customWidth="1"/>
    <col min="11274" max="11274" width="9.42578125" style="289" customWidth="1"/>
    <col min="11275" max="11276" width="10.85546875" style="289" customWidth="1"/>
    <col min="11277" max="11277" width="9.42578125" style="289" customWidth="1"/>
    <col min="11278" max="11278" width="13.140625" style="289" customWidth="1"/>
    <col min="11279" max="11279" width="11.140625" style="289" customWidth="1"/>
    <col min="11280" max="11280" width="9.42578125" style="289" customWidth="1"/>
    <col min="11281" max="11281" width="12.85546875" style="289" customWidth="1"/>
    <col min="11282" max="11282" width="12.140625" style="289" customWidth="1"/>
    <col min="11283" max="11283" width="9.42578125" style="289" customWidth="1"/>
    <col min="11284" max="11284" width="12" style="289" customWidth="1"/>
    <col min="11285" max="11285" width="12.28515625" style="289" customWidth="1"/>
    <col min="11286" max="11286" width="15.42578125" style="289" customWidth="1"/>
    <col min="11287" max="11520" width="9.140625" style="289"/>
    <col min="11521" max="11521" width="4.42578125" style="289" customWidth="1"/>
    <col min="11522" max="11522" width="13.7109375" style="289" customWidth="1"/>
    <col min="11523" max="11523" width="53" style="289" customWidth="1"/>
    <col min="11524" max="11524" width="10.140625" style="289" customWidth="1"/>
    <col min="11525" max="11525" width="11.140625" style="289" customWidth="1"/>
    <col min="11526" max="11526" width="11.28515625" style="289" customWidth="1"/>
    <col min="11527" max="11527" width="9.42578125" style="289" customWidth="1"/>
    <col min="11528" max="11528" width="11.85546875" style="289" customWidth="1"/>
    <col min="11529" max="11529" width="10.5703125" style="289" customWidth="1"/>
    <col min="11530" max="11530" width="9.42578125" style="289" customWidth="1"/>
    <col min="11531" max="11532" width="10.85546875" style="289" customWidth="1"/>
    <col min="11533" max="11533" width="9.42578125" style="289" customWidth="1"/>
    <col min="11534" max="11534" width="13.140625" style="289" customWidth="1"/>
    <col min="11535" max="11535" width="11.140625" style="289" customWidth="1"/>
    <col min="11536" max="11536" width="9.42578125" style="289" customWidth="1"/>
    <col min="11537" max="11537" width="12.85546875" style="289" customWidth="1"/>
    <col min="11538" max="11538" width="12.140625" style="289" customWidth="1"/>
    <col min="11539" max="11539" width="9.42578125" style="289" customWidth="1"/>
    <col min="11540" max="11540" width="12" style="289" customWidth="1"/>
    <col min="11541" max="11541" width="12.28515625" style="289" customWidth="1"/>
    <col min="11542" max="11542" width="15.42578125" style="289" customWidth="1"/>
    <col min="11543" max="11776" width="9.140625" style="289"/>
    <col min="11777" max="11777" width="4.42578125" style="289" customWidth="1"/>
    <col min="11778" max="11778" width="13.7109375" style="289" customWidth="1"/>
    <col min="11779" max="11779" width="53" style="289" customWidth="1"/>
    <col min="11780" max="11780" width="10.140625" style="289" customWidth="1"/>
    <col min="11781" max="11781" width="11.140625" style="289" customWidth="1"/>
    <col min="11782" max="11782" width="11.28515625" style="289" customWidth="1"/>
    <col min="11783" max="11783" width="9.42578125" style="289" customWidth="1"/>
    <col min="11784" max="11784" width="11.85546875" style="289" customWidth="1"/>
    <col min="11785" max="11785" width="10.5703125" style="289" customWidth="1"/>
    <col min="11786" max="11786" width="9.42578125" style="289" customWidth="1"/>
    <col min="11787" max="11788" width="10.85546875" style="289" customWidth="1"/>
    <col min="11789" max="11789" width="9.42578125" style="289" customWidth="1"/>
    <col min="11790" max="11790" width="13.140625" style="289" customWidth="1"/>
    <col min="11791" max="11791" width="11.140625" style="289" customWidth="1"/>
    <col min="11792" max="11792" width="9.42578125" style="289" customWidth="1"/>
    <col min="11793" max="11793" width="12.85546875" style="289" customWidth="1"/>
    <col min="11794" max="11794" width="12.140625" style="289" customWidth="1"/>
    <col min="11795" max="11795" width="9.42578125" style="289" customWidth="1"/>
    <col min="11796" max="11796" width="12" style="289" customWidth="1"/>
    <col min="11797" max="11797" width="12.28515625" style="289" customWidth="1"/>
    <col min="11798" max="11798" width="15.42578125" style="289" customWidth="1"/>
    <col min="11799" max="12032" width="9.140625" style="289"/>
    <col min="12033" max="12033" width="4.42578125" style="289" customWidth="1"/>
    <col min="12034" max="12034" width="13.7109375" style="289" customWidth="1"/>
    <col min="12035" max="12035" width="53" style="289" customWidth="1"/>
    <col min="12036" max="12036" width="10.140625" style="289" customWidth="1"/>
    <col min="12037" max="12037" width="11.140625" style="289" customWidth="1"/>
    <col min="12038" max="12038" width="11.28515625" style="289" customWidth="1"/>
    <col min="12039" max="12039" width="9.42578125" style="289" customWidth="1"/>
    <col min="12040" max="12040" width="11.85546875" style="289" customWidth="1"/>
    <col min="12041" max="12041" width="10.5703125" style="289" customWidth="1"/>
    <col min="12042" max="12042" width="9.42578125" style="289" customWidth="1"/>
    <col min="12043" max="12044" width="10.85546875" style="289" customWidth="1"/>
    <col min="12045" max="12045" width="9.42578125" style="289" customWidth="1"/>
    <col min="12046" max="12046" width="13.140625" style="289" customWidth="1"/>
    <col min="12047" max="12047" width="11.140625" style="289" customWidth="1"/>
    <col min="12048" max="12048" width="9.42578125" style="289" customWidth="1"/>
    <col min="12049" max="12049" width="12.85546875" style="289" customWidth="1"/>
    <col min="12050" max="12050" width="12.140625" style="289" customWidth="1"/>
    <col min="12051" max="12051" width="9.42578125" style="289" customWidth="1"/>
    <col min="12052" max="12052" width="12" style="289" customWidth="1"/>
    <col min="12053" max="12053" width="12.28515625" style="289" customWidth="1"/>
    <col min="12054" max="12054" width="15.42578125" style="289" customWidth="1"/>
    <col min="12055" max="12288" width="9.140625" style="289"/>
    <col min="12289" max="12289" width="4.42578125" style="289" customWidth="1"/>
    <col min="12290" max="12290" width="13.7109375" style="289" customWidth="1"/>
    <col min="12291" max="12291" width="53" style="289" customWidth="1"/>
    <col min="12292" max="12292" width="10.140625" style="289" customWidth="1"/>
    <col min="12293" max="12293" width="11.140625" style="289" customWidth="1"/>
    <col min="12294" max="12294" width="11.28515625" style="289" customWidth="1"/>
    <col min="12295" max="12295" width="9.42578125" style="289" customWidth="1"/>
    <col min="12296" max="12296" width="11.85546875" style="289" customWidth="1"/>
    <col min="12297" max="12297" width="10.5703125" style="289" customWidth="1"/>
    <col min="12298" max="12298" width="9.42578125" style="289" customWidth="1"/>
    <col min="12299" max="12300" width="10.85546875" style="289" customWidth="1"/>
    <col min="12301" max="12301" width="9.42578125" style="289" customWidth="1"/>
    <col min="12302" max="12302" width="13.140625" style="289" customWidth="1"/>
    <col min="12303" max="12303" width="11.140625" style="289" customWidth="1"/>
    <col min="12304" max="12304" width="9.42578125" style="289" customWidth="1"/>
    <col min="12305" max="12305" width="12.85546875" style="289" customWidth="1"/>
    <col min="12306" max="12306" width="12.140625" style="289" customWidth="1"/>
    <col min="12307" max="12307" width="9.42578125" style="289" customWidth="1"/>
    <col min="12308" max="12308" width="12" style="289" customWidth="1"/>
    <col min="12309" max="12309" width="12.28515625" style="289" customWidth="1"/>
    <col min="12310" max="12310" width="15.42578125" style="289" customWidth="1"/>
    <col min="12311" max="12544" width="9.140625" style="289"/>
    <col min="12545" max="12545" width="4.42578125" style="289" customWidth="1"/>
    <col min="12546" max="12546" width="13.7109375" style="289" customWidth="1"/>
    <col min="12547" max="12547" width="53" style="289" customWidth="1"/>
    <col min="12548" max="12548" width="10.140625" style="289" customWidth="1"/>
    <col min="12549" max="12549" width="11.140625" style="289" customWidth="1"/>
    <col min="12550" max="12550" width="11.28515625" style="289" customWidth="1"/>
    <col min="12551" max="12551" width="9.42578125" style="289" customWidth="1"/>
    <col min="12552" max="12552" width="11.85546875" style="289" customWidth="1"/>
    <col min="12553" max="12553" width="10.5703125" style="289" customWidth="1"/>
    <col min="12554" max="12554" width="9.42578125" style="289" customWidth="1"/>
    <col min="12555" max="12556" width="10.85546875" style="289" customWidth="1"/>
    <col min="12557" max="12557" width="9.42578125" style="289" customWidth="1"/>
    <col min="12558" max="12558" width="13.140625" style="289" customWidth="1"/>
    <col min="12559" max="12559" width="11.140625" style="289" customWidth="1"/>
    <col min="12560" max="12560" width="9.42578125" style="289" customWidth="1"/>
    <col min="12561" max="12561" width="12.85546875" style="289" customWidth="1"/>
    <col min="12562" max="12562" width="12.140625" style="289" customWidth="1"/>
    <col min="12563" max="12563" width="9.42578125" style="289" customWidth="1"/>
    <col min="12564" max="12564" width="12" style="289" customWidth="1"/>
    <col min="12565" max="12565" width="12.28515625" style="289" customWidth="1"/>
    <col min="12566" max="12566" width="15.42578125" style="289" customWidth="1"/>
    <col min="12567" max="12800" width="9.140625" style="289"/>
    <col min="12801" max="12801" width="4.42578125" style="289" customWidth="1"/>
    <col min="12802" max="12802" width="13.7109375" style="289" customWidth="1"/>
    <col min="12803" max="12803" width="53" style="289" customWidth="1"/>
    <col min="12804" max="12804" width="10.140625" style="289" customWidth="1"/>
    <col min="12805" max="12805" width="11.140625" style="289" customWidth="1"/>
    <col min="12806" max="12806" width="11.28515625" style="289" customWidth="1"/>
    <col min="12807" max="12807" width="9.42578125" style="289" customWidth="1"/>
    <col min="12808" max="12808" width="11.85546875" style="289" customWidth="1"/>
    <col min="12809" max="12809" width="10.5703125" style="289" customWidth="1"/>
    <col min="12810" max="12810" width="9.42578125" style="289" customWidth="1"/>
    <col min="12811" max="12812" width="10.85546875" style="289" customWidth="1"/>
    <col min="12813" max="12813" width="9.42578125" style="289" customWidth="1"/>
    <col min="12814" max="12814" width="13.140625" style="289" customWidth="1"/>
    <col min="12815" max="12815" width="11.140625" style="289" customWidth="1"/>
    <col min="12816" max="12816" width="9.42578125" style="289" customWidth="1"/>
    <col min="12817" max="12817" width="12.85546875" style="289" customWidth="1"/>
    <col min="12818" max="12818" width="12.140625" style="289" customWidth="1"/>
    <col min="12819" max="12819" width="9.42578125" style="289" customWidth="1"/>
    <col min="12820" max="12820" width="12" style="289" customWidth="1"/>
    <col min="12821" max="12821" width="12.28515625" style="289" customWidth="1"/>
    <col min="12822" max="12822" width="15.42578125" style="289" customWidth="1"/>
    <col min="12823" max="13056" width="9.140625" style="289"/>
    <col min="13057" max="13057" width="4.42578125" style="289" customWidth="1"/>
    <col min="13058" max="13058" width="13.7109375" style="289" customWidth="1"/>
    <col min="13059" max="13059" width="53" style="289" customWidth="1"/>
    <col min="13060" max="13060" width="10.140625" style="289" customWidth="1"/>
    <col min="13061" max="13061" width="11.140625" style="289" customWidth="1"/>
    <col min="13062" max="13062" width="11.28515625" style="289" customWidth="1"/>
    <col min="13063" max="13063" width="9.42578125" style="289" customWidth="1"/>
    <col min="13064" max="13064" width="11.85546875" style="289" customWidth="1"/>
    <col min="13065" max="13065" width="10.5703125" style="289" customWidth="1"/>
    <col min="13066" max="13066" width="9.42578125" style="289" customWidth="1"/>
    <col min="13067" max="13068" width="10.85546875" style="289" customWidth="1"/>
    <col min="13069" max="13069" width="9.42578125" style="289" customWidth="1"/>
    <col min="13070" max="13070" width="13.140625" style="289" customWidth="1"/>
    <col min="13071" max="13071" width="11.140625" style="289" customWidth="1"/>
    <col min="13072" max="13072" width="9.42578125" style="289" customWidth="1"/>
    <col min="13073" max="13073" width="12.85546875" style="289" customWidth="1"/>
    <col min="13074" max="13074" width="12.140625" style="289" customWidth="1"/>
    <col min="13075" max="13075" width="9.42578125" style="289" customWidth="1"/>
    <col min="13076" max="13076" width="12" style="289" customWidth="1"/>
    <col min="13077" max="13077" width="12.28515625" style="289" customWidth="1"/>
    <col min="13078" max="13078" width="15.42578125" style="289" customWidth="1"/>
    <col min="13079" max="13312" width="9.140625" style="289"/>
    <col min="13313" max="13313" width="4.42578125" style="289" customWidth="1"/>
    <col min="13314" max="13314" width="13.7109375" style="289" customWidth="1"/>
    <col min="13315" max="13315" width="53" style="289" customWidth="1"/>
    <col min="13316" max="13316" width="10.140625" style="289" customWidth="1"/>
    <col min="13317" max="13317" width="11.140625" style="289" customWidth="1"/>
    <col min="13318" max="13318" width="11.28515625" style="289" customWidth="1"/>
    <col min="13319" max="13319" width="9.42578125" style="289" customWidth="1"/>
    <col min="13320" max="13320" width="11.85546875" style="289" customWidth="1"/>
    <col min="13321" max="13321" width="10.5703125" style="289" customWidth="1"/>
    <col min="13322" max="13322" width="9.42578125" style="289" customWidth="1"/>
    <col min="13323" max="13324" width="10.85546875" style="289" customWidth="1"/>
    <col min="13325" max="13325" width="9.42578125" style="289" customWidth="1"/>
    <col min="13326" max="13326" width="13.140625" style="289" customWidth="1"/>
    <col min="13327" max="13327" width="11.140625" style="289" customWidth="1"/>
    <col min="13328" max="13328" width="9.42578125" style="289" customWidth="1"/>
    <col min="13329" max="13329" width="12.85546875" style="289" customWidth="1"/>
    <col min="13330" max="13330" width="12.140625" style="289" customWidth="1"/>
    <col min="13331" max="13331" width="9.42578125" style="289" customWidth="1"/>
    <col min="13332" max="13332" width="12" style="289" customWidth="1"/>
    <col min="13333" max="13333" width="12.28515625" style="289" customWidth="1"/>
    <col min="13334" max="13334" width="15.42578125" style="289" customWidth="1"/>
    <col min="13335" max="13568" width="9.140625" style="289"/>
    <col min="13569" max="13569" width="4.42578125" style="289" customWidth="1"/>
    <col min="13570" max="13570" width="13.7109375" style="289" customWidth="1"/>
    <col min="13571" max="13571" width="53" style="289" customWidth="1"/>
    <col min="13572" max="13572" width="10.140625" style="289" customWidth="1"/>
    <col min="13573" max="13573" width="11.140625" style="289" customWidth="1"/>
    <col min="13574" max="13574" width="11.28515625" style="289" customWidth="1"/>
    <col min="13575" max="13575" width="9.42578125" style="289" customWidth="1"/>
    <col min="13576" max="13576" width="11.85546875" style="289" customWidth="1"/>
    <col min="13577" max="13577" width="10.5703125" style="289" customWidth="1"/>
    <col min="13578" max="13578" width="9.42578125" style="289" customWidth="1"/>
    <col min="13579" max="13580" width="10.85546875" style="289" customWidth="1"/>
    <col min="13581" max="13581" width="9.42578125" style="289" customWidth="1"/>
    <col min="13582" max="13582" width="13.140625" style="289" customWidth="1"/>
    <col min="13583" max="13583" width="11.140625" style="289" customWidth="1"/>
    <col min="13584" max="13584" width="9.42578125" style="289" customWidth="1"/>
    <col min="13585" max="13585" width="12.85546875" style="289" customWidth="1"/>
    <col min="13586" max="13586" width="12.140625" style="289" customWidth="1"/>
    <col min="13587" max="13587" width="9.42578125" style="289" customWidth="1"/>
    <col min="13588" max="13588" width="12" style="289" customWidth="1"/>
    <col min="13589" max="13589" width="12.28515625" style="289" customWidth="1"/>
    <col min="13590" max="13590" width="15.42578125" style="289" customWidth="1"/>
    <col min="13591" max="13824" width="9.140625" style="289"/>
    <col min="13825" max="13825" width="4.42578125" style="289" customWidth="1"/>
    <col min="13826" max="13826" width="13.7109375" style="289" customWidth="1"/>
    <col min="13827" max="13827" width="53" style="289" customWidth="1"/>
    <col min="13828" max="13828" width="10.140625" style="289" customWidth="1"/>
    <col min="13829" max="13829" width="11.140625" style="289" customWidth="1"/>
    <col min="13830" max="13830" width="11.28515625" style="289" customWidth="1"/>
    <col min="13831" max="13831" width="9.42578125" style="289" customWidth="1"/>
    <col min="13832" max="13832" width="11.85546875" style="289" customWidth="1"/>
    <col min="13833" max="13833" width="10.5703125" style="289" customWidth="1"/>
    <col min="13834" max="13834" width="9.42578125" style="289" customWidth="1"/>
    <col min="13835" max="13836" width="10.85546875" style="289" customWidth="1"/>
    <col min="13837" max="13837" width="9.42578125" style="289" customWidth="1"/>
    <col min="13838" max="13838" width="13.140625" style="289" customWidth="1"/>
    <col min="13839" max="13839" width="11.140625" style="289" customWidth="1"/>
    <col min="13840" max="13840" width="9.42578125" style="289" customWidth="1"/>
    <col min="13841" max="13841" width="12.85546875" style="289" customWidth="1"/>
    <col min="13842" max="13842" width="12.140625" style="289" customWidth="1"/>
    <col min="13843" max="13843" width="9.42578125" style="289" customWidth="1"/>
    <col min="13844" max="13844" width="12" style="289" customWidth="1"/>
    <col min="13845" max="13845" width="12.28515625" style="289" customWidth="1"/>
    <col min="13846" max="13846" width="15.42578125" style="289" customWidth="1"/>
    <col min="13847" max="14080" width="9.140625" style="289"/>
    <col min="14081" max="14081" width="4.42578125" style="289" customWidth="1"/>
    <col min="14082" max="14082" width="13.7109375" style="289" customWidth="1"/>
    <col min="14083" max="14083" width="53" style="289" customWidth="1"/>
    <col min="14084" max="14084" width="10.140625" style="289" customWidth="1"/>
    <col min="14085" max="14085" width="11.140625" style="289" customWidth="1"/>
    <col min="14086" max="14086" width="11.28515625" style="289" customWidth="1"/>
    <col min="14087" max="14087" width="9.42578125" style="289" customWidth="1"/>
    <col min="14088" max="14088" width="11.85546875" style="289" customWidth="1"/>
    <col min="14089" max="14089" width="10.5703125" style="289" customWidth="1"/>
    <col min="14090" max="14090" width="9.42578125" style="289" customWidth="1"/>
    <col min="14091" max="14092" width="10.85546875" style="289" customWidth="1"/>
    <col min="14093" max="14093" width="9.42578125" style="289" customWidth="1"/>
    <col min="14094" max="14094" width="13.140625" style="289" customWidth="1"/>
    <col min="14095" max="14095" width="11.140625" style="289" customWidth="1"/>
    <col min="14096" max="14096" width="9.42578125" style="289" customWidth="1"/>
    <col min="14097" max="14097" width="12.85546875" style="289" customWidth="1"/>
    <col min="14098" max="14098" width="12.140625" style="289" customWidth="1"/>
    <col min="14099" max="14099" width="9.42578125" style="289" customWidth="1"/>
    <col min="14100" max="14100" width="12" style="289" customWidth="1"/>
    <col min="14101" max="14101" width="12.28515625" style="289" customWidth="1"/>
    <col min="14102" max="14102" width="15.42578125" style="289" customWidth="1"/>
    <col min="14103" max="14336" width="9.140625" style="289"/>
    <col min="14337" max="14337" width="4.42578125" style="289" customWidth="1"/>
    <col min="14338" max="14338" width="13.7109375" style="289" customWidth="1"/>
    <col min="14339" max="14339" width="53" style="289" customWidth="1"/>
    <col min="14340" max="14340" width="10.140625" style="289" customWidth="1"/>
    <col min="14341" max="14341" width="11.140625" style="289" customWidth="1"/>
    <col min="14342" max="14342" width="11.28515625" style="289" customWidth="1"/>
    <col min="14343" max="14343" width="9.42578125" style="289" customWidth="1"/>
    <col min="14344" max="14344" width="11.85546875" style="289" customWidth="1"/>
    <col min="14345" max="14345" width="10.5703125" style="289" customWidth="1"/>
    <col min="14346" max="14346" width="9.42578125" style="289" customWidth="1"/>
    <col min="14347" max="14348" width="10.85546875" style="289" customWidth="1"/>
    <col min="14349" max="14349" width="9.42578125" style="289" customWidth="1"/>
    <col min="14350" max="14350" width="13.140625" style="289" customWidth="1"/>
    <col min="14351" max="14351" width="11.140625" style="289" customWidth="1"/>
    <col min="14352" max="14352" width="9.42578125" style="289" customWidth="1"/>
    <col min="14353" max="14353" width="12.85546875" style="289" customWidth="1"/>
    <col min="14354" max="14354" width="12.140625" style="289" customWidth="1"/>
    <col min="14355" max="14355" width="9.42578125" style="289" customWidth="1"/>
    <col min="14356" max="14356" width="12" style="289" customWidth="1"/>
    <col min="14357" max="14357" width="12.28515625" style="289" customWidth="1"/>
    <col min="14358" max="14358" width="15.42578125" style="289" customWidth="1"/>
    <col min="14359" max="14592" width="9.140625" style="289"/>
    <col min="14593" max="14593" width="4.42578125" style="289" customWidth="1"/>
    <col min="14594" max="14594" width="13.7109375" style="289" customWidth="1"/>
    <col min="14595" max="14595" width="53" style="289" customWidth="1"/>
    <col min="14596" max="14596" width="10.140625" style="289" customWidth="1"/>
    <col min="14597" max="14597" width="11.140625" style="289" customWidth="1"/>
    <col min="14598" max="14598" width="11.28515625" style="289" customWidth="1"/>
    <col min="14599" max="14599" width="9.42578125" style="289" customWidth="1"/>
    <col min="14600" max="14600" width="11.85546875" style="289" customWidth="1"/>
    <col min="14601" max="14601" width="10.5703125" style="289" customWidth="1"/>
    <col min="14602" max="14602" width="9.42578125" style="289" customWidth="1"/>
    <col min="14603" max="14604" width="10.85546875" style="289" customWidth="1"/>
    <col min="14605" max="14605" width="9.42578125" style="289" customWidth="1"/>
    <col min="14606" max="14606" width="13.140625" style="289" customWidth="1"/>
    <col min="14607" max="14607" width="11.140625" style="289" customWidth="1"/>
    <col min="14608" max="14608" width="9.42578125" style="289" customWidth="1"/>
    <col min="14609" max="14609" width="12.85546875" style="289" customWidth="1"/>
    <col min="14610" max="14610" width="12.140625" style="289" customWidth="1"/>
    <col min="14611" max="14611" width="9.42578125" style="289" customWidth="1"/>
    <col min="14612" max="14612" width="12" style="289" customWidth="1"/>
    <col min="14613" max="14613" width="12.28515625" style="289" customWidth="1"/>
    <col min="14614" max="14614" width="15.42578125" style="289" customWidth="1"/>
    <col min="14615" max="14848" width="9.140625" style="289"/>
    <col min="14849" max="14849" width="4.42578125" style="289" customWidth="1"/>
    <col min="14850" max="14850" width="13.7109375" style="289" customWidth="1"/>
    <col min="14851" max="14851" width="53" style="289" customWidth="1"/>
    <col min="14852" max="14852" width="10.140625" style="289" customWidth="1"/>
    <col min="14853" max="14853" width="11.140625" style="289" customWidth="1"/>
    <col min="14854" max="14854" width="11.28515625" style="289" customWidth="1"/>
    <col min="14855" max="14855" width="9.42578125" style="289" customWidth="1"/>
    <col min="14856" max="14856" width="11.85546875" style="289" customWidth="1"/>
    <col min="14857" max="14857" width="10.5703125" style="289" customWidth="1"/>
    <col min="14858" max="14858" width="9.42578125" style="289" customWidth="1"/>
    <col min="14859" max="14860" width="10.85546875" style="289" customWidth="1"/>
    <col min="14861" max="14861" width="9.42578125" style="289" customWidth="1"/>
    <col min="14862" max="14862" width="13.140625" style="289" customWidth="1"/>
    <col min="14863" max="14863" width="11.140625" style="289" customWidth="1"/>
    <col min="14864" max="14864" width="9.42578125" style="289" customWidth="1"/>
    <col min="14865" max="14865" width="12.85546875" style="289" customWidth="1"/>
    <col min="14866" max="14866" width="12.140625" style="289" customWidth="1"/>
    <col min="14867" max="14867" width="9.42578125" style="289" customWidth="1"/>
    <col min="14868" max="14868" width="12" style="289" customWidth="1"/>
    <col min="14869" max="14869" width="12.28515625" style="289" customWidth="1"/>
    <col min="14870" max="14870" width="15.42578125" style="289" customWidth="1"/>
    <col min="14871" max="15104" width="9.140625" style="289"/>
    <col min="15105" max="15105" width="4.42578125" style="289" customWidth="1"/>
    <col min="15106" max="15106" width="13.7109375" style="289" customWidth="1"/>
    <col min="15107" max="15107" width="53" style="289" customWidth="1"/>
    <col min="15108" max="15108" width="10.140625" style="289" customWidth="1"/>
    <col min="15109" max="15109" width="11.140625" style="289" customWidth="1"/>
    <col min="15110" max="15110" width="11.28515625" style="289" customWidth="1"/>
    <col min="15111" max="15111" width="9.42578125" style="289" customWidth="1"/>
    <col min="15112" max="15112" width="11.85546875" style="289" customWidth="1"/>
    <col min="15113" max="15113" width="10.5703125" style="289" customWidth="1"/>
    <col min="15114" max="15114" width="9.42578125" style="289" customWidth="1"/>
    <col min="15115" max="15116" width="10.85546875" style="289" customWidth="1"/>
    <col min="15117" max="15117" width="9.42578125" style="289" customWidth="1"/>
    <col min="15118" max="15118" width="13.140625" style="289" customWidth="1"/>
    <col min="15119" max="15119" width="11.140625" style="289" customWidth="1"/>
    <col min="15120" max="15120" width="9.42578125" style="289" customWidth="1"/>
    <col min="15121" max="15121" width="12.85546875" style="289" customWidth="1"/>
    <col min="15122" max="15122" width="12.140625" style="289" customWidth="1"/>
    <col min="15123" max="15123" width="9.42578125" style="289" customWidth="1"/>
    <col min="15124" max="15124" width="12" style="289" customWidth="1"/>
    <col min="15125" max="15125" width="12.28515625" style="289" customWidth="1"/>
    <col min="15126" max="15126" width="15.42578125" style="289" customWidth="1"/>
    <col min="15127" max="15360" width="9.140625" style="289"/>
    <col min="15361" max="15361" width="4.42578125" style="289" customWidth="1"/>
    <col min="15362" max="15362" width="13.7109375" style="289" customWidth="1"/>
    <col min="15363" max="15363" width="53" style="289" customWidth="1"/>
    <col min="15364" max="15364" width="10.140625" style="289" customWidth="1"/>
    <col min="15365" max="15365" width="11.140625" style="289" customWidth="1"/>
    <col min="15366" max="15366" width="11.28515625" style="289" customWidth="1"/>
    <col min="15367" max="15367" width="9.42578125" style="289" customWidth="1"/>
    <col min="15368" max="15368" width="11.85546875" style="289" customWidth="1"/>
    <col min="15369" max="15369" width="10.5703125" style="289" customWidth="1"/>
    <col min="15370" max="15370" width="9.42578125" style="289" customWidth="1"/>
    <col min="15371" max="15372" width="10.85546875" style="289" customWidth="1"/>
    <col min="15373" max="15373" width="9.42578125" style="289" customWidth="1"/>
    <col min="15374" max="15374" width="13.140625" style="289" customWidth="1"/>
    <col min="15375" max="15375" width="11.140625" style="289" customWidth="1"/>
    <col min="15376" max="15376" width="9.42578125" style="289" customWidth="1"/>
    <col min="15377" max="15377" width="12.85546875" style="289" customWidth="1"/>
    <col min="15378" max="15378" width="12.140625" style="289" customWidth="1"/>
    <col min="15379" max="15379" width="9.42578125" style="289" customWidth="1"/>
    <col min="15380" max="15380" width="12" style="289" customWidth="1"/>
    <col min="15381" max="15381" width="12.28515625" style="289" customWidth="1"/>
    <col min="15382" max="15382" width="15.42578125" style="289" customWidth="1"/>
    <col min="15383" max="15616" width="9.140625" style="289"/>
    <col min="15617" max="15617" width="4.42578125" style="289" customWidth="1"/>
    <col min="15618" max="15618" width="13.7109375" style="289" customWidth="1"/>
    <col min="15619" max="15619" width="53" style="289" customWidth="1"/>
    <col min="15620" max="15620" width="10.140625" style="289" customWidth="1"/>
    <col min="15621" max="15621" width="11.140625" style="289" customWidth="1"/>
    <col min="15622" max="15622" width="11.28515625" style="289" customWidth="1"/>
    <col min="15623" max="15623" width="9.42578125" style="289" customWidth="1"/>
    <col min="15624" max="15624" width="11.85546875" style="289" customWidth="1"/>
    <col min="15625" max="15625" width="10.5703125" style="289" customWidth="1"/>
    <col min="15626" max="15626" width="9.42578125" style="289" customWidth="1"/>
    <col min="15627" max="15628" width="10.85546875" style="289" customWidth="1"/>
    <col min="15629" max="15629" width="9.42578125" style="289" customWidth="1"/>
    <col min="15630" max="15630" width="13.140625" style="289" customWidth="1"/>
    <col min="15631" max="15631" width="11.140625" style="289" customWidth="1"/>
    <col min="15632" max="15632" width="9.42578125" style="289" customWidth="1"/>
    <col min="15633" max="15633" width="12.85546875" style="289" customWidth="1"/>
    <col min="15634" max="15634" width="12.140625" style="289" customWidth="1"/>
    <col min="15635" max="15635" width="9.42578125" style="289" customWidth="1"/>
    <col min="15636" max="15636" width="12" style="289" customWidth="1"/>
    <col min="15637" max="15637" width="12.28515625" style="289" customWidth="1"/>
    <col min="15638" max="15638" width="15.42578125" style="289" customWidth="1"/>
    <col min="15639" max="15872" width="9.140625" style="289"/>
    <col min="15873" max="15873" width="4.42578125" style="289" customWidth="1"/>
    <col min="15874" max="15874" width="13.7109375" style="289" customWidth="1"/>
    <col min="15875" max="15875" width="53" style="289" customWidth="1"/>
    <col min="15876" max="15876" width="10.140625" style="289" customWidth="1"/>
    <col min="15877" max="15877" width="11.140625" style="289" customWidth="1"/>
    <col min="15878" max="15878" width="11.28515625" style="289" customWidth="1"/>
    <col min="15879" max="15879" width="9.42578125" style="289" customWidth="1"/>
    <col min="15880" max="15880" width="11.85546875" style="289" customWidth="1"/>
    <col min="15881" max="15881" width="10.5703125" style="289" customWidth="1"/>
    <col min="15882" max="15882" width="9.42578125" style="289" customWidth="1"/>
    <col min="15883" max="15884" width="10.85546875" style="289" customWidth="1"/>
    <col min="15885" max="15885" width="9.42578125" style="289" customWidth="1"/>
    <col min="15886" max="15886" width="13.140625" style="289" customWidth="1"/>
    <col min="15887" max="15887" width="11.140625" style="289" customWidth="1"/>
    <col min="15888" max="15888" width="9.42578125" style="289" customWidth="1"/>
    <col min="15889" max="15889" width="12.85546875" style="289" customWidth="1"/>
    <col min="15890" max="15890" width="12.140625" style="289" customWidth="1"/>
    <col min="15891" max="15891" width="9.42578125" style="289" customWidth="1"/>
    <col min="15892" max="15892" width="12" style="289" customWidth="1"/>
    <col min="15893" max="15893" width="12.28515625" style="289" customWidth="1"/>
    <col min="15894" max="15894" width="15.42578125" style="289" customWidth="1"/>
    <col min="15895" max="16128" width="9.140625" style="289"/>
    <col min="16129" max="16129" width="4.42578125" style="289" customWidth="1"/>
    <col min="16130" max="16130" width="13.7109375" style="289" customWidth="1"/>
    <col min="16131" max="16131" width="53" style="289" customWidth="1"/>
    <col min="16132" max="16132" width="10.140625" style="289" customWidth="1"/>
    <col min="16133" max="16133" width="11.140625" style="289" customWidth="1"/>
    <col min="16134" max="16134" width="11.28515625" style="289" customWidth="1"/>
    <col min="16135" max="16135" width="9.42578125" style="289" customWidth="1"/>
    <col min="16136" max="16136" width="11.85546875" style="289" customWidth="1"/>
    <col min="16137" max="16137" width="10.5703125" style="289" customWidth="1"/>
    <col min="16138" max="16138" width="9.42578125" style="289" customWidth="1"/>
    <col min="16139" max="16140" width="10.85546875" style="289" customWidth="1"/>
    <col min="16141" max="16141" width="9.42578125" style="289" customWidth="1"/>
    <col min="16142" max="16142" width="13.140625" style="289" customWidth="1"/>
    <col min="16143" max="16143" width="11.140625" style="289" customWidth="1"/>
    <col min="16144" max="16144" width="9.42578125" style="289" customWidth="1"/>
    <col min="16145" max="16145" width="12.85546875" style="289" customWidth="1"/>
    <col min="16146" max="16146" width="12.140625" style="289" customWidth="1"/>
    <col min="16147" max="16147" width="9.42578125" style="289" customWidth="1"/>
    <col min="16148" max="16148" width="12" style="289" customWidth="1"/>
    <col min="16149" max="16149" width="12.28515625" style="289" customWidth="1"/>
    <col min="16150" max="16150" width="15.42578125" style="289" customWidth="1"/>
    <col min="16151" max="16384" width="9.140625" style="289"/>
  </cols>
  <sheetData>
    <row r="1" spans="1:21" ht="18.75" customHeight="1">
      <c r="B1" s="7629" t="str">
        <f>[5]СПО!B1</f>
        <v>Гуманитарно-педагогическая академия (филиал) ФГАОУ ВО «КФУ им. В. И. Вернадского» в г. Ялте</v>
      </c>
      <c r="C1" s="7629"/>
      <c r="D1" s="7629"/>
      <c r="E1" s="7629"/>
      <c r="F1" s="7629"/>
      <c r="G1" s="7629"/>
      <c r="H1" s="7629"/>
      <c r="I1" s="7629"/>
      <c r="J1" s="7629"/>
      <c r="K1" s="7629"/>
      <c r="L1" s="7629"/>
      <c r="M1" s="7629"/>
      <c r="N1" s="7629"/>
      <c r="O1" s="7629"/>
      <c r="P1" s="7629"/>
      <c r="Q1" s="7629"/>
      <c r="R1" s="7629"/>
      <c r="S1" s="7629"/>
      <c r="T1" s="7629"/>
      <c r="U1" s="7629"/>
    </row>
    <row r="2" spans="1:21" ht="18.75">
      <c r="B2" s="247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</row>
    <row r="3" spans="1:21" ht="18.75" customHeight="1">
      <c r="B3" s="7630" t="s">
        <v>103</v>
      </c>
      <c r="C3" s="7630"/>
      <c r="D3" s="7630"/>
      <c r="E3" s="7630"/>
      <c r="F3" s="7630"/>
      <c r="G3" s="7629" t="str">
        <f>[5]СПО!F3</f>
        <v>01.06.2017 г.</v>
      </c>
      <c r="H3" s="7629"/>
      <c r="I3" s="7631" t="s">
        <v>104</v>
      </c>
      <c r="J3" s="7631"/>
      <c r="K3" s="7631"/>
      <c r="L3" s="7631"/>
      <c r="M3" s="7631"/>
      <c r="N3" s="7631"/>
      <c r="O3" s="7631"/>
      <c r="P3" s="7631"/>
      <c r="Q3" s="7631"/>
      <c r="R3" s="7631"/>
      <c r="S3" s="7631"/>
      <c r="T3" s="7631"/>
      <c r="U3" s="7631"/>
    </row>
    <row r="4" spans="1:21" ht="18.75"/>
    <row r="5" spans="1:21" ht="12.75" customHeight="1">
      <c r="B5" s="7641" t="s">
        <v>1</v>
      </c>
      <c r="C5" s="7641"/>
      <c r="D5" s="7633" t="s">
        <v>2</v>
      </c>
      <c r="E5" s="7633"/>
      <c r="F5" s="7633"/>
      <c r="G5" s="7634" t="s">
        <v>3</v>
      </c>
      <c r="H5" s="7634"/>
      <c r="I5" s="7634"/>
      <c r="J5" s="7633" t="s">
        <v>4</v>
      </c>
      <c r="K5" s="7633"/>
      <c r="L5" s="7633"/>
      <c r="M5" s="7636" t="s">
        <v>5</v>
      </c>
      <c r="N5" s="7636"/>
      <c r="O5" s="7636"/>
      <c r="P5" s="7637">
        <v>5</v>
      </c>
      <c r="Q5" s="7637"/>
      <c r="R5" s="7637"/>
      <c r="S5" s="7639" t="s">
        <v>22</v>
      </c>
      <c r="T5" s="7639"/>
      <c r="U5" s="7639"/>
    </row>
    <row r="6" spans="1:21" ht="18.75">
      <c r="B6" s="7641"/>
      <c r="C6" s="7641"/>
      <c r="D6" s="7633"/>
      <c r="E6" s="7633"/>
      <c r="F6" s="7633"/>
      <c r="G6" s="7634"/>
      <c r="H6" s="7634"/>
      <c r="I6" s="7635"/>
      <c r="J6" s="7633"/>
      <c r="K6" s="7633"/>
      <c r="L6" s="7633"/>
      <c r="M6" s="7636"/>
      <c r="N6" s="7636"/>
      <c r="O6" s="7633"/>
      <c r="P6" s="7637"/>
      <c r="Q6" s="7637"/>
      <c r="R6" s="7638"/>
      <c r="S6" s="7639"/>
      <c r="T6" s="7639"/>
      <c r="U6" s="7640"/>
    </row>
    <row r="7" spans="1:21" ht="134.44999999999999" customHeight="1">
      <c r="B7" s="7641"/>
      <c r="C7" s="7641"/>
      <c r="D7" s="294" t="s">
        <v>7</v>
      </c>
      <c r="E7" s="295" t="s">
        <v>8</v>
      </c>
      <c r="F7" s="296" t="s">
        <v>9</v>
      </c>
      <c r="G7" s="297" t="s">
        <v>7</v>
      </c>
      <c r="H7" s="298" t="s">
        <v>8</v>
      </c>
      <c r="I7" s="296" t="s">
        <v>9</v>
      </c>
      <c r="J7" s="297" t="s">
        <v>7</v>
      </c>
      <c r="K7" s="298" t="s">
        <v>8</v>
      </c>
      <c r="L7" s="296" t="s">
        <v>9</v>
      </c>
      <c r="M7" s="297" t="s">
        <v>7</v>
      </c>
      <c r="N7" s="298" t="s">
        <v>8</v>
      </c>
      <c r="O7" s="296" t="s">
        <v>9</v>
      </c>
      <c r="P7" s="297" t="s">
        <v>7</v>
      </c>
      <c r="Q7" s="298" t="s">
        <v>8</v>
      </c>
      <c r="R7" s="296" t="s">
        <v>9</v>
      </c>
      <c r="S7" s="297" t="s">
        <v>7</v>
      </c>
      <c r="T7" s="298" t="s">
        <v>8</v>
      </c>
      <c r="U7" s="296" t="s">
        <v>9</v>
      </c>
    </row>
    <row r="8" spans="1:21" ht="20.25" customHeight="1">
      <c r="B8" s="7632" t="s">
        <v>10</v>
      </c>
      <c r="C8" s="7632"/>
      <c r="D8" s="299">
        <f>SUM(D9:D30)</f>
        <v>320</v>
      </c>
      <c r="E8" s="299">
        <f t="shared" ref="E8:U8" si="0">SUM(E9:E30)</f>
        <v>14</v>
      </c>
      <c r="F8" s="300">
        <f t="shared" si="0"/>
        <v>334</v>
      </c>
      <c r="G8" s="301">
        <f t="shared" si="0"/>
        <v>278</v>
      </c>
      <c r="H8" s="299">
        <f t="shared" si="0"/>
        <v>13</v>
      </c>
      <c r="I8" s="300">
        <f t="shared" si="0"/>
        <v>291</v>
      </c>
      <c r="J8" s="301">
        <f t="shared" si="0"/>
        <v>285</v>
      </c>
      <c r="K8" s="299">
        <f t="shared" si="0"/>
        <v>56</v>
      </c>
      <c r="L8" s="300">
        <f t="shared" si="0"/>
        <v>341</v>
      </c>
      <c r="M8" s="301">
        <f t="shared" si="0"/>
        <v>206</v>
      </c>
      <c r="N8" s="299">
        <f t="shared" si="0"/>
        <v>23</v>
      </c>
      <c r="O8" s="300">
        <f t="shared" si="0"/>
        <v>229</v>
      </c>
      <c r="P8" s="316">
        <f t="shared" si="0"/>
        <v>14</v>
      </c>
      <c r="Q8" s="321">
        <f t="shared" si="0"/>
        <v>0</v>
      </c>
      <c r="R8" s="322">
        <f t="shared" si="0"/>
        <v>14</v>
      </c>
      <c r="S8" s="301">
        <f t="shared" si="0"/>
        <v>1103</v>
      </c>
      <c r="T8" s="299">
        <f t="shared" si="0"/>
        <v>106</v>
      </c>
      <c r="U8" s="300">
        <f t="shared" si="0"/>
        <v>1209</v>
      </c>
    </row>
    <row r="9" spans="1:21" ht="18.75">
      <c r="A9" s="247">
        <v>1</v>
      </c>
      <c r="B9" s="302" t="s">
        <v>105</v>
      </c>
      <c r="C9" s="268" t="s">
        <v>106</v>
      </c>
      <c r="D9" s="303">
        <v>0</v>
      </c>
      <c r="E9" s="304">
        <v>0</v>
      </c>
      <c r="F9" s="305">
        <v>0</v>
      </c>
      <c r="G9" s="306">
        <v>0</v>
      </c>
      <c r="H9" s="304">
        <v>0</v>
      </c>
      <c r="I9" s="305">
        <v>0</v>
      </c>
      <c r="J9" s="306">
        <v>0</v>
      </c>
      <c r="K9" s="304">
        <v>0</v>
      </c>
      <c r="L9" s="305">
        <v>0</v>
      </c>
      <c r="M9" s="306">
        <v>0</v>
      </c>
      <c r="N9" s="304">
        <v>0</v>
      </c>
      <c r="O9" s="305">
        <v>0</v>
      </c>
      <c r="P9" s="306">
        <v>0</v>
      </c>
      <c r="Q9" s="304">
        <v>0</v>
      </c>
      <c r="R9" s="305">
        <v>0</v>
      </c>
      <c r="S9" s="306">
        <v>0</v>
      </c>
      <c r="T9" s="304">
        <v>0</v>
      </c>
      <c r="U9" s="305">
        <v>0</v>
      </c>
    </row>
    <row r="10" spans="1:21" s="240" customFormat="1" ht="18.75">
      <c r="A10" s="247"/>
      <c r="B10" s="273" t="s">
        <v>107</v>
      </c>
      <c r="C10" s="274" t="s">
        <v>108</v>
      </c>
      <c r="D10" s="275">
        <v>19</v>
      </c>
      <c r="E10" s="276">
        <v>0</v>
      </c>
      <c r="F10" s="277">
        <v>19</v>
      </c>
      <c r="G10" s="278">
        <v>20</v>
      </c>
      <c r="H10" s="276">
        <v>0</v>
      </c>
      <c r="I10" s="277">
        <v>20</v>
      </c>
      <c r="J10" s="278">
        <v>17</v>
      </c>
      <c r="K10" s="276">
        <v>3</v>
      </c>
      <c r="L10" s="277">
        <v>20</v>
      </c>
      <c r="M10" s="278">
        <v>13</v>
      </c>
      <c r="N10" s="276">
        <v>0</v>
      </c>
      <c r="O10" s="277">
        <v>13</v>
      </c>
      <c r="P10" s="278">
        <v>0</v>
      </c>
      <c r="Q10" s="276">
        <v>0</v>
      </c>
      <c r="R10" s="277">
        <v>0</v>
      </c>
      <c r="S10" s="278">
        <v>69</v>
      </c>
      <c r="T10" s="276">
        <v>3</v>
      </c>
      <c r="U10" s="277">
        <v>72</v>
      </c>
    </row>
    <row r="11" spans="1:21" s="240" customFormat="1" ht="18.75">
      <c r="A11" s="247"/>
      <c r="B11" s="273" t="s">
        <v>109</v>
      </c>
      <c r="C11" s="274" t="s">
        <v>110</v>
      </c>
      <c r="D11" s="275">
        <v>13</v>
      </c>
      <c r="E11" s="276">
        <v>0</v>
      </c>
      <c r="F11" s="277">
        <v>13</v>
      </c>
      <c r="G11" s="278">
        <v>13</v>
      </c>
      <c r="H11" s="276">
        <v>1</v>
      </c>
      <c r="I11" s="277">
        <v>14</v>
      </c>
      <c r="J11" s="278">
        <v>17</v>
      </c>
      <c r="K11" s="276">
        <v>2</v>
      </c>
      <c r="L11" s="277">
        <v>19</v>
      </c>
      <c r="M11" s="278">
        <v>22</v>
      </c>
      <c r="N11" s="276">
        <v>2</v>
      </c>
      <c r="O11" s="277">
        <v>24</v>
      </c>
      <c r="P11" s="278">
        <v>0</v>
      </c>
      <c r="Q11" s="276">
        <v>0</v>
      </c>
      <c r="R11" s="277">
        <v>0</v>
      </c>
      <c r="S11" s="278">
        <v>65</v>
      </c>
      <c r="T11" s="276">
        <v>5</v>
      </c>
      <c r="U11" s="277">
        <v>70</v>
      </c>
    </row>
    <row r="12" spans="1:21" s="240" customFormat="1" ht="18.75">
      <c r="A12" s="247"/>
      <c r="B12" s="273" t="s">
        <v>111</v>
      </c>
      <c r="C12" s="274" t="s">
        <v>112</v>
      </c>
      <c r="D12" s="275">
        <v>17</v>
      </c>
      <c r="E12" s="276">
        <v>4</v>
      </c>
      <c r="F12" s="277">
        <v>21</v>
      </c>
      <c r="G12" s="278">
        <v>35</v>
      </c>
      <c r="H12" s="276">
        <v>0</v>
      </c>
      <c r="I12" s="277">
        <v>35</v>
      </c>
      <c r="J12" s="278">
        <v>14</v>
      </c>
      <c r="K12" s="276">
        <v>3</v>
      </c>
      <c r="L12" s="277">
        <v>17</v>
      </c>
      <c r="M12" s="278">
        <v>23</v>
      </c>
      <c r="N12" s="276">
        <v>3</v>
      </c>
      <c r="O12" s="277">
        <v>26</v>
      </c>
      <c r="P12" s="278">
        <v>0</v>
      </c>
      <c r="Q12" s="276">
        <v>0</v>
      </c>
      <c r="R12" s="277">
        <v>0</v>
      </c>
      <c r="S12" s="278">
        <v>89</v>
      </c>
      <c r="T12" s="276">
        <v>10</v>
      </c>
      <c r="U12" s="277">
        <v>99</v>
      </c>
    </row>
    <row r="13" spans="1:21" s="240" customFormat="1" ht="18.75">
      <c r="A13" s="247"/>
      <c r="B13" s="273" t="s">
        <v>113</v>
      </c>
      <c r="C13" s="274" t="s">
        <v>114</v>
      </c>
      <c r="D13" s="275">
        <v>18</v>
      </c>
      <c r="E13" s="276">
        <v>0</v>
      </c>
      <c r="F13" s="277">
        <v>18</v>
      </c>
      <c r="G13" s="278">
        <v>23</v>
      </c>
      <c r="H13" s="276">
        <v>1</v>
      </c>
      <c r="I13" s="277">
        <v>24</v>
      </c>
      <c r="J13" s="278">
        <v>20</v>
      </c>
      <c r="K13" s="276">
        <v>16</v>
      </c>
      <c r="L13" s="277">
        <v>36</v>
      </c>
      <c r="M13" s="278">
        <v>13</v>
      </c>
      <c r="N13" s="276">
        <v>2</v>
      </c>
      <c r="O13" s="277">
        <v>15</v>
      </c>
      <c r="P13" s="278">
        <v>0</v>
      </c>
      <c r="Q13" s="276">
        <v>0</v>
      </c>
      <c r="R13" s="277">
        <v>0</v>
      </c>
      <c r="S13" s="278">
        <v>74</v>
      </c>
      <c r="T13" s="276">
        <v>19</v>
      </c>
      <c r="U13" s="277">
        <v>93</v>
      </c>
    </row>
    <row r="14" spans="1:21" s="240" customFormat="1" ht="18.75">
      <c r="A14" s="247"/>
      <c r="B14" s="273" t="s">
        <v>115</v>
      </c>
      <c r="C14" s="274" t="s">
        <v>116</v>
      </c>
      <c r="D14" s="275">
        <v>19</v>
      </c>
      <c r="E14" s="276">
        <v>1</v>
      </c>
      <c r="F14" s="277">
        <v>20</v>
      </c>
      <c r="G14" s="278">
        <v>8</v>
      </c>
      <c r="H14" s="276">
        <v>3</v>
      </c>
      <c r="I14" s="277">
        <v>11</v>
      </c>
      <c r="J14" s="278">
        <v>17</v>
      </c>
      <c r="K14" s="276">
        <v>2</v>
      </c>
      <c r="L14" s="277">
        <v>19</v>
      </c>
      <c r="M14" s="278">
        <v>11</v>
      </c>
      <c r="N14" s="276">
        <v>0</v>
      </c>
      <c r="O14" s="277">
        <v>11</v>
      </c>
      <c r="P14" s="278">
        <v>0</v>
      </c>
      <c r="Q14" s="276">
        <v>0</v>
      </c>
      <c r="R14" s="277">
        <v>0</v>
      </c>
      <c r="S14" s="278">
        <v>55</v>
      </c>
      <c r="T14" s="276">
        <v>6</v>
      </c>
      <c r="U14" s="277">
        <v>61</v>
      </c>
    </row>
    <row r="15" spans="1:21" s="240" customFormat="1" ht="18.75">
      <c r="A15" s="247"/>
      <c r="B15" s="273" t="s">
        <v>117</v>
      </c>
      <c r="C15" s="274" t="s">
        <v>118</v>
      </c>
      <c r="D15" s="275">
        <v>52</v>
      </c>
      <c r="E15" s="276">
        <v>0</v>
      </c>
      <c r="F15" s="277">
        <v>52</v>
      </c>
      <c r="G15" s="278">
        <v>41</v>
      </c>
      <c r="H15" s="276">
        <v>0</v>
      </c>
      <c r="I15" s="277">
        <v>41</v>
      </c>
      <c r="J15" s="278">
        <v>45</v>
      </c>
      <c r="K15" s="276">
        <v>0</v>
      </c>
      <c r="L15" s="277">
        <v>45</v>
      </c>
      <c r="M15" s="278">
        <v>5</v>
      </c>
      <c r="N15" s="276">
        <v>0</v>
      </c>
      <c r="O15" s="277">
        <v>5</v>
      </c>
      <c r="P15" s="278">
        <v>0</v>
      </c>
      <c r="Q15" s="276">
        <v>0</v>
      </c>
      <c r="R15" s="277">
        <v>0</v>
      </c>
      <c r="S15" s="278">
        <v>143</v>
      </c>
      <c r="T15" s="276">
        <v>0</v>
      </c>
      <c r="U15" s="277">
        <v>143</v>
      </c>
    </row>
    <row r="16" spans="1:21" s="240" customFormat="1" ht="18.75">
      <c r="A16" s="247"/>
      <c r="B16" s="273" t="s">
        <v>119</v>
      </c>
      <c r="C16" s="274" t="s">
        <v>120</v>
      </c>
      <c r="D16" s="275">
        <v>15</v>
      </c>
      <c r="E16" s="276">
        <v>0</v>
      </c>
      <c r="F16" s="277">
        <v>15</v>
      </c>
      <c r="G16" s="278">
        <v>12</v>
      </c>
      <c r="H16" s="276">
        <v>0</v>
      </c>
      <c r="I16" s="277">
        <v>12</v>
      </c>
      <c r="J16" s="278">
        <v>15</v>
      </c>
      <c r="K16" s="276">
        <v>1</v>
      </c>
      <c r="L16" s="277">
        <v>16</v>
      </c>
      <c r="M16" s="278">
        <v>7</v>
      </c>
      <c r="N16" s="276">
        <v>0</v>
      </c>
      <c r="O16" s="277">
        <v>7</v>
      </c>
      <c r="P16" s="278">
        <v>0</v>
      </c>
      <c r="Q16" s="276">
        <v>0</v>
      </c>
      <c r="R16" s="277">
        <v>0</v>
      </c>
      <c r="S16" s="278">
        <v>49</v>
      </c>
      <c r="T16" s="276">
        <v>1</v>
      </c>
      <c r="U16" s="277">
        <v>50</v>
      </c>
    </row>
    <row r="17" spans="1:22" s="240" customFormat="1" ht="37.5">
      <c r="A17" s="247"/>
      <c r="B17" s="273" t="s">
        <v>121</v>
      </c>
      <c r="C17" s="274" t="s">
        <v>122</v>
      </c>
      <c r="D17" s="275">
        <v>16</v>
      </c>
      <c r="E17" s="276">
        <v>0</v>
      </c>
      <c r="F17" s="277">
        <v>16</v>
      </c>
      <c r="G17" s="278">
        <v>12</v>
      </c>
      <c r="H17" s="276">
        <v>0</v>
      </c>
      <c r="I17" s="277">
        <v>12</v>
      </c>
      <c r="J17" s="278">
        <v>15</v>
      </c>
      <c r="K17" s="276">
        <v>2</v>
      </c>
      <c r="L17" s="277">
        <v>17</v>
      </c>
      <c r="M17" s="278">
        <v>25</v>
      </c>
      <c r="N17" s="276">
        <v>2</v>
      </c>
      <c r="O17" s="277">
        <v>27</v>
      </c>
      <c r="P17" s="278">
        <v>14</v>
      </c>
      <c r="Q17" s="276">
        <v>0</v>
      </c>
      <c r="R17" s="277">
        <v>14</v>
      </c>
      <c r="S17" s="278">
        <v>82</v>
      </c>
      <c r="T17" s="276">
        <v>4</v>
      </c>
      <c r="U17" s="277">
        <v>86</v>
      </c>
    </row>
    <row r="18" spans="1:22" s="240" customFormat="1" ht="18.75">
      <c r="A18" s="247"/>
      <c r="B18" s="273" t="s">
        <v>123</v>
      </c>
      <c r="C18" s="274" t="s">
        <v>124</v>
      </c>
      <c r="D18" s="275">
        <v>50</v>
      </c>
      <c r="E18" s="276">
        <v>5</v>
      </c>
      <c r="F18" s="277">
        <v>55</v>
      </c>
      <c r="G18" s="278">
        <v>36</v>
      </c>
      <c r="H18" s="276">
        <v>4</v>
      </c>
      <c r="I18" s="277">
        <v>40</v>
      </c>
      <c r="J18" s="278">
        <v>40</v>
      </c>
      <c r="K18" s="276">
        <v>9</v>
      </c>
      <c r="L18" s="277">
        <v>49</v>
      </c>
      <c r="M18" s="278">
        <v>30</v>
      </c>
      <c r="N18" s="276">
        <v>4</v>
      </c>
      <c r="O18" s="277">
        <v>34</v>
      </c>
      <c r="P18" s="278">
        <v>0</v>
      </c>
      <c r="Q18" s="276">
        <v>0</v>
      </c>
      <c r="R18" s="277">
        <v>0</v>
      </c>
      <c r="S18" s="278">
        <v>156</v>
      </c>
      <c r="T18" s="276">
        <v>22</v>
      </c>
      <c r="U18" s="277">
        <v>178</v>
      </c>
    </row>
    <row r="19" spans="1:22" s="240" customFormat="1" ht="18.75">
      <c r="A19" s="247"/>
      <c r="B19" s="273" t="s">
        <v>125</v>
      </c>
      <c r="C19" s="274" t="s">
        <v>126</v>
      </c>
      <c r="D19" s="275">
        <v>14</v>
      </c>
      <c r="E19" s="276">
        <v>0</v>
      </c>
      <c r="F19" s="277">
        <v>14</v>
      </c>
      <c r="G19" s="278">
        <v>9</v>
      </c>
      <c r="H19" s="276">
        <v>0</v>
      </c>
      <c r="I19" s="277">
        <v>9</v>
      </c>
      <c r="J19" s="278">
        <v>8</v>
      </c>
      <c r="K19" s="276">
        <v>1</v>
      </c>
      <c r="L19" s="277">
        <v>9</v>
      </c>
      <c r="M19" s="278">
        <v>9</v>
      </c>
      <c r="N19" s="276">
        <v>0</v>
      </c>
      <c r="O19" s="277">
        <v>9</v>
      </c>
      <c r="P19" s="278">
        <v>0</v>
      </c>
      <c r="Q19" s="276">
        <v>0</v>
      </c>
      <c r="R19" s="277">
        <v>0</v>
      </c>
      <c r="S19" s="278">
        <v>40</v>
      </c>
      <c r="T19" s="276">
        <v>1</v>
      </c>
      <c r="U19" s="277">
        <v>41</v>
      </c>
    </row>
    <row r="20" spans="1:22" s="240" customFormat="1" ht="18.75">
      <c r="A20" s="247"/>
      <c r="B20" s="273" t="s">
        <v>127</v>
      </c>
      <c r="C20" s="274" t="s">
        <v>128</v>
      </c>
      <c r="D20" s="275">
        <v>10</v>
      </c>
      <c r="E20" s="276">
        <v>0</v>
      </c>
      <c r="F20" s="277">
        <v>10</v>
      </c>
      <c r="G20" s="278">
        <v>0</v>
      </c>
      <c r="H20" s="276">
        <v>0</v>
      </c>
      <c r="I20" s="277">
        <v>0</v>
      </c>
      <c r="J20" s="278">
        <v>6</v>
      </c>
      <c r="K20" s="276">
        <v>0</v>
      </c>
      <c r="L20" s="277">
        <v>6</v>
      </c>
      <c r="M20" s="278">
        <v>0</v>
      </c>
      <c r="N20" s="276">
        <v>0</v>
      </c>
      <c r="O20" s="277">
        <v>0</v>
      </c>
      <c r="P20" s="278">
        <v>0</v>
      </c>
      <c r="Q20" s="276">
        <v>0</v>
      </c>
      <c r="R20" s="277">
        <v>0</v>
      </c>
      <c r="S20" s="278">
        <v>16</v>
      </c>
      <c r="T20" s="276">
        <v>0</v>
      </c>
      <c r="U20" s="277">
        <v>16</v>
      </c>
    </row>
    <row r="21" spans="1:22" s="240" customFormat="1" ht="56.25">
      <c r="A21" s="247"/>
      <c r="B21" s="273" t="s">
        <v>129</v>
      </c>
      <c r="C21" s="274" t="s">
        <v>130</v>
      </c>
      <c r="D21" s="275">
        <v>15</v>
      </c>
      <c r="E21" s="276">
        <v>1</v>
      </c>
      <c r="F21" s="277">
        <v>16</v>
      </c>
      <c r="G21" s="278">
        <v>16</v>
      </c>
      <c r="H21" s="276">
        <v>1</v>
      </c>
      <c r="I21" s="277">
        <v>17</v>
      </c>
      <c r="J21" s="278">
        <v>7</v>
      </c>
      <c r="K21" s="276">
        <v>0</v>
      </c>
      <c r="L21" s="277">
        <v>7</v>
      </c>
      <c r="M21" s="278">
        <v>11</v>
      </c>
      <c r="N21" s="276">
        <v>4</v>
      </c>
      <c r="O21" s="277">
        <v>15</v>
      </c>
      <c r="P21" s="278">
        <v>0</v>
      </c>
      <c r="Q21" s="276">
        <v>0</v>
      </c>
      <c r="R21" s="277">
        <v>0</v>
      </c>
      <c r="S21" s="278">
        <v>49</v>
      </c>
      <c r="T21" s="276">
        <v>6</v>
      </c>
      <c r="U21" s="277">
        <v>55</v>
      </c>
    </row>
    <row r="22" spans="1:22" s="240" customFormat="1" ht="18.75">
      <c r="A22" s="247"/>
      <c r="B22" s="273" t="s">
        <v>131</v>
      </c>
      <c r="C22" s="274" t="s">
        <v>132</v>
      </c>
      <c r="D22" s="275">
        <v>14</v>
      </c>
      <c r="E22" s="276">
        <v>0</v>
      </c>
      <c r="F22" s="277">
        <v>14</v>
      </c>
      <c r="G22" s="278">
        <v>11</v>
      </c>
      <c r="H22" s="276">
        <v>0</v>
      </c>
      <c r="I22" s="277">
        <v>11</v>
      </c>
      <c r="J22" s="278">
        <v>9</v>
      </c>
      <c r="K22" s="276">
        <v>1</v>
      </c>
      <c r="L22" s="277">
        <v>10</v>
      </c>
      <c r="M22" s="278">
        <v>8</v>
      </c>
      <c r="N22" s="276">
        <v>0</v>
      </c>
      <c r="O22" s="277">
        <v>8</v>
      </c>
      <c r="P22" s="278">
        <v>0</v>
      </c>
      <c r="Q22" s="276">
        <v>0</v>
      </c>
      <c r="R22" s="277">
        <v>0</v>
      </c>
      <c r="S22" s="278">
        <v>42</v>
      </c>
      <c r="T22" s="276">
        <v>1</v>
      </c>
      <c r="U22" s="277">
        <v>43</v>
      </c>
    </row>
    <row r="23" spans="1:22" s="240" customFormat="1" ht="18.75">
      <c r="A23" s="247"/>
      <c r="B23" s="273" t="s">
        <v>133</v>
      </c>
      <c r="C23" s="274" t="s">
        <v>134</v>
      </c>
      <c r="D23" s="275">
        <v>2</v>
      </c>
      <c r="E23" s="276">
        <v>2</v>
      </c>
      <c r="F23" s="277">
        <v>4</v>
      </c>
      <c r="G23" s="278">
        <v>2</v>
      </c>
      <c r="H23" s="276">
        <v>1</v>
      </c>
      <c r="I23" s="277">
        <v>3</v>
      </c>
      <c r="J23" s="278">
        <v>1</v>
      </c>
      <c r="K23" s="276">
        <v>1</v>
      </c>
      <c r="L23" s="277">
        <v>2</v>
      </c>
      <c r="M23" s="278">
        <v>2</v>
      </c>
      <c r="N23" s="276">
        <v>0</v>
      </c>
      <c r="O23" s="277">
        <v>2</v>
      </c>
      <c r="P23" s="278">
        <v>0</v>
      </c>
      <c r="Q23" s="276">
        <v>0</v>
      </c>
      <c r="R23" s="277">
        <v>0</v>
      </c>
      <c r="S23" s="278">
        <v>7</v>
      </c>
      <c r="T23" s="276">
        <v>4</v>
      </c>
      <c r="U23" s="277">
        <v>11</v>
      </c>
    </row>
    <row r="24" spans="1:22" s="240" customFormat="1" ht="18.75">
      <c r="A24" s="247"/>
      <c r="B24" s="273" t="s">
        <v>135</v>
      </c>
      <c r="C24" s="274" t="s">
        <v>136</v>
      </c>
      <c r="D24" s="275">
        <v>3</v>
      </c>
      <c r="E24" s="276">
        <v>0</v>
      </c>
      <c r="F24" s="277">
        <v>3</v>
      </c>
      <c r="G24" s="278">
        <v>9</v>
      </c>
      <c r="H24" s="276">
        <v>0</v>
      </c>
      <c r="I24" s="277">
        <v>9</v>
      </c>
      <c r="J24" s="278">
        <v>6</v>
      </c>
      <c r="K24" s="276">
        <v>2</v>
      </c>
      <c r="L24" s="277">
        <v>8</v>
      </c>
      <c r="M24" s="278">
        <v>4</v>
      </c>
      <c r="N24" s="276">
        <v>3</v>
      </c>
      <c r="O24" s="277">
        <v>7</v>
      </c>
      <c r="P24" s="278">
        <v>0</v>
      </c>
      <c r="Q24" s="276">
        <v>0</v>
      </c>
      <c r="R24" s="277">
        <v>0</v>
      </c>
      <c r="S24" s="278">
        <v>22</v>
      </c>
      <c r="T24" s="276">
        <v>5</v>
      </c>
      <c r="U24" s="277">
        <v>27</v>
      </c>
    </row>
    <row r="25" spans="1:22" s="240" customFormat="1" ht="18.75">
      <c r="A25" s="247"/>
      <c r="B25" s="273" t="s">
        <v>137</v>
      </c>
      <c r="C25" s="274" t="s">
        <v>138</v>
      </c>
      <c r="D25" s="275">
        <v>2</v>
      </c>
      <c r="E25" s="276">
        <v>0</v>
      </c>
      <c r="F25" s="277">
        <v>2</v>
      </c>
      <c r="G25" s="278">
        <v>0</v>
      </c>
      <c r="H25" s="276">
        <v>0</v>
      </c>
      <c r="I25" s="277">
        <v>0</v>
      </c>
      <c r="J25" s="278">
        <v>1</v>
      </c>
      <c r="K25" s="276">
        <v>0</v>
      </c>
      <c r="L25" s="277">
        <v>1</v>
      </c>
      <c r="M25" s="278">
        <v>3</v>
      </c>
      <c r="N25" s="276">
        <v>0</v>
      </c>
      <c r="O25" s="277">
        <v>3</v>
      </c>
      <c r="P25" s="278">
        <v>0</v>
      </c>
      <c r="Q25" s="276">
        <v>0</v>
      </c>
      <c r="R25" s="277">
        <v>0</v>
      </c>
      <c r="S25" s="278">
        <v>6</v>
      </c>
      <c r="T25" s="276">
        <v>0</v>
      </c>
      <c r="U25" s="277">
        <v>6</v>
      </c>
    </row>
    <row r="26" spans="1:22" s="240" customFormat="1" ht="18.75">
      <c r="A26" s="247"/>
      <c r="B26" s="273" t="s">
        <v>139</v>
      </c>
      <c r="C26" s="274" t="s">
        <v>140</v>
      </c>
      <c r="D26" s="275">
        <v>2</v>
      </c>
      <c r="E26" s="276">
        <v>0</v>
      </c>
      <c r="F26" s="277">
        <v>2</v>
      </c>
      <c r="G26" s="278">
        <v>2</v>
      </c>
      <c r="H26" s="276">
        <v>0</v>
      </c>
      <c r="I26" s="277">
        <v>2</v>
      </c>
      <c r="J26" s="278">
        <v>1</v>
      </c>
      <c r="K26" s="276">
        <v>0</v>
      </c>
      <c r="L26" s="277">
        <v>1</v>
      </c>
      <c r="M26" s="278">
        <v>0</v>
      </c>
      <c r="N26" s="276">
        <v>0</v>
      </c>
      <c r="O26" s="277">
        <v>0</v>
      </c>
      <c r="P26" s="278">
        <v>0</v>
      </c>
      <c r="Q26" s="276">
        <v>0</v>
      </c>
      <c r="R26" s="277">
        <v>0</v>
      </c>
      <c r="S26" s="278">
        <v>5</v>
      </c>
      <c r="T26" s="276">
        <v>0</v>
      </c>
      <c r="U26" s="277">
        <v>5</v>
      </c>
    </row>
    <row r="27" spans="1:22" s="240" customFormat="1" ht="18.75">
      <c r="A27" s="247"/>
      <c r="B27" s="273" t="s">
        <v>141</v>
      </c>
      <c r="C27" s="274" t="s">
        <v>142</v>
      </c>
      <c r="D27" s="275">
        <v>1</v>
      </c>
      <c r="E27" s="276">
        <v>0</v>
      </c>
      <c r="F27" s="277">
        <v>1</v>
      </c>
      <c r="G27" s="278">
        <v>2</v>
      </c>
      <c r="H27" s="276">
        <v>0</v>
      </c>
      <c r="I27" s="277">
        <v>2</v>
      </c>
      <c r="J27" s="278">
        <v>2</v>
      </c>
      <c r="K27" s="276">
        <v>0</v>
      </c>
      <c r="L27" s="277">
        <v>2</v>
      </c>
      <c r="M27" s="278">
        <v>0</v>
      </c>
      <c r="N27" s="276">
        <v>2</v>
      </c>
      <c r="O27" s="277">
        <v>2</v>
      </c>
      <c r="P27" s="278">
        <v>0</v>
      </c>
      <c r="Q27" s="276">
        <v>0</v>
      </c>
      <c r="R27" s="277">
        <v>0</v>
      </c>
      <c r="S27" s="278">
        <v>5</v>
      </c>
      <c r="T27" s="276">
        <v>2</v>
      </c>
      <c r="U27" s="277">
        <v>7</v>
      </c>
    </row>
    <row r="28" spans="1:22" s="240" customFormat="1" ht="37.5">
      <c r="A28" s="247"/>
      <c r="B28" s="273" t="s">
        <v>143</v>
      </c>
      <c r="C28" s="274" t="s">
        <v>144</v>
      </c>
      <c r="D28" s="275">
        <v>3</v>
      </c>
      <c r="E28" s="276">
        <v>0</v>
      </c>
      <c r="F28" s="277">
        <v>3</v>
      </c>
      <c r="G28" s="278">
        <v>1</v>
      </c>
      <c r="H28" s="276">
        <v>0</v>
      </c>
      <c r="I28" s="277">
        <v>1</v>
      </c>
      <c r="J28" s="278">
        <v>6</v>
      </c>
      <c r="K28" s="276">
        <v>0</v>
      </c>
      <c r="L28" s="277">
        <v>6</v>
      </c>
      <c r="M28" s="278">
        <v>2</v>
      </c>
      <c r="N28" s="276">
        <v>0</v>
      </c>
      <c r="O28" s="277">
        <v>2</v>
      </c>
      <c r="P28" s="278">
        <v>0</v>
      </c>
      <c r="Q28" s="276">
        <v>0</v>
      </c>
      <c r="R28" s="277">
        <v>0</v>
      </c>
      <c r="S28" s="278">
        <v>12</v>
      </c>
      <c r="T28" s="276">
        <v>0</v>
      </c>
      <c r="U28" s="277">
        <v>12</v>
      </c>
    </row>
    <row r="29" spans="1:22" s="240" customFormat="1" ht="18.75">
      <c r="A29" s="247"/>
      <c r="B29" s="273" t="s">
        <v>145</v>
      </c>
      <c r="C29" s="274" t="s">
        <v>146</v>
      </c>
      <c r="D29" s="275">
        <v>24</v>
      </c>
      <c r="E29" s="276">
        <v>1</v>
      </c>
      <c r="F29" s="277">
        <v>25</v>
      </c>
      <c r="G29" s="278">
        <v>22</v>
      </c>
      <c r="H29" s="276">
        <v>2</v>
      </c>
      <c r="I29" s="277">
        <v>24</v>
      </c>
      <c r="J29" s="278">
        <v>23</v>
      </c>
      <c r="K29" s="276">
        <v>13</v>
      </c>
      <c r="L29" s="277">
        <v>36</v>
      </c>
      <c r="M29" s="278">
        <v>13</v>
      </c>
      <c r="N29" s="276">
        <v>1</v>
      </c>
      <c r="O29" s="277">
        <v>14</v>
      </c>
      <c r="P29" s="278">
        <v>0</v>
      </c>
      <c r="Q29" s="276">
        <v>0</v>
      </c>
      <c r="R29" s="277">
        <v>0</v>
      </c>
      <c r="S29" s="278">
        <v>82</v>
      </c>
      <c r="T29" s="276">
        <v>17</v>
      </c>
      <c r="U29" s="277">
        <v>99</v>
      </c>
    </row>
    <row r="30" spans="1:22" s="240" customFormat="1" ht="37.5">
      <c r="A30" s="247"/>
      <c r="B30" s="279" t="s">
        <v>147</v>
      </c>
      <c r="C30" s="280" t="s">
        <v>148</v>
      </c>
      <c r="D30" s="281">
        <v>11</v>
      </c>
      <c r="E30" s="282">
        <v>0</v>
      </c>
      <c r="F30" s="283">
        <v>11</v>
      </c>
      <c r="G30" s="284">
        <v>4</v>
      </c>
      <c r="H30" s="282">
        <v>0</v>
      </c>
      <c r="I30" s="283">
        <v>4</v>
      </c>
      <c r="J30" s="284">
        <v>15</v>
      </c>
      <c r="K30" s="282">
        <v>0</v>
      </c>
      <c r="L30" s="283">
        <v>15</v>
      </c>
      <c r="M30" s="284">
        <v>5</v>
      </c>
      <c r="N30" s="282">
        <v>0</v>
      </c>
      <c r="O30" s="283">
        <v>5</v>
      </c>
      <c r="P30" s="284">
        <v>0</v>
      </c>
      <c r="Q30" s="282">
        <v>0</v>
      </c>
      <c r="R30" s="283">
        <v>0</v>
      </c>
      <c r="S30" s="284">
        <v>35</v>
      </c>
      <c r="T30" s="282">
        <v>0</v>
      </c>
      <c r="U30" s="283">
        <v>35</v>
      </c>
    </row>
    <row r="31" spans="1:22" s="239" customFormat="1" ht="21.6" customHeight="1">
      <c r="A31" s="247"/>
      <c r="B31" s="7625" t="s">
        <v>14</v>
      </c>
      <c r="C31" s="7625"/>
      <c r="D31" s="285">
        <f>SUM(D9:D30)</f>
        <v>320</v>
      </c>
      <c r="E31" s="285">
        <f t="shared" ref="E31:U31" si="1">SUM(E9:E30)</f>
        <v>14</v>
      </c>
      <c r="F31" s="258">
        <f t="shared" si="1"/>
        <v>334</v>
      </c>
      <c r="G31" s="252">
        <f t="shared" si="1"/>
        <v>278</v>
      </c>
      <c r="H31" s="285">
        <f t="shared" si="1"/>
        <v>13</v>
      </c>
      <c r="I31" s="253">
        <f t="shared" si="1"/>
        <v>291</v>
      </c>
      <c r="J31" s="252">
        <f t="shared" si="1"/>
        <v>285</v>
      </c>
      <c r="K31" s="285">
        <f t="shared" si="1"/>
        <v>56</v>
      </c>
      <c r="L31" s="253">
        <f t="shared" si="1"/>
        <v>341</v>
      </c>
      <c r="M31" s="252">
        <f t="shared" si="1"/>
        <v>206</v>
      </c>
      <c r="N31" s="285">
        <f t="shared" si="1"/>
        <v>23</v>
      </c>
      <c r="O31" s="253">
        <f t="shared" si="1"/>
        <v>229</v>
      </c>
      <c r="P31" s="244">
        <f t="shared" si="1"/>
        <v>14</v>
      </c>
      <c r="Q31" s="323">
        <f t="shared" si="1"/>
        <v>0</v>
      </c>
      <c r="R31" s="324">
        <f t="shared" si="1"/>
        <v>14</v>
      </c>
      <c r="S31" s="252">
        <f t="shared" si="1"/>
        <v>1103</v>
      </c>
      <c r="T31" s="285">
        <f t="shared" si="1"/>
        <v>106</v>
      </c>
      <c r="U31" s="253">
        <f t="shared" si="1"/>
        <v>1209</v>
      </c>
    </row>
    <row r="32" spans="1:22" s="288" customFormat="1" ht="12.75" customHeight="1">
      <c r="A32" s="247"/>
      <c r="B32" s="7626" t="s">
        <v>15</v>
      </c>
      <c r="C32" s="7626"/>
      <c r="D32" s="307"/>
      <c r="E32" s="308"/>
      <c r="F32" s="309"/>
      <c r="G32" s="308"/>
      <c r="H32" s="308"/>
      <c r="I32" s="317"/>
      <c r="J32" s="308"/>
      <c r="K32" s="308"/>
      <c r="L32" s="317"/>
      <c r="M32" s="308"/>
      <c r="N32" s="308"/>
      <c r="O32" s="317"/>
      <c r="P32" s="308"/>
      <c r="Q32" s="308"/>
      <c r="R32" s="317"/>
      <c r="S32" s="308"/>
      <c r="T32" s="308"/>
      <c r="U32" s="317"/>
      <c r="V32" s="325"/>
    </row>
    <row r="33" spans="1:22" s="288" customFormat="1" ht="24.95" customHeight="1">
      <c r="A33" s="247"/>
      <c r="B33" s="7626" t="s">
        <v>16</v>
      </c>
      <c r="C33" s="7626"/>
      <c r="D33" s="310"/>
      <c r="E33" s="311"/>
      <c r="F33" s="312"/>
      <c r="G33" s="311"/>
      <c r="H33" s="311"/>
      <c r="I33" s="312"/>
      <c r="J33" s="311"/>
      <c r="K33" s="311"/>
      <c r="L33" s="312"/>
      <c r="M33" s="311"/>
      <c r="N33" s="311"/>
      <c r="O33" s="312"/>
      <c r="P33" s="311"/>
      <c r="Q33" s="311"/>
      <c r="R33" s="312"/>
      <c r="S33" s="311"/>
      <c r="T33" s="311"/>
      <c r="U33" s="312"/>
      <c r="V33" s="326"/>
    </row>
    <row r="34" spans="1:22" ht="18.75">
      <c r="A34" s="247"/>
      <c r="B34" s="302" t="s">
        <v>105</v>
      </c>
      <c r="C34" s="268" t="s">
        <v>106</v>
      </c>
      <c r="D34" s="303">
        <v>0</v>
      </c>
      <c r="E34" s="304">
        <v>0</v>
      </c>
      <c r="F34" s="305">
        <v>0</v>
      </c>
      <c r="G34" s="306">
        <v>0</v>
      </c>
      <c r="H34" s="304">
        <v>0</v>
      </c>
      <c r="I34" s="305">
        <v>0</v>
      </c>
      <c r="J34" s="306">
        <v>0</v>
      </c>
      <c r="K34" s="304">
        <v>0</v>
      </c>
      <c r="L34" s="305">
        <v>0</v>
      </c>
      <c r="M34" s="306">
        <v>0</v>
      </c>
      <c r="N34" s="304">
        <v>0</v>
      </c>
      <c r="O34" s="305">
        <v>0</v>
      </c>
      <c r="P34" s="306">
        <v>0</v>
      </c>
      <c r="Q34" s="304">
        <v>0</v>
      </c>
      <c r="R34" s="305">
        <v>0</v>
      </c>
      <c r="S34" s="306">
        <v>0</v>
      </c>
      <c r="T34" s="304">
        <v>0</v>
      </c>
      <c r="U34" s="305">
        <v>0</v>
      </c>
    </row>
    <row r="35" spans="1:22" ht="18.75" outlineLevel="1">
      <c r="A35" s="247"/>
      <c r="B35" s="273" t="s">
        <v>107</v>
      </c>
      <c r="C35" s="274" t="s">
        <v>108</v>
      </c>
      <c r="D35" s="275">
        <v>17</v>
      </c>
      <c r="E35" s="276">
        <v>0</v>
      </c>
      <c r="F35" s="277">
        <v>17</v>
      </c>
      <c r="G35" s="278">
        <v>19</v>
      </c>
      <c r="H35" s="276">
        <v>0</v>
      </c>
      <c r="I35" s="277">
        <v>19</v>
      </c>
      <c r="J35" s="278">
        <v>17</v>
      </c>
      <c r="K35" s="276">
        <v>2</v>
      </c>
      <c r="L35" s="277">
        <v>19</v>
      </c>
      <c r="M35" s="278">
        <v>12</v>
      </c>
      <c r="N35" s="276">
        <v>0</v>
      </c>
      <c r="O35" s="277">
        <v>12</v>
      </c>
      <c r="P35" s="278">
        <v>0</v>
      </c>
      <c r="Q35" s="276">
        <v>0</v>
      </c>
      <c r="R35" s="277">
        <v>0</v>
      </c>
      <c r="S35" s="278">
        <v>65</v>
      </c>
      <c r="T35" s="276">
        <v>2</v>
      </c>
      <c r="U35" s="277">
        <v>67</v>
      </c>
    </row>
    <row r="36" spans="1:22" ht="18.75" outlineLevel="1">
      <c r="A36" s="247"/>
      <c r="B36" s="273" t="s">
        <v>109</v>
      </c>
      <c r="C36" s="274" t="s">
        <v>110</v>
      </c>
      <c r="D36" s="275">
        <v>13</v>
      </c>
      <c r="E36" s="276">
        <v>0</v>
      </c>
      <c r="F36" s="277">
        <v>13</v>
      </c>
      <c r="G36" s="278">
        <v>13</v>
      </c>
      <c r="H36" s="276">
        <v>1</v>
      </c>
      <c r="I36" s="277">
        <v>14</v>
      </c>
      <c r="J36" s="278">
        <v>17</v>
      </c>
      <c r="K36" s="276">
        <v>2</v>
      </c>
      <c r="L36" s="277">
        <v>19</v>
      </c>
      <c r="M36" s="278">
        <v>21</v>
      </c>
      <c r="N36" s="276">
        <v>2</v>
      </c>
      <c r="O36" s="277">
        <v>23</v>
      </c>
      <c r="P36" s="278">
        <v>0</v>
      </c>
      <c r="Q36" s="276">
        <v>0</v>
      </c>
      <c r="R36" s="277">
        <v>0</v>
      </c>
      <c r="S36" s="278">
        <v>64</v>
      </c>
      <c r="T36" s="276">
        <v>5</v>
      </c>
      <c r="U36" s="277">
        <v>69</v>
      </c>
    </row>
    <row r="37" spans="1:22" ht="18.75" outlineLevel="1">
      <c r="A37" s="247"/>
      <c r="B37" s="273" t="s">
        <v>111</v>
      </c>
      <c r="C37" s="274" t="s">
        <v>112</v>
      </c>
      <c r="D37" s="275">
        <v>17</v>
      </c>
      <c r="E37" s="276">
        <v>4</v>
      </c>
      <c r="F37" s="277">
        <v>21</v>
      </c>
      <c r="G37" s="278">
        <v>33</v>
      </c>
      <c r="H37" s="276">
        <v>0</v>
      </c>
      <c r="I37" s="277">
        <v>33</v>
      </c>
      <c r="J37" s="278">
        <v>12</v>
      </c>
      <c r="K37" s="276">
        <v>1</v>
      </c>
      <c r="L37" s="277">
        <v>13</v>
      </c>
      <c r="M37" s="278">
        <v>21</v>
      </c>
      <c r="N37" s="276">
        <v>3</v>
      </c>
      <c r="O37" s="277">
        <v>24</v>
      </c>
      <c r="P37" s="278">
        <v>0</v>
      </c>
      <c r="Q37" s="276">
        <v>0</v>
      </c>
      <c r="R37" s="277">
        <v>0</v>
      </c>
      <c r="S37" s="278">
        <v>83</v>
      </c>
      <c r="T37" s="276">
        <v>8</v>
      </c>
      <c r="U37" s="277">
        <v>91</v>
      </c>
    </row>
    <row r="38" spans="1:22" ht="18.75" outlineLevel="1">
      <c r="A38" s="247"/>
      <c r="B38" s="273" t="s">
        <v>113</v>
      </c>
      <c r="C38" s="274" t="s">
        <v>114</v>
      </c>
      <c r="D38" s="275">
        <v>17</v>
      </c>
      <c r="E38" s="276">
        <v>0</v>
      </c>
      <c r="F38" s="277">
        <v>17</v>
      </c>
      <c r="G38" s="278">
        <v>23</v>
      </c>
      <c r="H38" s="276">
        <v>1</v>
      </c>
      <c r="I38" s="277">
        <v>24</v>
      </c>
      <c r="J38" s="278">
        <v>18</v>
      </c>
      <c r="K38" s="276">
        <v>12</v>
      </c>
      <c r="L38" s="277">
        <v>30</v>
      </c>
      <c r="M38" s="278">
        <v>13</v>
      </c>
      <c r="N38" s="276">
        <v>2</v>
      </c>
      <c r="O38" s="277">
        <v>15</v>
      </c>
      <c r="P38" s="278">
        <v>0</v>
      </c>
      <c r="Q38" s="276">
        <v>0</v>
      </c>
      <c r="R38" s="277">
        <v>0</v>
      </c>
      <c r="S38" s="278">
        <v>71</v>
      </c>
      <c r="T38" s="276">
        <v>15</v>
      </c>
      <c r="U38" s="277">
        <v>86</v>
      </c>
    </row>
    <row r="39" spans="1:22" ht="18.75" outlineLevel="1">
      <c r="A39" s="247"/>
      <c r="B39" s="273" t="s">
        <v>115</v>
      </c>
      <c r="C39" s="274" t="s">
        <v>116</v>
      </c>
      <c r="D39" s="275">
        <v>19</v>
      </c>
      <c r="E39" s="276">
        <v>0</v>
      </c>
      <c r="F39" s="277">
        <v>19</v>
      </c>
      <c r="G39" s="278">
        <v>8</v>
      </c>
      <c r="H39" s="276">
        <v>3</v>
      </c>
      <c r="I39" s="277">
        <v>11</v>
      </c>
      <c r="J39" s="278">
        <v>17</v>
      </c>
      <c r="K39" s="276">
        <v>2</v>
      </c>
      <c r="L39" s="277">
        <v>19</v>
      </c>
      <c r="M39" s="278">
        <v>10</v>
      </c>
      <c r="N39" s="276">
        <v>0</v>
      </c>
      <c r="O39" s="277">
        <v>10</v>
      </c>
      <c r="P39" s="278">
        <v>0</v>
      </c>
      <c r="Q39" s="276">
        <v>0</v>
      </c>
      <c r="R39" s="277">
        <v>0</v>
      </c>
      <c r="S39" s="278">
        <v>54</v>
      </c>
      <c r="T39" s="276">
        <v>5</v>
      </c>
      <c r="U39" s="277">
        <v>59</v>
      </c>
    </row>
    <row r="40" spans="1:22" ht="18.75" outlineLevel="1">
      <c r="A40" s="247"/>
      <c r="B40" s="273" t="s">
        <v>117</v>
      </c>
      <c r="C40" s="274" t="s">
        <v>118</v>
      </c>
      <c r="D40" s="275">
        <v>51</v>
      </c>
      <c r="E40" s="276">
        <v>0</v>
      </c>
      <c r="F40" s="277">
        <v>51</v>
      </c>
      <c r="G40" s="278">
        <v>41</v>
      </c>
      <c r="H40" s="276">
        <v>0</v>
      </c>
      <c r="I40" s="277">
        <v>41</v>
      </c>
      <c r="J40" s="278">
        <v>43</v>
      </c>
      <c r="K40" s="276">
        <v>0</v>
      </c>
      <c r="L40" s="277">
        <v>43</v>
      </c>
      <c r="M40" s="278">
        <v>5</v>
      </c>
      <c r="N40" s="276">
        <v>0</v>
      </c>
      <c r="O40" s="277">
        <v>5</v>
      </c>
      <c r="P40" s="278">
        <v>0</v>
      </c>
      <c r="Q40" s="276">
        <v>0</v>
      </c>
      <c r="R40" s="277">
        <v>0</v>
      </c>
      <c r="S40" s="278">
        <v>140</v>
      </c>
      <c r="T40" s="276">
        <v>0</v>
      </c>
      <c r="U40" s="277">
        <v>140</v>
      </c>
    </row>
    <row r="41" spans="1:22" ht="18.75" outlineLevel="1">
      <c r="A41" s="247"/>
      <c r="B41" s="273" t="s">
        <v>119</v>
      </c>
      <c r="C41" s="274" t="s">
        <v>120</v>
      </c>
      <c r="D41" s="275">
        <v>15</v>
      </c>
      <c r="E41" s="276">
        <v>0</v>
      </c>
      <c r="F41" s="277">
        <v>15</v>
      </c>
      <c r="G41" s="278">
        <v>12</v>
      </c>
      <c r="H41" s="276">
        <v>0</v>
      </c>
      <c r="I41" s="277">
        <v>12</v>
      </c>
      <c r="J41" s="278">
        <v>15</v>
      </c>
      <c r="K41" s="276">
        <v>1</v>
      </c>
      <c r="L41" s="277">
        <v>16</v>
      </c>
      <c r="M41" s="278">
        <v>7</v>
      </c>
      <c r="N41" s="276">
        <v>0</v>
      </c>
      <c r="O41" s="277">
        <v>7</v>
      </c>
      <c r="P41" s="278">
        <v>0</v>
      </c>
      <c r="Q41" s="276">
        <v>0</v>
      </c>
      <c r="R41" s="277">
        <v>0</v>
      </c>
      <c r="S41" s="278">
        <v>49</v>
      </c>
      <c r="T41" s="276">
        <v>1</v>
      </c>
      <c r="U41" s="277">
        <v>50</v>
      </c>
    </row>
    <row r="42" spans="1:22" ht="37.5" outlineLevel="1">
      <c r="A42" s="247"/>
      <c r="B42" s="273" t="s">
        <v>121</v>
      </c>
      <c r="C42" s="274" t="s">
        <v>122</v>
      </c>
      <c r="D42" s="275">
        <v>16</v>
      </c>
      <c r="E42" s="276">
        <v>0</v>
      </c>
      <c r="F42" s="277">
        <v>16</v>
      </c>
      <c r="G42" s="278">
        <v>12</v>
      </c>
      <c r="H42" s="276">
        <v>0</v>
      </c>
      <c r="I42" s="277">
        <v>12</v>
      </c>
      <c r="J42" s="278">
        <v>15</v>
      </c>
      <c r="K42" s="276">
        <v>0</v>
      </c>
      <c r="L42" s="277">
        <v>15</v>
      </c>
      <c r="M42" s="278">
        <v>25</v>
      </c>
      <c r="N42" s="276">
        <v>2</v>
      </c>
      <c r="O42" s="277">
        <v>27</v>
      </c>
      <c r="P42" s="278">
        <v>14</v>
      </c>
      <c r="Q42" s="276">
        <v>0</v>
      </c>
      <c r="R42" s="277">
        <v>14</v>
      </c>
      <c r="S42" s="278">
        <v>82</v>
      </c>
      <c r="T42" s="276">
        <v>2</v>
      </c>
      <c r="U42" s="277">
        <v>84</v>
      </c>
    </row>
    <row r="43" spans="1:22" ht="18.75" outlineLevel="1">
      <c r="A43" s="247"/>
      <c r="B43" s="273" t="s">
        <v>123</v>
      </c>
      <c r="C43" s="274" t="s">
        <v>124</v>
      </c>
      <c r="D43" s="275">
        <v>49</v>
      </c>
      <c r="E43" s="276">
        <v>4</v>
      </c>
      <c r="F43" s="277">
        <v>53</v>
      </c>
      <c r="G43" s="278">
        <v>34</v>
      </c>
      <c r="H43" s="276">
        <v>3</v>
      </c>
      <c r="I43" s="277">
        <v>37</v>
      </c>
      <c r="J43" s="278">
        <v>37</v>
      </c>
      <c r="K43" s="276">
        <v>9</v>
      </c>
      <c r="L43" s="277">
        <v>46</v>
      </c>
      <c r="M43" s="278">
        <v>24</v>
      </c>
      <c r="N43" s="276">
        <v>4</v>
      </c>
      <c r="O43" s="277">
        <v>28</v>
      </c>
      <c r="P43" s="278">
        <v>0</v>
      </c>
      <c r="Q43" s="276">
        <v>0</v>
      </c>
      <c r="R43" s="277">
        <v>0</v>
      </c>
      <c r="S43" s="278">
        <v>144</v>
      </c>
      <c r="T43" s="276">
        <v>20</v>
      </c>
      <c r="U43" s="277">
        <v>164</v>
      </c>
    </row>
    <row r="44" spans="1:22" ht="18.75" outlineLevel="1">
      <c r="A44" s="247"/>
      <c r="B44" s="273" t="s">
        <v>125</v>
      </c>
      <c r="C44" s="274" t="s">
        <v>126</v>
      </c>
      <c r="D44" s="275">
        <v>14</v>
      </c>
      <c r="E44" s="276">
        <v>0</v>
      </c>
      <c r="F44" s="277">
        <v>14</v>
      </c>
      <c r="G44" s="278">
        <v>9</v>
      </c>
      <c r="H44" s="276">
        <v>0</v>
      </c>
      <c r="I44" s="277">
        <v>9</v>
      </c>
      <c r="J44" s="278">
        <v>7</v>
      </c>
      <c r="K44" s="276">
        <v>1</v>
      </c>
      <c r="L44" s="277">
        <v>8</v>
      </c>
      <c r="M44" s="278">
        <v>9</v>
      </c>
      <c r="N44" s="276">
        <v>0</v>
      </c>
      <c r="O44" s="277">
        <v>9</v>
      </c>
      <c r="P44" s="278">
        <v>0</v>
      </c>
      <c r="Q44" s="276">
        <v>0</v>
      </c>
      <c r="R44" s="277">
        <v>0</v>
      </c>
      <c r="S44" s="278">
        <v>39</v>
      </c>
      <c r="T44" s="276">
        <v>1</v>
      </c>
      <c r="U44" s="277">
        <v>40</v>
      </c>
    </row>
    <row r="45" spans="1:22" ht="18.75" outlineLevel="1">
      <c r="A45" s="247"/>
      <c r="B45" s="273" t="s">
        <v>127</v>
      </c>
      <c r="C45" s="274" t="s">
        <v>128</v>
      </c>
      <c r="D45" s="275">
        <v>10</v>
      </c>
      <c r="E45" s="276">
        <v>0</v>
      </c>
      <c r="F45" s="277">
        <v>10</v>
      </c>
      <c r="G45" s="278">
        <v>0</v>
      </c>
      <c r="H45" s="276">
        <v>0</v>
      </c>
      <c r="I45" s="277">
        <v>0</v>
      </c>
      <c r="J45" s="278">
        <v>6</v>
      </c>
      <c r="K45" s="276">
        <v>0</v>
      </c>
      <c r="L45" s="277">
        <v>6</v>
      </c>
      <c r="M45" s="278">
        <v>0</v>
      </c>
      <c r="N45" s="276">
        <v>0</v>
      </c>
      <c r="O45" s="277">
        <v>0</v>
      </c>
      <c r="P45" s="278">
        <v>0</v>
      </c>
      <c r="Q45" s="276">
        <v>0</v>
      </c>
      <c r="R45" s="277">
        <v>0</v>
      </c>
      <c r="S45" s="278">
        <v>16</v>
      </c>
      <c r="T45" s="276">
        <v>0</v>
      </c>
      <c r="U45" s="277">
        <v>16</v>
      </c>
    </row>
    <row r="46" spans="1:22" ht="56.25" outlineLevel="1">
      <c r="A46" s="247"/>
      <c r="B46" s="273" t="s">
        <v>129</v>
      </c>
      <c r="C46" s="274" t="s">
        <v>130</v>
      </c>
      <c r="D46" s="275">
        <v>15</v>
      </c>
      <c r="E46" s="276">
        <v>1</v>
      </c>
      <c r="F46" s="277">
        <v>16</v>
      </c>
      <c r="G46" s="278">
        <v>16</v>
      </c>
      <c r="H46" s="276">
        <v>1</v>
      </c>
      <c r="I46" s="277">
        <v>17</v>
      </c>
      <c r="J46" s="278">
        <v>7</v>
      </c>
      <c r="K46" s="276">
        <v>0</v>
      </c>
      <c r="L46" s="277">
        <v>7</v>
      </c>
      <c r="M46" s="278">
        <v>11</v>
      </c>
      <c r="N46" s="276">
        <v>2</v>
      </c>
      <c r="O46" s="277">
        <v>13</v>
      </c>
      <c r="P46" s="278">
        <v>0</v>
      </c>
      <c r="Q46" s="276">
        <v>0</v>
      </c>
      <c r="R46" s="277">
        <v>0</v>
      </c>
      <c r="S46" s="278">
        <v>49</v>
      </c>
      <c r="T46" s="276">
        <v>4</v>
      </c>
      <c r="U46" s="277">
        <v>53</v>
      </c>
    </row>
    <row r="47" spans="1:22" ht="18.75" outlineLevel="1">
      <c r="A47" s="247"/>
      <c r="B47" s="273" t="s">
        <v>131</v>
      </c>
      <c r="C47" s="274" t="s">
        <v>132</v>
      </c>
      <c r="D47" s="275">
        <v>14</v>
      </c>
      <c r="E47" s="276">
        <v>0</v>
      </c>
      <c r="F47" s="277">
        <v>14</v>
      </c>
      <c r="G47" s="278">
        <v>11</v>
      </c>
      <c r="H47" s="276">
        <v>0</v>
      </c>
      <c r="I47" s="277">
        <v>11</v>
      </c>
      <c r="J47" s="278">
        <v>7</v>
      </c>
      <c r="K47" s="276">
        <v>1</v>
      </c>
      <c r="L47" s="277">
        <v>8</v>
      </c>
      <c r="M47" s="278">
        <v>7</v>
      </c>
      <c r="N47" s="276">
        <v>0</v>
      </c>
      <c r="O47" s="277">
        <v>7</v>
      </c>
      <c r="P47" s="278">
        <v>0</v>
      </c>
      <c r="Q47" s="276">
        <v>0</v>
      </c>
      <c r="R47" s="277">
        <v>0</v>
      </c>
      <c r="S47" s="278">
        <v>39</v>
      </c>
      <c r="T47" s="276">
        <v>1</v>
      </c>
      <c r="U47" s="277">
        <v>40</v>
      </c>
    </row>
    <row r="48" spans="1:22" ht="18.75" outlineLevel="1">
      <c r="A48" s="247"/>
      <c r="B48" s="273" t="s">
        <v>133</v>
      </c>
      <c r="C48" s="274" t="s">
        <v>134</v>
      </c>
      <c r="D48" s="275">
        <v>2</v>
      </c>
      <c r="E48" s="276">
        <v>0</v>
      </c>
      <c r="F48" s="277">
        <v>2</v>
      </c>
      <c r="G48" s="278">
        <v>2</v>
      </c>
      <c r="H48" s="276">
        <v>1</v>
      </c>
      <c r="I48" s="277">
        <v>3</v>
      </c>
      <c r="J48" s="278">
        <v>1</v>
      </c>
      <c r="K48" s="276">
        <v>1</v>
      </c>
      <c r="L48" s="277">
        <v>2</v>
      </c>
      <c r="M48" s="278">
        <v>1</v>
      </c>
      <c r="N48" s="276">
        <v>0</v>
      </c>
      <c r="O48" s="277">
        <v>1</v>
      </c>
      <c r="P48" s="278">
        <v>0</v>
      </c>
      <c r="Q48" s="276">
        <v>0</v>
      </c>
      <c r="R48" s="277">
        <v>0</v>
      </c>
      <c r="S48" s="278">
        <v>6</v>
      </c>
      <c r="T48" s="276">
        <v>2</v>
      </c>
      <c r="U48" s="277">
        <v>8</v>
      </c>
    </row>
    <row r="49" spans="1:21" ht="18.75" outlineLevel="1">
      <c r="A49" s="247"/>
      <c r="B49" s="273" t="s">
        <v>135</v>
      </c>
      <c r="C49" s="274" t="s">
        <v>136</v>
      </c>
      <c r="D49" s="275">
        <v>3</v>
      </c>
      <c r="E49" s="276">
        <v>0</v>
      </c>
      <c r="F49" s="277">
        <v>3</v>
      </c>
      <c r="G49" s="278">
        <v>9</v>
      </c>
      <c r="H49" s="276">
        <v>0</v>
      </c>
      <c r="I49" s="277">
        <v>9</v>
      </c>
      <c r="J49" s="278">
        <v>6</v>
      </c>
      <c r="K49" s="276">
        <v>2</v>
      </c>
      <c r="L49" s="277">
        <v>8</v>
      </c>
      <c r="M49" s="278">
        <v>2</v>
      </c>
      <c r="N49" s="276">
        <v>0</v>
      </c>
      <c r="O49" s="277">
        <v>2</v>
      </c>
      <c r="P49" s="278">
        <v>0</v>
      </c>
      <c r="Q49" s="276">
        <v>0</v>
      </c>
      <c r="R49" s="277">
        <v>0</v>
      </c>
      <c r="S49" s="278">
        <v>20</v>
      </c>
      <c r="T49" s="276">
        <v>2</v>
      </c>
      <c r="U49" s="277">
        <v>22</v>
      </c>
    </row>
    <row r="50" spans="1:21" ht="18.75" outlineLevel="1">
      <c r="A50" s="247"/>
      <c r="B50" s="273" t="s">
        <v>137</v>
      </c>
      <c r="C50" s="274" t="s">
        <v>138</v>
      </c>
      <c r="D50" s="275">
        <v>2</v>
      </c>
      <c r="E50" s="276">
        <v>0</v>
      </c>
      <c r="F50" s="277">
        <v>2</v>
      </c>
      <c r="G50" s="278">
        <v>0</v>
      </c>
      <c r="H50" s="276">
        <v>0</v>
      </c>
      <c r="I50" s="277">
        <v>0</v>
      </c>
      <c r="J50" s="278">
        <v>1</v>
      </c>
      <c r="K50" s="276">
        <v>0</v>
      </c>
      <c r="L50" s="277">
        <v>1</v>
      </c>
      <c r="M50" s="278">
        <v>2</v>
      </c>
      <c r="N50" s="276">
        <v>0</v>
      </c>
      <c r="O50" s="277">
        <v>2</v>
      </c>
      <c r="P50" s="278">
        <v>0</v>
      </c>
      <c r="Q50" s="276">
        <v>0</v>
      </c>
      <c r="R50" s="277">
        <v>0</v>
      </c>
      <c r="S50" s="278">
        <v>5</v>
      </c>
      <c r="T50" s="276">
        <v>0</v>
      </c>
      <c r="U50" s="277">
        <v>5</v>
      </c>
    </row>
    <row r="51" spans="1:21" ht="18.75" outlineLevel="1">
      <c r="A51" s="247"/>
      <c r="B51" s="273" t="s">
        <v>139</v>
      </c>
      <c r="C51" s="274" t="s">
        <v>140</v>
      </c>
      <c r="D51" s="275">
        <v>2</v>
      </c>
      <c r="E51" s="276">
        <v>0</v>
      </c>
      <c r="F51" s="277">
        <v>2</v>
      </c>
      <c r="G51" s="278">
        <v>2</v>
      </c>
      <c r="H51" s="276">
        <v>0</v>
      </c>
      <c r="I51" s="277">
        <v>2</v>
      </c>
      <c r="J51" s="278">
        <v>1</v>
      </c>
      <c r="K51" s="276">
        <v>0</v>
      </c>
      <c r="L51" s="277">
        <v>1</v>
      </c>
      <c r="M51" s="278">
        <v>0</v>
      </c>
      <c r="N51" s="276">
        <v>0</v>
      </c>
      <c r="O51" s="277">
        <v>0</v>
      </c>
      <c r="P51" s="278">
        <v>0</v>
      </c>
      <c r="Q51" s="276">
        <v>0</v>
      </c>
      <c r="R51" s="277">
        <v>0</v>
      </c>
      <c r="S51" s="278">
        <v>5</v>
      </c>
      <c r="T51" s="276">
        <v>0</v>
      </c>
      <c r="U51" s="277">
        <v>5</v>
      </c>
    </row>
    <row r="52" spans="1:21" ht="18.75" outlineLevel="1">
      <c r="A52" s="247"/>
      <c r="B52" s="273" t="s">
        <v>141</v>
      </c>
      <c r="C52" s="274" t="s">
        <v>142</v>
      </c>
      <c r="D52" s="275">
        <v>1</v>
      </c>
      <c r="E52" s="276">
        <v>0</v>
      </c>
      <c r="F52" s="277">
        <v>1</v>
      </c>
      <c r="G52" s="278">
        <v>2</v>
      </c>
      <c r="H52" s="276">
        <v>0</v>
      </c>
      <c r="I52" s="277">
        <v>2</v>
      </c>
      <c r="J52" s="278">
        <v>2</v>
      </c>
      <c r="K52" s="276">
        <v>0</v>
      </c>
      <c r="L52" s="277">
        <v>2</v>
      </c>
      <c r="M52" s="278">
        <v>0</v>
      </c>
      <c r="N52" s="276">
        <v>0</v>
      </c>
      <c r="O52" s="277">
        <v>0</v>
      </c>
      <c r="P52" s="278">
        <v>0</v>
      </c>
      <c r="Q52" s="276">
        <v>0</v>
      </c>
      <c r="R52" s="277">
        <v>0</v>
      </c>
      <c r="S52" s="278">
        <v>5</v>
      </c>
      <c r="T52" s="276">
        <v>0</v>
      </c>
      <c r="U52" s="277">
        <v>5</v>
      </c>
    </row>
    <row r="53" spans="1:21" ht="37.5" outlineLevel="1">
      <c r="A53" s="247"/>
      <c r="B53" s="273" t="s">
        <v>143</v>
      </c>
      <c r="C53" s="274" t="s">
        <v>144</v>
      </c>
      <c r="D53" s="275">
        <v>3</v>
      </c>
      <c r="E53" s="276">
        <v>0</v>
      </c>
      <c r="F53" s="277">
        <v>3</v>
      </c>
      <c r="G53" s="278">
        <v>1</v>
      </c>
      <c r="H53" s="276">
        <v>0</v>
      </c>
      <c r="I53" s="277">
        <v>1</v>
      </c>
      <c r="J53" s="278">
        <v>6</v>
      </c>
      <c r="K53" s="276">
        <v>0</v>
      </c>
      <c r="L53" s="277">
        <v>6</v>
      </c>
      <c r="M53" s="278">
        <v>2</v>
      </c>
      <c r="N53" s="276">
        <v>0</v>
      </c>
      <c r="O53" s="277">
        <v>2</v>
      </c>
      <c r="P53" s="278">
        <v>0</v>
      </c>
      <c r="Q53" s="276">
        <v>0</v>
      </c>
      <c r="R53" s="277">
        <v>0</v>
      </c>
      <c r="S53" s="278">
        <v>12</v>
      </c>
      <c r="T53" s="276">
        <v>0</v>
      </c>
      <c r="U53" s="277">
        <v>12</v>
      </c>
    </row>
    <row r="54" spans="1:21" ht="18.75" outlineLevel="1">
      <c r="A54" s="247"/>
      <c r="B54" s="273" t="s">
        <v>145</v>
      </c>
      <c r="C54" s="274" t="s">
        <v>146</v>
      </c>
      <c r="D54" s="275">
        <v>23</v>
      </c>
      <c r="E54" s="276">
        <v>1</v>
      </c>
      <c r="F54" s="277">
        <v>24</v>
      </c>
      <c r="G54" s="278">
        <v>21</v>
      </c>
      <c r="H54" s="276">
        <v>2</v>
      </c>
      <c r="I54" s="277">
        <v>23</v>
      </c>
      <c r="J54" s="278">
        <v>23</v>
      </c>
      <c r="K54" s="276">
        <v>13</v>
      </c>
      <c r="L54" s="277">
        <v>36</v>
      </c>
      <c r="M54" s="278">
        <v>12</v>
      </c>
      <c r="N54" s="276">
        <v>1</v>
      </c>
      <c r="O54" s="277">
        <v>13</v>
      </c>
      <c r="P54" s="278">
        <v>0</v>
      </c>
      <c r="Q54" s="276">
        <v>0</v>
      </c>
      <c r="R54" s="277">
        <v>0</v>
      </c>
      <c r="S54" s="278">
        <v>79</v>
      </c>
      <c r="T54" s="276">
        <v>17</v>
      </c>
      <c r="U54" s="277">
        <v>96</v>
      </c>
    </row>
    <row r="55" spans="1:21" ht="37.5" outlineLevel="1">
      <c r="A55" s="247"/>
      <c r="B55" s="279" t="s">
        <v>147</v>
      </c>
      <c r="C55" s="280" t="s">
        <v>148</v>
      </c>
      <c r="D55" s="281">
        <v>11</v>
      </c>
      <c r="E55" s="282">
        <v>0</v>
      </c>
      <c r="F55" s="283">
        <v>11</v>
      </c>
      <c r="G55" s="284">
        <v>4</v>
      </c>
      <c r="H55" s="282">
        <v>0</v>
      </c>
      <c r="I55" s="283">
        <v>4</v>
      </c>
      <c r="J55" s="284">
        <v>15</v>
      </c>
      <c r="K55" s="282">
        <v>0</v>
      </c>
      <c r="L55" s="283">
        <v>15</v>
      </c>
      <c r="M55" s="284">
        <v>5</v>
      </c>
      <c r="N55" s="282">
        <v>0</v>
      </c>
      <c r="O55" s="283">
        <v>5</v>
      </c>
      <c r="P55" s="284">
        <v>0</v>
      </c>
      <c r="Q55" s="282">
        <v>0</v>
      </c>
      <c r="R55" s="283">
        <v>0</v>
      </c>
      <c r="S55" s="284">
        <v>35</v>
      </c>
      <c r="T55" s="282">
        <v>0</v>
      </c>
      <c r="U55" s="283">
        <v>35</v>
      </c>
    </row>
    <row r="56" spans="1:21" ht="17.649999999999999" customHeight="1">
      <c r="B56" s="7627" t="s">
        <v>17</v>
      </c>
      <c r="C56" s="7627"/>
      <c r="D56" s="285">
        <f>SUM(D34:D55)</f>
        <v>314</v>
      </c>
      <c r="E56" s="285">
        <f t="shared" ref="E56:U56" si="2">SUM(E34:E55)</f>
        <v>10</v>
      </c>
      <c r="F56" s="253">
        <f t="shared" si="2"/>
        <v>324</v>
      </c>
      <c r="G56" s="252">
        <f t="shared" si="2"/>
        <v>272</v>
      </c>
      <c r="H56" s="285">
        <f t="shared" si="2"/>
        <v>12</v>
      </c>
      <c r="I56" s="258">
        <f t="shared" si="2"/>
        <v>284</v>
      </c>
      <c r="J56" s="252">
        <f t="shared" si="2"/>
        <v>273</v>
      </c>
      <c r="K56" s="285">
        <f t="shared" si="2"/>
        <v>47</v>
      </c>
      <c r="L56" s="253">
        <f t="shared" si="2"/>
        <v>320</v>
      </c>
      <c r="M56" s="252">
        <f t="shared" si="2"/>
        <v>189</v>
      </c>
      <c r="N56" s="285">
        <f t="shared" si="2"/>
        <v>16</v>
      </c>
      <c r="O56" s="253">
        <f t="shared" si="2"/>
        <v>205</v>
      </c>
      <c r="P56" s="318">
        <f t="shared" si="2"/>
        <v>14</v>
      </c>
      <c r="Q56" s="244">
        <f t="shared" si="2"/>
        <v>0</v>
      </c>
      <c r="R56" s="324">
        <f t="shared" si="2"/>
        <v>14</v>
      </c>
      <c r="S56" s="252">
        <f t="shared" si="2"/>
        <v>1062</v>
      </c>
      <c r="T56" s="285">
        <f t="shared" si="2"/>
        <v>85</v>
      </c>
      <c r="U56" s="253">
        <f t="shared" si="2"/>
        <v>1147</v>
      </c>
    </row>
    <row r="57" spans="1:21" ht="16.350000000000001" customHeight="1">
      <c r="B57" s="7628" t="s">
        <v>18</v>
      </c>
      <c r="C57" s="7628"/>
      <c r="D57" s="313"/>
      <c r="E57" s="314"/>
      <c r="F57" s="315"/>
      <c r="G57" s="314"/>
      <c r="H57" s="314"/>
      <c r="I57" s="319"/>
      <c r="J57" s="314"/>
      <c r="K57" s="314"/>
      <c r="L57" s="315"/>
      <c r="M57" s="314"/>
      <c r="N57" s="314"/>
      <c r="O57" s="315"/>
      <c r="P57" s="320"/>
      <c r="Q57" s="320"/>
      <c r="R57" s="327"/>
      <c r="S57" s="314"/>
      <c r="T57" s="314"/>
      <c r="U57" s="315"/>
    </row>
    <row r="58" spans="1:21" ht="18.75">
      <c r="B58" s="267" t="s">
        <v>107</v>
      </c>
      <c r="C58" s="268" t="s">
        <v>108</v>
      </c>
      <c r="D58" s="269">
        <v>2</v>
      </c>
      <c r="E58" s="270">
        <v>0</v>
      </c>
      <c r="F58" s="271">
        <v>2</v>
      </c>
      <c r="G58" s="272">
        <v>1</v>
      </c>
      <c r="H58" s="270">
        <v>0</v>
      </c>
      <c r="I58" s="271">
        <v>1</v>
      </c>
      <c r="J58" s="272">
        <v>0</v>
      </c>
      <c r="K58" s="270">
        <v>1</v>
      </c>
      <c r="L58" s="271">
        <v>1</v>
      </c>
      <c r="M58" s="272">
        <v>1</v>
      </c>
      <c r="N58" s="270">
        <v>0</v>
      </c>
      <c r="O58" s="271">
        <v>1</v>
      </c>
      <c r="P58" s="272">
        <v>0</v>
      </c>
      <c r="Q58" s="270">
        <v>0</v>
      </c>
      <c r="R58" s="271">
        <v>0</v>
      </c>
      <c r="S58" s="272">
        <v>4</v>
      </c>
      <c r="T58" s="270">
        <v>1</v>
      </c>
      <c r="U58" s="271">
        <v>5</v>
      </c>
    </row>
    <row r="59" spans="1:21" ht="18.75" outlineLevel="1">
      <c r="B59" s="273" t="s">
        <v>109</v>
      </c>
      <c r="C59" s="274" t="s">
        <v>110</v>
      </c>
      <c r="D59" s="275">
        <v>0</v>
      </c>
      <c r="E59" s="276">
        <v>0</v>
      </c>
      <c r="F59" s="277">
        <v>0</v>
      </c>
      <c r="G59" s="278">
        <v>0</v>
      </c>
      <c r="H59" s="276">
        <v>0</v>
      </c>
      <c r="I59" s="277">
        <v>0</v>
      </c>
      <c r="J59" s="278">
        <v>0</v>
      </c>
      <c r="K59" s="276">
        <v>0</v>
      </c>
      <c r="L59" s="277">
        <v>0</v>
      </c>
      <c r="M59" s="278">
        <v>1</v>
      </c>
      <c r="N59" s="276">
        <v>0</v>
      </c>
      <c r="O59" s="277">
        <v>1</v>
      </c>
      <c r="P59" s="278">
        <v>0</v>
      </c>
      <c r="Q59" s="276">
        <v>0</v>
      </c>
      <c r="R59" s="277">
        <v>0</v>
      </c>
      <c r="S59" s="278">
        <v>1</v>
      </c>
      <c r="T59" s="276">
        <v>0</v>
      </c>
      <c r="U59" s="277">
        <v>1</v>
      </c>
    </row>
    <row r="60" spans="1:21" ht="18.75" outlineLevel="1">
      <c r="B60" s="273" t="s">
        <v>111</v>
      </c>
      <c r="C60" s="274" t="s">
        <v>112</v>
      </c>
      <c r="D60" s="275">
        <v>0</v>
      </c>
      <c r="E60" s="276">
        <v>0</v>
      </c>
      <c r="F60" s="277">
        <v>0</v>
      </c>
      <c r="G60" s="278">
        <v>2</v>
      </c>
      <c r="H60" s="276">
        <v>0</v>
      </c>
      <c r="I60" s="277">
        <v>2</v>
      </c>
      <c r="J60" s="278">
        <v>2</v>
      </c>
      <c r="K60" s="276">
        <v>2</v>
      </c>
      <c r="L60" s="277">
        <v>4</v>
      </c>
      <c r="M60" s="278">
        <v>2</v>
      </c>
      <c r="N60" s="276">
        <v>0</v>
      </c>
      <c r="O60" s="277">
        <v>2</v>
      </c>
      <c r="P60" s="278">
        <v>0</v>
      </c>
      <c r="Q60" s="276">
        <v>0</v>
      </c>
      <c r="R60" s="277">
        <v>0</v>
      </c>
      <c r="S60" s="278">
        <v>6</v>
      </c>
      <c r="T60" s="276">
        <v>2</v>
      </c>
      <c r="U60" s="277">
        <v>8</v>
      </c>
    </row>
    <row r="61" spans="1:21" ht="18.75" outlineLevel="1">
      <c r="B61" s="273" t="s">
        <v>113</v>
      </c>
      <c r="C61" s="274" t="s">
        <v>114</v>
      </c>
      <c r="D61" s="275">
        <v>1</v>
      </c>
      <c r="E61" s="276">
        <v>0</v>
      </c>
      <c r="F61" s="277">
        <v>1</v>
      </c>
      <c r="G61" s="278">
        <v>0</v>
      </c>
      <c r="H61" s="276">
        <v>0</v>
      </c>
      <c r="I61" s="277">
        <v>0</v>
      </c>
      <c r="J61" s="278">
        <v>2</v>
      </c>
      <c r="K61" s="276">
        <v>4</v>
      </c>
      <c r="L61" s="277">
        <v>6</v>
      </c>
      <c r="M61" s="278">
        <v>0</v>
      </c>
      <c r="N61" s="276">
        <v>0</v>
      </c>
      <c r="O61" s="277">
        <v>0</v>
      </c>
      <c r="P61" s="278">
        <v>0</v>
      </c>
      <c r="Q61" s="276">
        <v>0</v>
      </c>
      <c r="R61" s="277">
        <v>0</v>
      </c>
      <c r="S61" s="278">
        <v>3</v>
      </c>
      <c r="T61" s="276">
        <v>4</v>
      </c>
      <c r="U61" s="277">
        <v>7</v>
      </c>
    </row>
    <row r="62" spans="1:21" ht="18.75" outlineLevel="1">
      <c r="B62" s="273" t="s">
        <v>115</v>
      </c>
      <c r="C62" s="274" t="s">
        <v>116</v>
      </c>
      <c r="D62" s="275">
        <v>0</v>
      </c>
      <c r="E62" s="276">
        <v>1</v>
      </c>
      <c r="F62" s="277">
        <v>1</v>
      </c>
      <c r="G62" s="278">
        <v>0</v>
      </c>
      <c r="H62" s="276">
        <v>0</v>
      </c>
      <c r="I62" s="277">
        <v>0</v>
      </c>
      <c r="J62" s="278">
        <v>0</v>
      </c>
      <c r="K62" s="276">
        <v>0</v>
      </c>
      <c r="L62" s="277">
        <v>0</v>
      </c>
      <c r="M62" s="278">
        <v>1</v>
      </c>
      <c r="N62" s="276">
        <v>0</v>
      </c>
      <c r="O62" s="277">
        <v>1</v>
      </c>
      <c r="P62" s="278">
        <v>0</v>
      </c>
      <c r="Q62" s="276">
        <v>0</v>
      </c>
      <c r="R62" s="277">
        <v>0</v>
      </c>
      <c r="S62" s="278">
        <v>1</v>
      </c>
      <c r="T62" s="276">
        <v>1</v>
      </c>
      <c r="U62" s="277">
        <v>2</v>
      </c>
    </row>
    <row r="63" spans="1:21" ht="18.75" outlineLevel="1">
      <c r="B63" s="273" t="s">
        <v>117</v>
      </c>
      <c r="C63" s="274" t="s">
        <v>118</v>
      </c>
      <c r="D63" s="275">
        <v>1</v>
      </c>
      <c r="E63" s="276">
        <v>0</v>
      </c>
      <c r="F63" s="277">
        <v>1</v>
      </c>
      <c r="G63" s="278">
        <v>0</v>
      </c>
      <c r="H63" s="276">
        <v>0</v>
      </c>
      <c r="I63" s="277">
        <v>0</v>
      </c>
      <c r="J63" s="278">
        <v>2</v>
      </c>
      <c r="K63" s="276">
        <v>0</v>
      </c>
      <c r="L63" s="277">
        <v>2</v>
      </c>
      <c r="M63" s="278">
        <v>0</v>
      </c>
      <c r="N63" s="276">
        <v>0</v>
      </c>
      <c r="O63" s="277">
        <v>0</v>
      </c>
      <c r="P63" s="278">
        <v>0</v>
      </c>
      <c r="Q63" s="276">
        <v>0</v>
      </c>
      <c r="R63" s="277">
        <v>0</v>
      </c>
      <c r="S63" s="278">
        <v>3</v>
      </c>
      <c r="T63" s="276">
        <v>0</v>
      </c>
      <c r="U63" s="277">
        <v>3</v>
      </c>
    </row>
    <row r="64" spans="1:21" ht="37.5" outlineLevel="1">
      <c r="B64" s="273" t="s">
        <v>121</v>
      </c>
      <c r="C64" s="274" t="s">
        <v>122</v>
      </c>
      <c r="D64" s="275">
        <v>0</v>
      </c>
      <c r="E64" s="276">
        <v>0</v>
      </c>
      <c r="F64" s="277">
        <v>0</v>
      </c>
      <c r="G64" s="278">
        <v>0</v>
      </c>
      <c r="H64" s="276">
        <v>0</v>
      </c>
      <c r="I64" s="277">
        <v>0</v>
      </c>
      <c r="J64" s="278">
        <v>0</v>
      </c>
      <c r="K64" s="276">
        <v>2</v>
      </c>
      <c r="L64" s="277">
        <v>2</v>
      </c>
      <c r="M64" s="278">
        <v>0</v>
      </c>
      <c r="N64" s="276">
        <v>0</v>
      </c>
      <c r="O64" s="277">
        <v>0</v>
      </c>
      <c r="P64" s="278">
        <v>0</v>
      </c>
      <c r="Q64" s="276">
        <v>0</v>
      </c>
      <c r="R64" s="277">
        <v>0</v>
      </c>
      <c r="S64" s="278">
        <v>0</v>
      </c>
      <c r="T64" s="276">
        <v>2</v>
      </c>
      <c r="U64" s="277">
        <v>2</v>
      </c>
    </row>
    <row r="65" spans="2:22" ht="18.75" outlineLevel="1">
      <c r="B65" s="273" t="s">
        <v>123</v>
      </c>
      <c r="C65" s="274" t="s">
        <v>124</v>
      </c>
      <c r="D65" s="275">
        <v>1</v>
      </c>
      <c r="E65" s="276">
        <v>1</v>
      </c>
      <c r="F65" s="277">
        <v>2</v>
      </c>
      <c r="G65" s="278">
        <v>2</v>
      </c>
      <c r="H65" s="276">
        <v>1</v>
      </c>
      <c r="I65" s="277">
        <v>3</v>
      </c>
      <c r="J65" s="278">
        <v>3</v>
      </c>
      <c r="K65" s="276">
        <v>0</v>
      </c>
      <c r="L65" s="277">
        <v>3</v>
      </c>
      <c r="M65" s="278">
        <v>6</v>
      </c>
      <c r="N65" s="276">
        <v>0</v>
      </c>
      <c r="O65" s="277">
        <v>6</v>
      </c>
      <c r="P65" s="278">
        <v>0</v>
      </c>
      <c r="Q65" s="276">
        <v>0</v>
      </c>
      <c r="R65" s="277">
        <v>0</v>
      </c>
      <c r="S65" s="278">
        <v>12</v>
      </c>
      <c r="T65" s="276">
        <v>2</v>
      </c>
      <c r="U65" s="277">
        <v>14</v>
      </c>
    </row>
    <row r="66" spans="2:22" ht="18.75" outlineLevel="1">
      <c r="B66" s="273" t="s">
        <v>125</v>
      </c>
      <c r="C66" s="274" t="s">
        <v>126</v>
      </c>
      <c r="D66" s="275">
        <v>0</v>
      </c>
      <c r="E66" s="276">
        <v>0</v>
      </c>
      <c r="F66" s="277">
        <v>0</v>
      </c>
      <c r="G66" s="278">
        <v>0</v>
      </c>
      <c r="H66" s="276">
        <v>0</v>
      </c>
      <c r="I66" s="277">
        <v>0</v>
      </c>
      <c r="J66" s="278">
        <v>1</v>
      </c>
      <c r="K66" s="276">
        <v>0</v>
      </c>
      <c r="L66" s="277">
        <v>1</v>
      </c>
      <c r="M66" s="278">
        <v>0</v>
      </c>
      <c r="N66" s="276">
        <v>0</v>
      </c>
      <c r="O66" s="277">
        <v>0</v>
      </c>
      <c r="P66" s="278">
        <v>0</v>
      </c>
      <c r="Q66" s="276">
        <v>0</v>
      </c>
      <c r="R66" s="277">
        <v>0</v>
      </c>
      <c r="S66" s="278">
        <v>1</v>
      </c>
      <c r="T66" s="276">
        <v>0</v>
      </c>
      <c r="U66" s="277">
        <v>1</v>
      </c>
    </row>
    <row r="67" spans="2:22" ht="56.25" outlineLevel="1">
      <c r="B67" s="273" t="s">
        <v>129</v>
      </c>
      <c r="C67" s="274" t="s">
        <v>130</v>
      </c>
      <c r="D67" s="275">
        <v>0</v>
      </c>
      <c r="E67" s="276">
        <v>0</v>
      </c>
      <c r="F67" s="277">
        <v>0</v>
      </c>
      <c r="G67" s="278">
        <v>0</v>
      </c>
      <c r="H67" s="276">
        <v>0</v>
      </c>
      <c r="I67" s="277">
        <v>0</v>
      </c>
      <c r="J67" s="278">
        <v>0</v>
      </c>
      <c r="K67" s="276">
        <v>0</v>
      </c>
      <c r="L67" s="277">
        <v>0</v>
      </c>
      <c r="M67" s="278">
        <v>0</v>
      </c>
      <c r="N67" s="276">
        <v>2</v>
      </c>
      <c r="O67" s="277">
        <v>2</v>
      </c>
      <c r="P67" s="278">
        <v>0</v>
      </c>
      <c r="Q67" s="276">
        <v>0</v>
      </c>
      <c r="R67" s="277">
        <v>0</v>
      </c>
      <c r="S67" s="278">
        <v>0</v>
      </c>
      <c r="T67" s="276">
        <v>2</v>
      </c>
      <c r="U67" s="277">
        <v>2</v>
      </c>
    </row>
    <row r="68" spans="2:22" ht="18.75" outlineLevel="1">
      <c r="B68" s="273" t="s">
        <v>131</v>
      </c>
      <c r="C68" s="274" t="s">
        <v>132</v>
      </c>
      <c r="D68" s="275">
        <v>0</v>
      </c>
      <c r="E68" s="276">
        <v>0</v>
      </c>
      <c r="F68" s="277">
        <v>0</v>
      </c>
      <c r="G68" s="278">
        <v>0</v>
      </c>
      <c r="H68" s="276">
        <v>0</v>
      </c>
      <c r="I68" s="277">
        <v>0</v>
      </c>
      <c r="J68" s="278">
        <v>2</v>
      </c>
      <c r="K68" s="276">
        <v>0</v>
      </c>
      <c r="L68" s="277">
        <v>2</v>
      </c>
      <c r="M68" s="278">
        <v>1</v>
      </c>
      <c r="N68" s="276">
        <v>0</v>
      </c>
      <c r="O68" s="277">
        <v>1</v>
      </c>
      <c r="P68" s="278">
        <v>0</v>
      </c>
      <c r="Q68" s="276">
        <v>0</v>
      </c>
      <c r="R68" s="277">
        <v>0</v>
      </c>
      <c r="S68" s="278">
        <v>3</v>
      </c>
      <c r="T68" s="276">
        <v>0</v>
      </c>
      <c r="U68" s="277">
        <v>3</v>
      </c>
    </row>
    <row r="69" spans="2:22" ht="18.75" outlineLevel="1">
      <c r="B69" s="273" t="s">
        <v>133</v>
      </c>
      <c r="C69" s="274" t="s">
        <v>134</v>
      </c>
      <c r="D69" s="275">
        <v>0</v>
      </c>
      <c r="E69" s="276">
        <v>2</v>
      </c>
      <c r="F69" s="277">
        <v>2</v>
      </c>
      <c r="G69" s="278">
        <v>0</v>
      </c>
      <c r="H69" s="276">
        <v>0</v>
      </c>
      <c r="I69" s="277">
        <v>0</v>
      </c>
      <c r="J69" s="278">
        <v>0</v>
      </c>
      <c r="K69" s="276">
        <v>0</v>
      </c>
      <c r="L69" s="277">
        <v>0</v>
      </c>
      <c r="M69" s="278">
        <v>1</v>
      </c>
      <c r="N69" s="276">
        <v>0</v>
      </c>
      <c r="O69" s="277">
        <v>1</v>
      </c>
      <c r="P69" s="278">
        <v>0</v>
      </c>
      <c r="Q69" s="276">
        <v>0</v>
      </c>
      <c r="R69" s="277">
        <v>0</v>
      </c>
      <c r="S69" s="278">
        <v>1</v>
      </c>
      <c r="T69" s="276">
        <v>2</v>
      </c>
      <c r="U69" s="277">
        <v>3</v>
      </c>
    </row>
    <row r="70" spans="2:22" ht="18.75" outlineLevel="1">
      <c r="B70" s="273" t="s">
        <v>135</v>
      </c>
      <c r="C70" s="274" t="s">
        <v>136</v>
      </c>
      <c r="D70" s="275">
        <v>0</v>
      </c>
      <c r="E70" s="276">
        <v>0</v>
      </c>
      <c r="F70" s="277">
        <v>0</v>
      </c>
      <c r="G70" s="278">
        <v>0</v>
      </c>
      <c r="H70" s="276">
        <v>0</v>
      </c>
      <c r="I70" s="277">
        <v>0</v>
      </c>
      <c r="J70" s="278">
        <v>0</v>
      </c>
      <c r="K70" s="276">
        <v>0</v>
      </c>
      <c r="L70" s="277">
        <v>0</v>
      </c>
      <c r="M70" s="278">
        <v>2</v>
      </c>
      <c r="N70" s="276">
        <v>3</v>
      </c>
      <c r="O70" s="277">
        <v>5</v>
      </c>
      <c r="P70" s="278">
        <v>0</v>
      </c>
      <c r="Q70" s="276">
        <v>0</v>
      </c>
      <c r="R70" s="277">
        <v>0</v>
      </c>
      <c r="S70" s="278">
        <v>2</v>
      </c>
      <c r="T70" s="276">
        <v>3</v>
      </c>
      <c r="U70" s="277">
        <v>5</v>
      </c>
    </row>
    <row r="71" spans="2:22" ht="18.75" outlineLevel="1">
      <c r="B71" s="273" t="s">
        <v>137</v>
      </c>
      <c r="C71" s="274" t="s">
        <v>138</v>
      </c>
      <c r="D71" s="275">
        <v>0</v>
      </c>
      <c r="E71" s="276">
        <v>0</v>
      </c>
      <c r="F71" s="277">
        <v>0</v>
      </c>
      <c r="G71" s="278">
        <v>0</v>
      </c>
      <c r="H71" s="276">
        <v>0</v>
      </c>
      <c r="I71" s="277">
        <v>0</v>
      </c>
      <c r="J71" s="278">
        <v>0</v>
      </c>
      <c r="K71" s="276">
        <v>0</v>
      </c>
      <c r="L71" s="277">
        <v>0</v>
      </c>
      <c r="M71" s="278">
        <v>1</v>
      </c>
      <c r="N71" s="276">
        <v>0</v>
      </c>
      <c r="O71" s="277">
        <v>1</v>
      </c>
      <c r="P71" s="278">
        <v>0</v>
      </c>
      <c r="Q71" s="276">
        <v>0</v>
      </c>
      <c r="R71" s="277">
        <v>0</v>
      </c>
      <c r="S71" s="278">
        <v>1</v>
      </c>
      <c r="T71" s="276">
        <v>0</v>
      </c>
      <c r="U71" s="277">
        <v>1</v>
      </c>
    </row>
    <row r="72" spans="2:22" ht="18.75" outlineLevel="1">
      <c r="B72" s="273" t="s">
        <v>141</v>
      </c>
      <c r="C72" s="274" t="s">
        <v>142</v>
      </c>
      <c r="D72" s="275">
        <v>0</v>
      </c>
      <c r="E72" s="276">
        <v>0</v>
      </c>
      <c r="F72" s="277">
        <v>0</v>
      </c>
      <c r="G72" s="278">
        <v>0</v>
      </c>
      <c r="H72" s="276">
        <v>0</v>
      </c>
      <c r="I72" s="277">
        <v>0</v>
      </c>
      <c r="J72" s="278">
        <v>0</v>
      </c>
      <c r="K72" s="276">
        <v>0</v>
      </c>
      <c r="L72" s="277">
        <v>0</v>
      </c>
      <c r="M72" s="278">
        <v>0</v>
      </c>
      <c r="N72" s="276">
        <v>2</v>
      </c>
      <c r="O72" s="277">
        <v>2</v>
      </c>
      <c r="P72" s="278">
        <v>0</v>
      </c>
      <c r="Q72" s="276">
        <v>0</v>
      </c>
      <c r="R72" s="277">
        <v>0</v>
      </c>
      <c r="S72" s="278">
        <v>0</v>
      </c>
      <c r="T72" s="276">
        <v>2</v>
      </c>
      <c r="U72" s="277">
        <v>2</v>
      </c>
    </row>
    <row r="73" spans="2:22" ht="18.75" outlineLevel="1">
      <c r="B73" s="279" t="s">
        <v>145</v>
      </c>
      <c r="C73" s="280" t="s">
        <v>146</v>
      </c>
      <c r="D73" s="281">
        <v>1</v>
      </c>
      <c r="E73" s="282">
        <v>0</v>
      </c>
      <c r="F73" s="283">
        <v>1</v>
      </c>
      <c r="G73" s="284">
        <v>1</v>
      </c>
      <c r="H73" s="282">
        <v>0</v>
      </c>
      <c r="I73" s="283">
        <v>1</v>
      </c>
      <c r="J73" s="284">
        <v>0</v>
      </c>
      <c r="K73" s="282">
        <v>0</v>
      </c>
      <c r="L73" s="283">
        <v>0</v>
      </c>
      <c r="M73" s="284">
        <v>1</v>
      </c>
      <c r="N73" s="282">
        <v>0</v>
      </c>
      <c r="O73" s="283">
        <v>1</v>
      </c>
      <c r="P73" s="284">
        <v>0</v>
      </c>
      <c r="Q73" s="282">
        <v>0</v>
      </c>
      <c r="R73" s="283">
        <v>0</v>
      </c>
      <c r="S73" s="284">
        <v>3</v>
      </c>
      <c r="T73" s="282">
        <v>0</v>
      </c>
      <c r="U73" s="283">
        <v>3</v>
      </c>
    </row>
    <row r="74" spans="2:22" ht="24.95" customHeight="1">
      <c r="B74" s="7619" t="s">
        <v>19</v>
      </c>
      <c r="C74" s="7620"/>
      <c r="D74" s="249">
        <f t="shared" ref="D74:O74" si="3">SUM(D58:D73)</f>
        <v>6</v>
      </c>
      <c r="E74" s="251">
        <f t="shared" si="3"/>
        <v>4</v>
      </c>
      <c r="F74" s="248">
        <f t="shared" si="3"/>
        <v>10</v>
      </c>
      <c r="G74" s="249">
        <f t="shared" si="3"/>
        <v>6</v>
      </c>
      <c r="H74" s="251">
        <f t="shared" si="3"/>
        <v>1</v>
      </c>
      <c r="I74" s="248">
        <f t="shared" si="3"/>
        <v>7</v>
      </c>
      <c r="J74" s="249">
        <f t="shared" si="3"/>
        <v>12</v>
      </c>
      <c r="K74" s="251">
        <f t="shared" si="3"/>
        <v>9</v>
      </c>
      <c r="L74" s="248">
        <f t="shared" si="3"/>
        <v>21</v>
      </c>
      <c r="M74" s="249">
        <f t="shared" si="3"/>
        <v>17</v>
      </c>
      <c r="N74" s="251">
        <f t="shared" si="3"/>
        <v>7</v>
      </c>
      <c r="O74" s="248">
        <f t="shared" si="3"/>
        <v>24</v>
      </c>
      <c r="P74" s="334">
        <v>0</v>
      </c>
      <c r="Q74" s="336">
        <f>SUM(Q34:Q55)</f>
        <v>0</v>
      </c>
      <c r="R74" s="287">
        <v>0</v>
      </c>
      <c r="S74" s="249">
        <f>SUM(S58:S73)</f>
        <v>41</v>
      </c>
      <c r="T74" s="251">
        <f>SUM(T58:T73)</f>
        <v>21</v>
      </c>
      <c r="U74" s="248">
        <f>SUM(S74:T74)</f>
        <v>62</v>
      </c>
    </row>
    <row r="75" spans="2:22" s="247" customFormat="1" ht="25.5" customHeight="1">
      <c r="B75" s="7621" t="s">
        <v>29</v>
      </c>
      <c r="C75" s="7621"/>
      <c r="D75" s="328">
        <f t="shared" ref="D75:U75" si="4">SUM(D34:D55)</f>
        <v>314</v>
      </c>
      <c r="E75" s="329">
        <f t="shared" si="4"/>
        <v>10</v>
      </c>
      <c r="F75" s="330">
        <f t="shared" si="4"/>
        <v>324</v>
      </c>
      <c r="G75" s="328">
        <f t="shared" si="4"/>
        <v>272</v>
      </c>
      <c r="H75" s="329">
        <f t="shared" si="4"/>
        <v>12</v>
      </c>
      <c r="I75" s="329">
        <f t="shared" si="4"/>
        <v>284</v>
      </c>
      <c r="J75" s="329">
        <f t="shared" si="4"/>
        <v>273</v>
      </c>
      <c r="K75" s="329">
        <f t="shared" si="4"/>
        <v>47</v>
      </c>
      <c r="L75" s="329">
        <f t="shared" si="4"/>
        <v>320</v>
      </c>
      <c r="M75" s="329">
        <f t="shared" si="4"/>
        <v>189</v>
      </c>
      <c r="N75" s="329">
        <f t="shared" si="4"/>
        <v>16</v>
      </c>
      <c r="O75" s="330">
        <f t="shared" si="4"/>
        <v>205</v>
      </c>
      <c r="P75" s="330">
        <f t="shared" si="4"/>
        <v>14</v>
      </c>
      <c r="Q75" s="330">
        <f t="shared" si="4"/>
        <v>0</v>
      </c>
      <c r="R75" s="330">
        <f t="shared" si="4"/>
        <v>14</v>
      </c>
      <c r="S75" s="329">
        <f t="shared" si="4"/>
        <v>1062</v>
      </c>
      <c r="T75" s="329">
        <f t="shared" si="4"/>
        <v>85</v>
      </c>
      <c r="U75" s="330">
        <f t="shared" si="4"/>
        <v>1147</v>
      </c>
    </row>
    <row r="76" spans="2:22" ht="38.450000000000003" customHeight="1">
      <c r="B76" s="7622" t="s">
        <v>34</v>
      </c>
      <c r="C76" s="7622"/>
      <c r="D76" s="331">
        <f>D74</f>
        <v>6</v>
      </c>
      <c r="E76" s="332">
        <f t="shared" ref="E76:U76" si="5">E74</f>
        <v>4</v>
      </c>
      <c r="F76" s="293">
        <f t="shared" si="5"/>
        <v>10</v>
      </c>
      <c r="G76" s="331">
        <f t="shared" si="5"/>
        <v>6</v>
      </c>
      <c r="H76" s="332">
        <f t="shared" si="5"/>
        <v>1</v>
      </c>
      <c r="I76" s="293">
        <f t="shared" si="5"/>
        <v>7</v>
      </c>
      <c r="J76" s="332">
        <f t="shared" si="5"/>
        <v>12</v>
      </c>
      <c r="K76" s="332">
        <f t="shared" si="5"/>
        <v>9</v>
      </c>
      <c r="L76" s="293">
        <f t="shared" si="5"/>
        <v>21</v>
      </c>
      <c r="M76" s="332">
        <f t="shared" si="5"/>
        <v>17</v>
      </c>
      <c r="N76" s="332">
        <f t="shared" si="5"/>
        <v>7</v>
      </c>
      <c r="O76" s="330">
        <f t="shared" si="5"/>
        <v>24</v>
      </c>
      <c r="P76" s="335">
        <v>0</v>
      </c>
      <c r="Q76" s="337">
        <f>Q74+Q75</f>
        <v>0</v>
      </c>
      <c r="R76" s="338">
        <v>0</v>
      </c>
      <c r="S76" s="293">
        <f t="shared" si="5"/>
        <v>41</v>
      </c>
      <c r="T76" s="293">
        <f t="shared" si="5"/>
        <v>21</v>
      </c>
      <c r="U76" s="293">
        <f t="shared" si="5"/>
        <v>62</v>
      </c>
    </row>
    <row r="77" spans="2:22" ht="20.45" customHeight="1">
      <c r="B77" s="7623" t="s">
        <v>35</v>
      </c>
      <c r="C77" s="7623"/>
      <c r="D77" s="331">
        <f>D75+D76</f>
        <v>320</v>
      </c>
      <c r="E77" s="332">
        <f t="shared" ref="E77:S77" si="6">E75+E76</f>
        <v>14</v>
      </c>
      <c r="F77" s="293">
        <f t="shared" si="6"/>
        <v>334</v>
      </c>
      <c r="G77" s="331">
        <f t="shared" si="6"/>
        <v>278</v>
      </c>
      <c r="H77" s="332">
        <f t="shared" si="6"/>
        <v>13</v>
      </c>
      <c r="I77" s="293">
        <f t="shared" si="6"/>
        <v>291</v>
      </c>
      <c r="J77" s="332">
        <f t="shared" si="6"/>
        <v>285</v>
      </c>
      <c r="K77" s="332">
        <f t="shared" si="6"/>
        <v>56</v>
      </c>
      <c r="L77" s="293">
        <f t="shared" si="6"/>
        <v>341</v>
      </c>
      <c r="M77" s="332">
        <f t="shared" si="6"/>
        <v>206</v>
      </c>
      <c r="N77" s="332">
        <f t="shared" si="6"/>
        <v>23</v>
      </c>
      <c r="O77" s="293">
        <f t="shared" si="6"/>
        <v>229</v>
      </c>
      <c r="P77" s="293">
        <f t="shared" si="6"/>
        <v>14</v>
      </c>
      <c r="Q77" s="293">
        <f t="shared" si="6"/>
        <v>0</v>
      </c>
      <c r="R77" s="293">
        <f t="shared" si="6"/>
        <v>14</v>
      </c>
      <c r="S77" s="293">
        <f t="shared" si="6"/>
        <v>1103</v>
      </c>
      <c r="T77" s="332">
        <f>SUM(T75:T76)</f>
        <v>106</v>
      </c>
      <c r="U77" s="293">
        <f>SUM(S77:T77)</f>
        <v>1209</v>
      </c>
    </row>
    <row r="78" spans="2:22" s="247" customFormat="1" ht="18.75">
      <c r="F78" s="333"/>
      <c r="I78" s="333"/>
      <c r="L78" s="333"/>
      <c r="O78" s="333"/>
      <c r="P78" s="333"/>
      <c r="Q78" s="333"/>
      <c r="R78" s="333"/>
      <c r="U78" s="333"/>
    </row>
    <row r="79" spans="2:22" ht="23.45" customHeight="1">
      <c r="B79" s="7624" t="str">
        <f>[5]СПО!B42</f>
        <v>Начальник УМО___________________И.И. Линник</v>
      </c>
      <c r="C79" s="7624"/>
      <c r="D79" s="7624"/>
      <c r="E79" s="7624"/>
      <c r="F79" s="7624"/>
      <c r="G79" s="7624"/>
      <c r="H79" s="7624"/>
      <c r="I79" s="7624"/>
      <c r="J79" s="7624"/>
      <c r="K79" s="7624"/>
      <c r="L79" s="7624"/>
      <c r="M79" s="7624"/>
      <c r="N79" s="7624"/>
      <c r="O79" s="7624"/>
      <c r="P79" s="7624"/>
      <c r="Q79" s="7624"/>
      <c r="R79" s="7624"/>
      <c r="S79" s="7624"/>
      <c r="T79" s="7624"/>
      <c r="U79" s="246"/>
      <c r="V79" s="238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V50"/>
  <sheetViews>
    <sheetView view="pageBreakPreview" topLeftCell="B16" zoomScale="60" zoomScaleNormal="60" workbookViewId="0">
      <selection activeCell="P61" sqref="P61"/>
    </sheetView>
  </sheetViews>
  <sheetFormatPr defaultRowHeight="18.75" outlineLevelRow="1"/>
  <cols>
    <col min="1" max="1" width="4.42578125" style="247" customWidth="1"/>
    <col min="2" max="2" width="13.7109375" style="247" customWidth="1"/>
    <col min="3" max="3" width="53" style="289" customWidth="1"/>
    <col min="4" max="4" width="10.140625" style="289" customWidth="1"/>
    <col min="5" max="5" width="11.140625" style="289" customWidth="1"/>
    <col min="6" max="6" width="11.140625" style="290" customWidth="1"/>
    <col min="7" max="7" width="9.42578125" style="289" customWidth="1"/>
    <col min="8" max="8" width="11.7109375" style="289" customWidth="1"/>
    <col min="9" max="9" width="10.5703125" style="290" customWidth="1"/>
    <col min="10" max="10" width="9.42578125" style="289" customWidth="1"/>
    <col min="11" max="11" width="10.7109375" style="289" customWidth="1"/>
    <col min="12" max="12" width="10.7109375" style="290" customWidth="1"/>
    <col min="13" max="13" width="9.42578125" style="289" customWidth="1"/>
    <col min="14" max="14" width="13.140625" style="289" customWidth="1"/>
    <col min="15" max="15" width="11.140625" style="290" customWidth="1"/>
    <col min="16" max="16" width="9.42578125" style="291" customWidth="1"/>
    <col min="17" max="17" width="12.7109375" style="291" customWidth="1"/>
    <col min="18" max="18" width="12.140625" style="291" customWidth="1"/>
    <col min="19" max="19" width="9.42578125" style="289" customWidth="1"/>
    <col min="20" max="20" width="11.28515625" style="289" customWidth="1"/>
    <col min="21" max="21" width="12.140625" style="290" customWidth="1"/>
    <col min="22" max="22" width="15.42578125" style="289" customWidth="1"/>
    <col min="23" max="256" width="9.140625" style="289"/>
    <col min="257" max="257" width="4.42578125" style="289" customWidth="1"/>
    <col min="258" max="258" width="13.7109375" style="289" customWidth="1"/>
    <col min="259" max="259" width="53" style="289" customWidth="1"/>
    <col min="260" max="260" width="10.140625" style="289" customWidth="1"/>
    <col min="261" max="262" width="11.140625" style="289" customWidth="1"/>
    <col min="263" max="263" width="9.42578125" style="289" customWidth="1"/>
    <col min="264" max="264" width="11.7109375" style="289" customWidth="1"/>
    <col min="265" max="265" width="10.5703125" style="289" customWidth="1"/>
    <col min="266" max="266" width="9.42578125" style="289" customWidth="1"/>
    <col min="267" max="268" width="10.7109375" style="289" customWidth="1"/>
    <col min="269" max="269" width="9.42578125" style="289" customWidth="1"/>
    <col min="270" max="270" width="13.140625" style="289" customWidth="1"/>
    <col min="271" max="271" width="11.140625" style="289" customWidth="1"/>
    <col min="272" max="272" width="9.42578125" style="289" customWidth="1"/>
    <col min="273" max="273" width="12.7109375" style="289" customWidth="1"/>
    <col min="274" max="274" width="12.140625" style="289" customWidth="1"/>
    <col min="275" max="275" width="9.42578125" style="289" customWidth="1"/>
    <col min="276" max="276" width="11.28515625" style="289" customWidth="1"/>
    <col min="277" max="277" width="12.140625" style="289" customWidth="1"/>
    <col min="278" max="278" width="15.42578125" style="289" customWidth="1"/>
    <col min="279" max="512" width="9.140625" style="289"/>
    <col min="513" max="513" width="4.42578125" style="289" customWidth="1"/>
    <col min="514" max="514" width="13.7109375" style="289" customWidth="1"/>
    <col min="515" max="515" width="53" style="289" customWidth="1"/>
    <col min="516" max="516" width="10.140625" style="289" customWidth="1"/>
    <col min="517" max="518" width="11.140625" style="289" customWidth="1"/>
    <col min="519" max="519" width="9.42578125" style="289" customWidth="1"/>
    <col min="520" max="520" width="11.7109375" style="289" customWidth="1"/>
    <col min="521" max="521" width="10.5703125" style="289" customWidth="1"/>
    <col min="522" max="522" width="9.42578125" style="289" customWidth="1"/>
    <col min="523" max="524" width="10.7109375" style="289" customWidth="1"/>
    <col min="525" max="525" width="9.42578125" style="289" customWidth="1"/>
    <col min="526" max="526" width="13.140625" style="289" customWidth="1"/>
    <col min="527" max="527" width="11.140625" style="289" customWidth="1"/>
    <col min="528" max="528" width="9.42578125" style="289" customWidth="1"/>
    <col min="529" max="529" width="12.7109375" style="289" customWidth="1"/>
    <col min="530" max="530" width="12.140625" style="289" customWidth="1"/>
    <col min="531" max="531" width="9.42578125" style="289" customWidth="1"/>
    <col min="532" max="532" width="11.28515625" style="289" customWidth="1"/>
    <col min="533" max="533" width="12.140625" style="289" customWidth="1"/>
    <col min="534" max="534" width="15.42578125" style="289" customWidth="1"/>
    <col min="535" max="768" width="9.140625" style="289"/>
    <col min="769" max="769" width="4.42578125" style="289" customWidth="1"/>
    <col min="770" max="770" width="13.7109375" style="289" customWidth="1"/>
    <col min="771" max="771" width="53" style="289" customWidth="1"/>
    <col min="772" max="772" width="10.140625" style="289" customWidth="1"/>
    <col min="773" max="774" width="11.140625" style="289" customWidth="1"/>
    <col min="775" max="775" width="9.42578125" style="289" customWidth="1"/>
    <col min="776" max="776" width="11.7109375" style="289" customWidth="1"/>
    <col min="777" max="777" width="10.5703125" style="289" customWidth="1"/>
    <col min="778" max="778" width="9.42578125" style="289" customWidth="1"/>
    <col min="779" max="780" width="10.7109375" style="289" customWidth="1"/>
    <col min="781" max="781" width="9.42578125" style="289" customWidth="1"/>
    <col min="782" max="782" width="13.140625" style="289" customWidth="1"/>
    <col min="783" max="783" width="11.140625" style="289" customWidth="1"/>
    <col min="784" max="784" width="9.42578125" style="289" customWidth="1"/>
    <col min="785" max="785" width="12.7109375" style="289" customWidth="1"/>
    <col min="786" max="786" width="12.140625" style="289" customWidth="1"/>
    <col min="787" max="787" width="9.42578125" style="289" customWidth="1"/>
    <col min="788" max="788" width="11.28515625" style="289" customWidth="1"/>
    <col min="789" max="789" width="12.140625" style="289" customWidth="1"/>
    <col min="790" max="790" width="15.42578125" style="289" customWidth="1"/>
    <col min="791" max="1024" width="9.140625" style="289"/>
    <col min="1025" max="1025" width="4.42578125" style="289" customWidth="1"/>
    <col min="1026" max="1026" width="13.7109375" style="289" customWidth="1"/>
    <col min="1027" max="1027" width="53" style="289" customWidth="1"/>
    <col min="1028" max="1028" width="10.140625" style="289" customWidth="1"/>
    <col min="1029" max="1030" width="11.140625" style="289" customWidth="1"/>
    <col min="1031" max="1031" width="9.42578125" style="289" customWidth="1"/>
    <col min="1032" max="1032" width="11.7109375" style="289" customWidth="1"/>
    <col min="1033" max="1033" width="10.5703125" style="289" customWidth="1"/>
    <col min="1034" max="1034" width="9.42578125" style="289" customWidth="1"/>
    <col min="1035" max="1036" width="10.7109375" style="289" customWidth="1"/>
    <col min="1037" max="1037" width="9.42578125" style="289" customWidth="1"/>
    <col min="1038" max="1038" width="13.140625" style="289" customWidth="1"/>
    <col min="1039" max="1039" width="11.140625" style="289" customWidth="1"/>
    <col min="1040" max="1040" width="9.42578125" style="289" customWidth="1"/>
    <col min="1041" max="1041" width="12.7109375" style="289" customWidth="1"/>
    <col min="1042" max="1042" width="12.140625" style="289" customWidth="1"/>
    <col min="1043" max="1043" width="9.42578125" style="289" customWidth="1"/>
    <col min="1044" max="1044" width="11.28515625" style="289" customWidth="1"/>
    <col min="1045" max="1045" width="12.140625" style="289" customWidth="1"/>
    <col min="1046" max="1046" width="15.42578125" style="289" customWidth="1"/>
    <col min="1047" max="1280" width="9.140625" style="289"/>
    <col min="1281" max="1281" width="4.42578125" style="289" customWidth="1"/>
    <col min="1282" max="1282" width="13.7109375" style="289" customWidth="1"/>
    <col min="1283" max="1283" width="53" style="289" customWidth="1"/>
    <col min="1284" max="1284" width="10.140625" style="289" customWidth="1"/>
    <col min="1285" max="1286" width="11.140625" style="289" customWidth="1"/>
    <col min="1287" max="1287" width="9.42578125" style="289" customWidth="1"/>
    <col min="1288" max="1288" width="11.7109375" style="289" customWidth="1"/>
    <col min="1289" max="1289" width="10.5703125" style="289" customWidth="1"/>
    <col min="1290" max="1290" width="9.42578125" style="289" customWidth="1"/>
    <col min="1291" max="1292" width="10.7109375" style="289" customWidth="1"/>
    <col min="1293" max="1293" width="9.42578125" style="289" customWidth="1"/>
    <col min="1294" max="1294" width="13.140625" style="289" customWidth="1"/>
    <col min="1295" max="1295" width="11.140625" style="289" customWidth="1"/>
    <col min="1296" max="1296" width="9.42578125" style="289" customWidth="1"/>
    <col min="1297" max="1297" width="12.7109375" style="289" customWidth="1"/>
    <col min="1298" max="1298" width="12.140625" style="289" customWidth="1"/>
    <col min="1299" max="1299" width="9.42578125" style="289" customWidth="1"/>
    <col min="1300" max="1300" width="11.28515625" style="289" customWidth="1"/>
    <col min="1301" max="1301" width="12.140625" style="289" customWidth="1"/>
    <col min="1302" max="1302" width="15.42578125" style="289" customWidth="1"/>
    <col min="1303" max="1536" width="9.140625" style="289"/>
    <col min="1537" max="1537" width="4.42578125" style="289" customWidth="1"/>
    <col min="1538" max="1538" width="13.7109375" style="289" customWidth="1"/>
    <col min="1539" max="1539" width="53" style="289" customWidth="1"/>
    <col min="1540" max="1540" width="10.140625" style="289" customWidth="1"/>
    <col min="1541" max="1542" width="11.140625" style="289" customWidth="1"/>
    <col min="1543" max="1543" width="9.42578125" style="289" customWidth="1"/>
    <col min="1544" max="1544" width="11.7109375" style="289" customWidth="1"/>
    <col min="1545" max="1545" width="10.5703125" style="289" customWidth="1"/>
    <col min="1546" max="1546" width="9.42578125" style="289" customWidth="1"/>
    <col min="1547" max="1548" width="10.7109375" style="289" customWidth="1"/>
    <col min="1549" max="1549" width="9.42578125" style="289" customWidth="1"/>
    <col min="1550" max="1550" width="13.140625" style="289" customWidth="1"/>
    <col min="1551" max="1551" width="11.140625" style="289" customWidth="1"/>
    <col min="1552" max="1552" width="9.42578125" style="289" customWidth="1"/>
    <col min="1553" max="1553" width="12.7109375" style="289" customWidth="1"/>
    <col min="1554" max="1554" width="12.140625" style="289" customWidth="1"/>
    <col min="1555" max="1555" width="9.42578125" style="289" customWidth="1"/>
    <col min="1556" max="1556" width="11.28515625" style="289" customWidth="1"/>
    <col min="1557" max="1557" width="12.140625" style="289" customWidth="1"/>
    <col min="1558" max="1558" width="15.42578125" style="289" customWidth="1"/>
    <col min="1559" max="1792" width="9.140625" style="289"/>
    <col min="1793" max="1793" width="4.42578125" style="289" customWidth="1"/>
    <col min="1794" max="1794" width="13.7109375" style="289" customWidth="1"/>
    <col min="1795" max="1795" width="53" style="289" customWidth="1"/>
    <col min="1796" max="1796" width="10.140625" style="289" customWidth="1"/>
    <col min="1797" max="1798" width="11.140625" style="289" customWidth="1"/>
    <col min="1799" max="1799" width="9.42578125" style="289" customWidth="1"/>
    <col min="1800" max="1800" width="11.7109375" style="289" customWidth="1"/>
    <col min="1801" max="1801" width="10.5703125" style="289" customWidth="1"/>
    <col min="1802" max="1802" width="9.42578125" style="289" customWidth="1"/>
    <col min="1803" max="1804" width="10.7109375" style="289" customWidth="1"/>
    <col min="1805" max="1805" width="9.42578125" style="289" customWidth="1"/>
    <col min="1806" max="1806" width="13.140625" style="289" customWidth="1"/>
    <col min="1807" max="1807" width="11.140625" style="289" customWidth="1"/>
    <col min="1808" max="1808" width="9.42578125" style="289" customWidth="1"/>
    <col min="1809" max="1809" width="12.7109375" style="289" customWidth="1"/>
    <col min="1810" max="1810" width="12.140625" style="289" customWidth="1"/>
    <col min="1811" max="1811" width="9.42578125" style="289" customWidth="1"/>
    <col min="1812" max="1812" width="11.28515625" style="289" customWidth="1"/>
    <col min="1813" max="1813" width="12.140625" style="289" customWidth="1"/>
    <col min="1814" max="1814" width="15.42578125" style="289" customWidth="1"/>
    <col min="1815" max="2048" width="9.140625" style="289"/>
    <col min="2049" max="2049" width="4.42578125" style="289" customWidth="1"/>
    <col min="2050" max="2050" width="13.7109375" style="289" customWidth="1"/>
    <col min="2051" max="2051" width="53" style="289" customWidth="1"/>
    <col min="2052" max="2052" width="10.140625" style="289" customWidth="1"/>
    <col min="2053" max="2054" width="11.140625" style="289" customWidth="1"/>
    <col min="2055" max="2055" width="9.42578125" style="289" customWidth="1"/>
    <col min="2056" max="2056" width="11.7109375" style="289" customWidth="1"/>
    <col min="2057" max="2057" width="10.5703125" style="289" customWidth="1"/>
    <col min="2058" max="2058" width="9.42578125" style="289" customWidth="1"/>
    <col min="2059" max="2060" width="10.7109375" style="289" customWidth="1"/>
    <col min="2061" max="2061" width="9.42578125" style="289" customWidth="1"/>
    <col min="2062" max="2062" width="13.140625" style="289" customWidth="1"/>
    <col min="2063" max="2063" width="11.140625" style="289" customWidth="1"/>
    <col min="2064" max="2064" width="9.42578125" style="289" customWidth="1"/>
    <col min="2065" max="2065" width="12.7109375" style="289" customWidth="1"/>
    <col min="2066" max="2066" width="12.140625" style="289" customWidth="1"/>
    <col min="2067" max="2067" width="9.42578125" style="289" customWidth="1"/>
    <col min="2068" max="2068" width="11.28515625" style="289" customWidth="1"/>
    <col min="2069" max="2069" width="12.140625" style="289" customWidth="1"/>
    <col min="2070" max="2070" width="15.42578125" style="289" customWidth="1"/>
    <col min="2071" max="2304" width="9.140625" style="289"/>
    <col min="2305" max="2305" width="4.42578125" style="289" customWidth="1"/>
    <col min="2306" max="2306" width="13.7109375" style="289" customWidth="1"/>
    <col min="2307" max="2307" width="53" style="289" customWidth="1"/>
    <col min="2308" max="2308" width="10.140625" style="289" customWidth="1"/>
    <col min="2309" max="2310" width="11.140625" style="289" customWidth="1"/>
    <col min="2311" max="2311" width="9.42578125" style="289" customWidth="1"/>
    <col min="2312" max="2312" width="11.7109375" style="289" customWidth="1"/>
    <col min="2313" max="2313" width="10.5703125" style="289" customWidth="1"/>
    <col min="2314" max="2314" width="9.42578125" style="289" customWidth="1"/>
    <col min="2315" max="2316" width="10.7109375" style="289" customWidth="1"/>
    <col min="2317" max="2317" width="9.42578125" style="289" customWidth="1"/>
    <col min="2318" max="2318" width="13.140625" style="289" customWidth="1"/>
    <col min="2319" max="2319" width="11.140625" style="289" customWidth="1"/>
    <col min="2320" max="2320" width="9.42578125" style="289" customWidth="1"/>
    <col min="2321" max="2321" width="12.7109375" style="289" customWidth="1"/>
    <col min="2322" max="2322" width="12.140625" style="289" customWidth="1"/>
    <col min="2323" max="2323" width="9.42578125" style="289" customWidth="1"/>
    <col min="2324" max="2324" width="11.28515625" style="289" customWidth="1"/>
    <col min="2325" max="2325" width="12.140625" style="289" customWidth="1"/>
    <col min="2326" max="2326" width="15.42578125" style="289" customWidth="1"/>
    <col min="2327" max="2560" width="9.140625" style="289"/>
    <col min="2561" max="2561" width="4.42578125" style="289" customWidth="1"/>
    <col min="2562" max="2562" width="13.7109375" style="289" customWidth="1"/>
    <col min="2563" max="2563" width="53" style="289" customWidth="1"/>
    <col min="2564" max="2564" width="10.140625" style="289" customWidth="1"/>
    <col min="2565" max="2566" width="11.140625" style="289" customWidth="1"/>
    <col min="2567" max="2567" width="9.42578125" style="289" customWidth="1"/>
    <col min="2568" max="2568" width="11.7109375" style="289" customWidth="1"/>
    <col min="2569" max="2569" width="10.5703125" style="289" customWidth="1"/>
    <col min="2570" max="2570" width="9.42578125" style="289" customWidth="1"/>
    <col min="2571" max="2572" width="10.7109375" style="289" customWidth="1"/>
    <col min="2573" max="2573" width="9.42578125" style="289" customWidth="1"/>
    <col min="2574" max="2574" width="13.140625" style="289" customWidth="1"/>
    <col min="2575" max="2575" width="11.140625" style="289" customWidth="1"/>
    <col min="2576" max="2576" width="9.42578125" style="289" customWidth="1"/>
    <col min="2577" max="2577" width="12.7109375" style="289" customWidth="1"/>
    <col min="2578" max="2578" width="12.140625" style="289" customWidth="1"/>
    <col min="2579" max="2579" width="9.42578125" style="289" customWidth="1"/>
    <col min="2580" max="2580" width="11.28515625" style="289" customWidth="1"/>
    <col min="2581" max="2581" width="12.140625" style="289" customWidth="1"/>
    <col min="2582" max="2582" width="15.42578125" style="289" customWidth="1"/>
    <col min="2583" max="2816" width="9.140625" style="289"/>
    <col min="2817" max="2817" width="4.42578125" style="289" customWidth="1"/>
    <col min="2818" max="2818" width="13.7109375" style="289" customWidth="1"/>
    <col min="2819" max="2819" width="53" style="289" customWidth="1"/>
    <col min="2820" max="2820" width="10.140625" style="289" customWidth="1"/>
    <col min="2821" max="2822" width="11.140625" style="289" customWidth="1"/>
    <col min="2823" max="2823" width="9.42578125" style="289" customWidth="1"/>
    <col min="2824" max="2824" width="11.7109375" style="289" customWidth="1"/>
    <col min="2825" max="2825" width="10.5703125" style="289" customWidth="1"/>
    <col min="2826" max="2826" width="9.42578125" style="289" customWidth="1"/>
    <col min="2827" max="2828" width="10.7109375" style="289" customWidth="1"/>
    <col min="2829" max="2829" width="9.42578125" style="289" customWidth="1"/>
    <col min="2830" max="2830" width="13.140625" style="289" customWidth="1"/>
    <col min="2831" max="2831" width="11.140625" style="289" customWidth="1"/>
    <col min="2832" max="2832" width="9.42578125" style="289" customWidth="1"/>
    <col min="2833" max="2833" width="12.7109375" style="289" customWidth="1"/>
    <col min="2834" max="2834" width="12.140625" style="289" customWidth="1"/>
    <col min="2835" max="2835" width="9.42578125" style="289" customWidth="1"/>
    <col min="2836" max="2836" width="11.28515625" style="289" customWidth="1"/>
    <col min="2837" max="2837" width="12.140625" style="289" customWidth="1"/>
    <col min="2838" max="2838" width="15.42578125" style="289" customWidth="1"/>
    <col min="2839" max="3072" width="9.140625" style="289"/>
    <col min="3073" max="3073" width="4.42578125" style="289" customWidth="1"/>
    <col min="3074" max="3074" width="13.7109375" style="289" customWidth="1"/>
    <col min="3075" max="3075" width="53" style="289" customWidth="1"/>
    <col min="3076" max="3076" width="10.140625" style="289" customWidth="1"/>
    <col min="3077" max="3078" width="11.140625" style="289" customWidth="1"/>
    <col min="3079" max="3079" width="9.42578125" style="289" customWidth="1"/>
    <col min="3080" max="3080" width="11.7109375" style="289" customWidth="1"/>
    <col min="3081" max="3081" width="10.5703125" style="289" customWidth="1"/>
    <col min="3082" max="3082" width="9.42578125" style="289" customWidth="1"/>
    <col min="3083" max="3084" width="10.7109375" style="289" customWidth="1"/>
    <col min="3085" max="3085" width="9.42578125" style="289" customWidth="1"/>
    <col min="3086" max="3086" width="13.140625" style="289" customWidth="1"/>
    <col min="3087" max="3087" width="11.140625" style="289" customWidth="1"/>
    <col min="3088" max="3088" width="9.42578125" style="289" customWidth="1"/>
    <col min="3089" max="3089" width="12.7109375" style="289" customWidth="1"/>
    <col min="3090" max="3090" width="12.140625" style="289" customWidth="1"/>
    <col min="3091" max="3091" width="9.42578125" style="289" customWidth="1"/>
    <col min="3092" max="3092" width="11.28515625" style="289" customWidth="1"/>
    <col min="3093" max="3093" width="12.140625" style="289" customWidth="1"/>
    <col min="3094" max="3094" width="15.42578125" style="289" customWidth="1"/>
    <col min="3095" max="3328" width="9.140625" style="289"/>
    <col min="3329" max="3329" width="4.42578125" style="289" customWidth="1"/>
    <col min="3330" max="3330" width="13.7109375" style="289" customWidth="1"/>
    <col min="3331" max="3331" width="53" style="289" customWidth="1"/>
    <col min="3332" max="3332" width="10.140625" style="289" customWidth="1"/>
    <col min="3333" max="3334" width="11.140625" style="289" customWidth="1"/>
    <col min="3335" max="3335" width="9.42578125" style="289" customWidth="1"/>
    <col min="3336" max="3336" width="11.7109375" style="289" customWidth="1"/>
    <col min="3337" max="3337" width="10.5703125" style="289" customWidth="1"/>
    <col min="3338" max="3338" width="9.42578125" style="289" customWidth="1"/>
    <col min="3339" max="3340" width="10.7109375" style="289" customWidth="1"/>
    <col min="3341" max="3341" width="9.42578125" style="289" customWidth="1"/>
    <col min="3342" max="3342" width="13.140625" style="289" customWidth="1"/>
    <col min="3343" max="3343" width="11.140625" style="289" customWidth="1"/>
    <col min="3344" max="3344" width="9.42578125" style="289" customWidth="1"/>
    <col min="3345" max="3345" width="12.7109375" style="289" customWidth="1"/>
    <col min="3346" max="3346" width="12.140625" style="289" customWidth="1"/>
    <col min="3347" max="3347" width="9.42578125" style="289" customWidth="1"/>
    <col min="3348" max="3348" width="11.28515625" style="289" customWidth="1"/>
    <col min="3349" max="3349" width="12.140625" style="289" customWidth="1"/>
    <col min="3350" max="3350" width="15.42578125" style="289" customWidth="1"/>
    <col min="3351" max="3584" width="9.140625" style="289"/>
    <col min="3585" max="3585" width="4.42578125" style="289" customWidth="1"/>
    <col min="3586" max="3586" width="13.7109375" style="289" customWidth="1"/>
    <col min="3587" max="3587" width="53" style="289" customWidth="1"/>
    <col min="3588" max="3588" width="10.140625" style="289" customWidth="1"/>
    <col min="3589" max="3590" width="11.140625" style="289" customWidth="1"/>
    <col min="3591" max="3591" width="9.42578125" style="289" customWidth="1"/>
    <col min="3592" max="3592" width="11.7109375" style="289" customWidth="1"/>
    <col min="3593" max="3593" width="10.5703125" style="289" customWidth="1"/>
    <col min="3594" max="3594" width="9.42578125" style="289" customWidth="1"/>
    <col min="3595" max="3596" width="10.7109375" style="289" customWidth="1"/>
    <col min="3597" max="3597" width="9.42578125" style="289" customWidth="1"/>
    <col min="3598" max="3598" width="13.140625" style="289" customWidth="1"/>
    <col min="3599" max="3599" width="11.140625" style="289" customWidth="1"/>
    <col min="3600" max="3600" width="9.42578125" style="289" customWidth="1"/>
    <col min="3601" max="3601" width="12.7109375" style="289" customWidth="1"/>
    <col min="3602" max="3602" width="12.140625" style="289" customWidth="1"/>
    <col min="3603" max="3603" width="9.42578125" style="289" customWidth="1"/>
    <col min="3604" max="3604" width="11.28515625" style="289" customWidth="1"/>
    <col min="3605" max="3605" width="12.140625" style="289" customWidth="1"/>
    <col min="3606" max="3606" width="15.42578125" style="289" customWidth="1"/>
    <col min="3607" max="3840" width="9.140625" style="289"/>
    <col min="3841" max="3841" width="4.42578125" style="289" customWidth="1"/>
    <col min="3842" max="3842" width="13.7109375" style="289" customWidth="1"/>
    <col min="3843" max="3843" width="53" style="289" customWidth="1"/>
    <col min="3844" max="3844" width="10.140625" style="289" customWidth="1"/>
    <col min="3845" max="3846" width="11.140625" style="289" customWidth="1"/>
    <col min="3847" max="3847" width="9.42578125" style="289" customWidth="1"/>
    <col min="3848" max="3848" width="11.7109375" style="289" customWidth="1"/>
    <col min="3849" max="3849" width="10.5703125" style="289" customWidth="1"/>
    <col min="3850" max="3850" width="9.42578125" style="289" customWidth="1"/>
    <col min="3851" max="3852" width="10.7109375" style="289" customWidth="1"/>
    <col min="3853" max="3853" width="9.42578125" style="289" customWidth="1"/>
    <col min="3854" max="3854" width="13.140625" style="289" customWidth="1"/>
    <col min="3855" max="3855" width="11.140625" style="289" customWidth="1"/>
    <col min="3856" max="3856" width="9.42578125" style="289" customWidth="1"/>
    <col min="3857" max="3857" width="12.7109375" style="289" customWidth="1"/>
    <col min="3858" max="3858" width="12.140625" style="289" customWidth="1"/>
    <col min="3859" max="3859" width="9.42578125" style="289" customWidth="1"/>
    <col min="3860" max="3860" width="11.28515625" style="289" customWidth="1"/>
    <col min="3861" max="3861" width="12.140625" style="289" customWidth="1"/>
    <col min="3862" max="3862" width="15.42578125" style="289" customWidth="1"/>
    <col min="3863" max="4096" width="9.140625" style="289"/>
    <col min="4097" max="4097" width="4.42578125" style="289" customWidth="1"/>
    <col min="4098" max="4098" width="13.7109375" style="289" customWidth="1"/>
    <col min="4099" max="4099" width="53" style="289" customWidth="1"/>
    <col min="4100" max="4100" width="10.140625" style="289" customWidth="1"/>
    <col min="4101" max="4102" width="11.140625" style="289" customWidth="1"/>
    <col min="4103" max="4103" width="9.42578125" style="289" customWidth="1"/>
    <col min="4104" max="4104" width="11.7109375" style="289" customWidth="1"/>
    <col min="4105" max="4105" width="10.5703125" style="289" customWidth="1"/>
    <col min="4106" max="4106" width="9.42578125" style="289" customWidth="1"/>
    <col min="4107" max="4108" width="10.7109375" style="289" customWidth="1"/>
    <col min="4109" max="4109" width="9.42578125" style="289" customWidth="1"/>
    <col min="4110" max="4110" width="13.140625" style="289" customWidth="1"/>
    <col min="4111" max="4111" width="11.140625" style="289" customWidth="1"/>
    <col min="4112" max="4112" width="9.42578125" style="289" customWidth="1"/>
    <col min="4113" max="4113" width="12.7109375" style="289" customWidth="1"/>
    <col min="4114" max="4114" width="12.140625" style="289" customWidth="1"/>
    <col min="4115" max="4115" width="9.42578125" style="289" customWidth="1"/>
    <col min="4116" max="4116" width="11.28515625" style="289" customWidth="1"/>
    <col min="4117" max="4117" width="12.140625" style="289" customWidth="1"/>
    <col min="4118" max="4118" width="15.42578125" style="289" customWidth="1"/>
    <col min="4119" max="4352" width="9.140625" style="289"/>
    <col min="4353" max="4353" width="4.42578125" style="289" customWidth="1"/>
    <col min="4354" max="4354" width="13.7109375" style="289" customWidth="1"/>
    <col min="4355" max="4355" width="53" style="289" customWidth="1"/>
    <col min="4356" max="4356" width="10.140625" style="289" customWidth="1"/>
    <col min="4357" max="4358" width="11.140625" style="289" customWidth="1"/>
    <col min="4359" max="4359" width="9.42578125" style="289" customWidth="1"/>
    <col min="4360" max="4360" width="11.7109375" style="289" customWidth="1"/>
    <col min="4361" max="4361" width="10.5703125" style="289" customWidth="1"/>
    <col min="4362" max="4362" width="9.42578125" style="289" customWidth="1"/>
    <col min="4363" max="4364" width="10.7109375" style="289" customWidth="1"/>
    <col min="4365" max="4365" width="9.42578125" style="289" customWidth="1"/>
    <col min="4366" max="4366" width="13.140625" style="289" customWidth="1"/>
    <col min="4367" max="4367" width="11.140625" style="289" customWidth="1"/>
    <col min="4368" max="4368" width="9.42578125" style="289" customWidth="1"/>
    <col min="4369" max="4369" width="12.7109375" style="289" customWidth="1"/>
    <col min="4370" max="4370" width="12.140625" style="289" customWidth="1"/>
    <col min="4371" max="4371" width="9.42578125" style="289" customWidth="1"/>
    <col min="4372" max="4372" width="11.28515625" style="289" customWidth="1"/>
    <col min="4373" max="4373" width="12.140625" style="289" customWidth="1"/>
    <col min="4374" max="4374" width="15.42578125" style="289" customWidth="1"/>
    <col min="4375" max="4608" width="9.140625" style="289"/>
    <col min="4609" max="4609" width="4.42578125" style="289" customWidth="1"/>
    <col min="4610" max="4610" width="13.7109375" style="289" customWidth="1"/>
    <col min="4611" max="4611" width="53" style="289" customWidth="1"/>
    <col min="4612" max="4612" width="10.140625" style="289" customWidth="1"/>
    <col min="4613" max="4614" width="11.140625" style="289" customWidth="1"/>
    <col min="4615" max="4615" width="9.42578125" style="289" customWidth="1"/>
    <col min="4616" max="4616" width="11.7109375" style="289" customWidth="1"/>
    <col min="4617" max="4617" width="10.5703125" style="289" customWidth="1"/>
    <col min="4618" max="4618" width="9.42578125" style="289" customWidth="1"/>
    <col min="4619" max="4620" width="10.7109375" style="289" customWidth="1"/>
    <col min="4621" max="4621" width="9.42578125" style="289" customWidth="1"/>
    <col min="4622" max="4622" width="13.140625" style="289" customWidth="1"/>
    <col min="4623" max="4623" width="11.140625" style="289" customWidth="1"/>
    <col min="4624" max="4624" width="9.42578125" style="289" customWidth="1"/>
    <col min="4625" max="4625" width="12.7109375" style="289" customWidth="1"/>
    <col min="4626" max="4626" width="12.140625" style="289" customWidth="1"/>
    <col min="4627" max="4627" width="9.42578125" style="289" customWidth="1"/>
    <col min="4628" max="4628" width="11.28515625" style="289" customWidth="1"/>
    <col min="4629" max="4629" width="12.140625" style="289" customWidth="1"/>
    <col min="4630" max="4630" width="15.42578125" style="289" customWidth="1"/>
    <col min="4631" max="4864" width="9.140625" style="289"/>
    <col min="4865" max="4865" width="4.42578125" style="289" customWidth="1"/>
    <col min="4866" max="4866" width="13.7109375" style="289" customWidth="1"/>
    <col min="4867" max="4867" width="53" style="289" customWidth="1"/>
    <col min="4868" max="4868" width="10.140625" style="289" customWidth="1"/>
    <col min="4869" max="4870" width="11.140625" style="289" customWidth="1"/>
    <col min="4871" max="4871" width="9.42578125" style="289" customWidth="1"/>
    <col min="4872" max="4872" width="11.7109375" style="289" customWidth="1"/>
    <col min="4873" max="4873" width="10.5703125" style="289" customWidth="1"/>
    <col min="4874" max="4874" width="9.42578125" style="289" customWidth="1"/>
    <col min="4875" max="4876" width="10.7109375" style="289" customWidth="1"/>
    <col min="4877" max="4877" width="9.42578125" style="289" customWidth="1"/>
    <col min="4878" max="4878" width="13.140625" style="289" customWidth="1"/>
    <col min="4879" max="4879" width="11.140625" style="289" customWidth="1"/>
    <col min="4880" max="4880" width="9.42578125" style="289" customWidth="1"/>
    <col min="4881" max="4881" width="12.7109375" style="289" customWidth="1"/>
    <col min="4882" max="4882" width="12.140625" style="289" customWidth="1"/>
    <col min="4883" max="4883" width="9.42578125" style="289" customWidth="1"/>
    <col min="4884" max="4884" width="11.28515625" style="289" customWidth="1"/>
    <col min="4885" max="4885" width="12.140625" style="289" customWidth="1"/>
    <col min="4886" max="4886" width="15.42578125" style="289" customWidth="1"/>
    <col min="4887" max="5120" width="9.140625" style="289"/>
    <col min="5121" max="5121" width="4.42578125" style="289" customWidth="1"/>
    <col min="5122" max="5122" width="13.7109375" style="289" customWidth="1"/>
    <col min="5123" max="5123" width="53" style="289" customWidth="1"/>
    <col min="5124" max="5124" width="10.140625" style="289" customWidth="1"/>
    <col min="5125" max="5126" width="11.140625" style="289" customWidth="1"/>
    <col min="5127" max="5127" width="9.42578125" style="289" customWidth="1"/>
    <col min="5128" max="5128" width="11.7109375" style="289" customWidth="1"/>
    <col min="5129" max="5129" width="10.5703125" style="289" customWidth="1"/>
    <col min="5130" max="5130" width="9.42578125" style="289" customWidth="1"/>
    <col min="5131" max="5132" width="10.7109375" style="289" customWidth="1"/>
    <col min="5133" max="5133" width="9.42578125" style="289" customWidth="1"/>
    <col min="5134" max="5134" width="13.140625" style="289" customWidth="1"/>
    <col min="5135" max="5135" width="11.140625" style="289" customWidth="1"/>
    <col min="5136" max="5136" width="9.42578125" style="289" customWidth="1"/>
    <col min="5137" max="5137" width="12.7109375" style="289" customWidth="1"/>
    <col min="5138" max="5138" width="12.140625" style="289" customWidth="1"/>
    <col min="5139" max="5139" width="9.42578125" style="289" customWidth="1"/>
    <col min="5140" max="5140" width="11.28515625" style="289" customWidth="1"/>
    <col min="5141" max="5141" width="12.140625" style="289" customWidth="1"/>
    <col min="5142" max="5142" width="15.42578125" style="289" customWidth="1"/>
    <col min="5143" max="5376" width="9.140625" style="289"/>
    <col min="5377" max="5377" width="4.42578125" style="289" customWidth="1"/>
    <col min="5378" max="5378" width="13.7109375" style="289" customWidth="1"/>
    <col min="5379" max="5379" width="53" style="289" customWidth="1"/>
    <col min="5380" max="5380" width="10.140625" style="289" customWidth="1"/>
    <col min="5381" max="5382" width="11.140625" style="289" customWidth="1"/>
    <col min="5383" max="5383" width="9.42578125" style="289" customWidth="1"/>
    <col min="5384" max="5384" width="11.7109375" style="289" customWidth="1"/>
    <col min="5385" max="5385" width="10.5703125" style="289" customWidth="1"/>
    <col min="5386" max="5386" width="9.42578125" style="289" customWidth="1"/>
    <col min="5387" max="5388" width="10.7109375" style="289" customWidth="1"/>
    <col min="5389" max="5389" width="9.42578125" style="289" customWidth="1"/>
    <col min="5390" max="5390" width="13.140625" style="289" customWidth="1"/>
    <col min="5391" max="5391" width="11.140625" style="289" customWidth="1"/>
    <col min="5392" max="5392" width="9.42578125" style="289" customWidth="1"/>
    <col min="5393" max="5393" width="12.7109375" style="289" customWidth="1"/>
    <col min="5394" max="5394" width="12.140625" style="289" customWidth="1"/>
    <col min="5395" max="5395" width="9.42578125" style="289" customWidth="1"/>
    <col min="5396" max="5396" width="11.28515625" style="289" customWidth="1"/>
    <col min="5397" max="5397" width="12.140625" style="289" customWidth="1"/>
    <col min="5398" max="5398" width="15.42578125" style="289" customWidth="1"/>
    <col min="5399" max="5632" width="9.140625" style="289"/>
    <col min="5633" max="5633" width="4.42578125" style="289" customWidth="1"/>
    <col min="5634" max="5634" width="13.7109375" style="289" customWidth="1"/>
    <col min="5635" max="5635" width="53" style="289" customWidth="1"/>
    <col min="5636" max="5636" width="10.140625" style="289" customWidth="1"/>
    <col min="5637" max="5638" width="11.140625" style="289" customWidth="1"/>
    <col min="5639" max="5639" width="9.42578125" style="289" customWidth="1"/>
    <col min="5640" max="5640" width="11.7109375" style="289" customWidth="1"/>
    <col min="5641" max="5641" width="10.5703125" style="289" customWidth="1"/>
    <col min="5642" max="5642" width="9.42578125" style="289" customWidth="1"/>
    <col min="5643" max="5644" width="10.7109375" style="289" customWidth="1"/>
    <col min="5645" max="5645" width="9.42578125" style="289" customWidth="1"/>
    <col min="5646" max="5646" width="13.140625" style="289" customWidth="1"/>
    <col min="5647" max="5647" width="11.140625" style="289" customWidth="1"/>
    <col min="5648" max="5648" width="9.42578125" style="289" customWidth="1"/>
    <col min="5649" max="5649" width="12.7109375" style="289" customWidth="1"/>
    <col min="5650" max="5650" width="12.140625" style="289" customWidth="1"/>
    <col min="5651" max="5651" width="9.42578125" style="289" customWidth="1"/>
    <col min="5652" max="5652" width="11.28515625" style="289" customWidth="1"/>
    <col min="5653" max="5653" width="12.140625" style="289" customWidth="1"/>
    <col min="5654" max="5654" width="15.42578125" style="289" customWidth="1"/>
    <col min="5655" max="5888" width="9.140625" style="289"/>
    <col min="5889" max="5889" width="4.42578125" style="289" customWidth="1"/>
    <col min="5890" max="5890" width="13.7109375" style="289" customWidth="1"/>
    <col min="5891" max="5891" width="53" style="289" customWidth="1"/>
    <col min="5892" max="5892" width="10.140625" style="289" customWidth="1"/>
    <col min="5893" max="5894" width="11.140625" style="289" customWidth="1"/>
    <col min="5895" max="5895" width="9.42578125" style="289" customWidth="1"/>
    <col min="5896" max="5896" width="11.7109375" style="289" customWidth="1"/>
    <col min="5897" max="5897" width="10.5703125" style="289" customWidth="1"/>
    <col min="5898" max="5898" width="9.42578125" style="289" customWidth="1"/>
    <col min="5899" max="5900" width="10.7109375" style="289" customWidth="1"/>
    <col min="5901" max="5901" width="9.42578125" style="289" customWidth="1"/>
    <col min="5902" max="5902" width="13.140625" style="289" customWidth="1"/>
    <col min="5903" max="5903" width="11.140625" style="289" customWidth="1"/>
    <col min="5904" max="5904" width="9.42578125" style="289" customWidth="1"/>
    <col min="5905" max="5905" width="12.7109375" style="289" customWidth="1"/>
    <col min="5906" max="5906" width="12.140625" style="289" customWidth="1"/>
    <col min="5907" max="5907" width="9.42578125" style="289" customWidth="1"/>
    <col min="5908" max="5908" width="11.28515625" style="289" customWidth="1"/>
    <col min="5909" max="5909" width="12.140625" style="289" customWidth="1"/>
    <col min="5910" max="5910" width="15.42578125" style="289" customWidth="1"/>
    <col min="5911" max="6144" width="9.140625" style="289"/>
    <col min="6145" max="6145" width="4.42578125" style="289" customWidth="1"/>
    <col min="6146" max="6146" width="13.7109375" style="289" customWidth="1"/>
    <col min="6147" max="6147" width="53" style="289" customWidth="1"/>
    <col min="6148" max="6148" width="10.140625" style="289" customWidth="1"/>
    <col min="6149" max="6150" width="11.140625" style="289" customWidth="1"/>
    <col min="6151" max="6151" width="9.42578125" style="289" customWidth="1"/>
    <col min="6152" max="6152" width="11.7109375" style="289" customWidth="1"/>
    <col min="6153" max="6153" width="10.5703125" style="289" customWidth="1"/>
    <col min="6154" max="6154" width="9.42578125" style="289" customWidth="1"/>
    <col min="6155" max="6156" width="10.7109375" style="289" customWidth="1"/>
    <col min="6157" max="6157" width="9.42578125" style="289" customWidth="1"/>
    <col min="6158" max="6158" width="13.140625" style="289" customWidth="1"/>
    <col min="6159" max="6159" width="11.140625" style="289" customWidth="1"/>
    <col min="6160" max="6160" width="9.42578125" style="289" customWidth="1"/>
    <col min="6161" max="6161" width="12.7109375" style="289" customWidth="1"/>
    <col min="6162" max="6162" width="12.140625" style="289" customWidth="1"/>
    <col min="6163" max="6163" width="9.42578125" style="289" customWidth="1"/>
    <col min="6164" max="6164" width="11.28515625" style="289" customWidth="1"/>
    <col min="6165" max="6165" width="12.140625" style="289" customWidth="1"/>
    <col min="6166" max="6166" width="15.42578125" style="289" customWidth="1"/>
    <col min="6167" max="6400" width="9.140625" style="289"/>
    <col min="6401" max="6401" width="4.42578125" style="289" customWidth="1"/>
    <col min="6402" max="6402" width="13.7109375" style="289" customWidth="1"/>
    <col min="6403" max="6403" width="53" style="289" customWidth="1"/>
    <col min="6404" max="6404" width="10.140625" style="289" customWidth="1"/>
    <col min="6405" max="6406" width="11.140625" style="289" customWidth="1"/>
    <col min="6407" max="6407" width="9.42578125" style="289" customWidth="1"/>
    <col min="6408" max="6408" width="11.7109375" style="289" customWidth="1"/>
    <col min="6409" max="6409" width="10.5703125" style="289" customWidth="1"/>
    <col min="6410" max="6410" width="9.42578125" style="289" customWidth="1"/>
    <col min="6411" max="6412" width="10.7109375" style="289" customWidth="1"/>
    <col min="6413" max="6413" width="9.42578125" style="289" customWidth="1"/>
    <col min="6414" max="6414" width="13.140625" style="289" customWidth="1"/>
    <col min="6415" max="6415" width="11.140625" style="289" customWidth="1"/>
    <col min="6416" max="6416" width="9.42578125" style="289" customWidth="1"/>
    <col min="6417" max="6417" width="12.7109375" style="289" customWidth="1"/>
    <col min="6418" max="6418" width="12.140625" style="289" customWidth="1"/>
    <col min="6419" max="6419" width="9.42578125" style="289" customWidth="1"/>
    <col min="6420" max="6420" width="11.28515625" style="289" customWidth="1"/>
    <col min="6421" max="6421" width="12.140625" style="289" customWidth="1"/>
    <col min="6422" max="6422" width="15.42578125" style="289" customWidth="1"/>
    <col min="6423" max="6656" width="9.140625" style="289"/>
    <col min="6657" max="6657" width="4.42578125" style="289" customWidth="1"/>
    <col min="6658" max="6658" width="13.7109375" style="289" customWidth="1"/>
    <col min="6659" max="6659" width="53" style="289" customWidth="1"/>
    <col min="6660" max="6660" width="10.140625" style="289" customWidth="1"/>
    <col min="6661" max="6662" width="11.140625" style="289" customWidth="1"/>
    <col min="6663" max="6663" width="9.42578125" style="289" customWidth="1"/>
    <col min="6664" max="6664" width="11.7109375" style="289" customWidth="1"/>
    <col min="6665" max="6665" width="10.5703125" style="289" customWidth="1"/>
    <col min="6666" max="6666" width="9.42578125" style="289" customWidth="1"/>
    <col min="6667" max="6668" width="10.7109375" style="289" customWidth="1"/>
    <col min="6669" max="6669" width="9.42578125" style="289" customWidth="1"/>
    <col min="6670" max="6670" width="13.140625" style="289" customWidth="1"/>
    <col min="6671" max="6671" width="11.140625" style="289" customWidth="1"/>
    <col min="6672" max="6672" width="9.42578125" style="289" customWidth="1"/>
    <col min="6673" max="6673" width="12.7109375" style="289" customWidth="1"/>
    <col min="6674" max="6674" width="12.140625" style="289" customWidth="1"/>
    <col min="6675" max="6675" width="9.42578125" style="289" customWidth="1"/>
    <col min="6676" max="6676" width="11.28515625" style="289" customWidth="1"/>
    <col min="6677" max="6677" width="12.140625" style="289" customWidth="1"/>
    <col min="6678" max="6678" width="15.42578125" style="289" customWidth="1"/>
    <col min="6679" max="6912" width="9.140625" style="289"/>
    <col min="6913" max="6913" width="4.42578125" style="289" customWidth="1"/>
    <col min="6914" max="6914" width="13.7109375" style="289" customWidth="1"/>
    <col min="6915" max="6915" width="53" style="289" customWidth="1"/>
    <col min="6916" max="6916" width="10.140625" style="289" customWidth="1"/>
    <col min="6917" max="6918" width="11.140625" style="289" customWidth="1"/>
    <col min="6919" max="6919" width="9.42578125" style="289" customWidth="1"/>
    <col min="6920" max="6920" width="11.7109375" style="289" customWidth="1"/>
    <col min="6921" max="6921" width="10.5703125" style="289" customWidth="1"/>
    <col min="6922" max="6922" width="9.42578125" style="289" customWidth="1"/>
    <col min="6923" max="6924" width="10.7109375" style="289" customWidth="1"/>
    <col min="6925" max="6925" width="9.42578125" style="289" customWidth="1"/>
    <col min="6926" max="6926" width="13.140625" style="289" customWidth="1"/>
    <col min="6927" max="6927" width="11.140625" style="289" customWidth="1"/>
    <col min="6928" max="6928" width="9.42578125" style="289" customWidth="1"/>
    <col min="6929" max="6929" width="12.7109375" style="289" customWidth="1"/>
    <col min="6930" max="6930" width="12.140625" style="289" customWidth="1"/>
    <col min="6931" max="6931" width="9.42578125" style="289" customWidth="1"/>
    <col min="6932" max="6932" width="11.28515625" style="289" customWidth="1"/>
    <col min="6933" max="6933" width="12.140625" style="289" customWidth="1"/>
    <col min="6934" max="6934" width="15.42578125" style="289" customWidth="1"/>
    <col min="6935" max="7168" width="9.140625" style="289"/>
    <col min="7169" max="7169" width="4.42578125" style="289" customWidth="1"/>
    <col min="7170" max="7170" width="13.7109375" style="289" customWidth="1"/>
    <col min="7171" max="7171" width="53" style="289" customWidth="1"/>
    <col min="7172" max="7172" width="10.140625" style="289" customWidth="1"/>
    <col min="7173" max="7174" width="11.140625" style="289" customWidth="1"/>
    <col min="7175" max="7175" width="9.42578125" style="289" customWidth="1"/>
    <col min="7176" max="7176" width="11.7109375" style="289" customWidth="1"/>
    <col min="7177" max="7177" width="10.5703125" style="289" customWidth="1"/>
    <col min="7178" max="7178" width="9.42578125" style="289" customWidth="1"/>
    <col min="7179" max="7180" width="10.7109375" style="289" customWidth="1"/>
    <col min="7181" max="7181" width="9.42578125" style="289" customWidth="1"/>
    <col min="7182" max="7182" width="13.140625" style="289" customWidth="1"/>
    <col min="7183" max="7183" width="11.140625" style="289" customWidth="1"/>
    <col min="7184" max="7184" width="9.42578125" style="289" customWidth="1"/>
    <col min="7185" max="7185" width="12.7109375" style="289" customWidth="1"/>
    <col min="7186" max="7186" width="12.140625" style="289" customWidth="1"/>
    <col min="7187" max="7187" width="9.42578125" style="289" customWidth="1"/>
    <col min="7188" max="7188" width="11.28515625" style="289" customWidth="1"/>
    <col min="7189" max="7189" width="12.140625" style="289" customWidth="1"/>
    <col min="7190" max="7190" width="15.42578125" style="289" customWidth="1"/>
    <col min="7191" max="7424" width="9.140625" style="289"/>
    <col min="7425" max="7425" width="4.42578125" style="289" customWidth="1"/>
    <col min="7426" max="7426" width="13.7109375" style="289" customWidth="1"/>
    <col min="7427" max="7427" width="53" style="289" customWidth="1"/>
    <col min="7428" max="7428" width="10.140625" style="289" customWidth="1"/>
    <col min="7429" max="7430" width="11.140625" style="289" customWidth="1"/>
    <col min="7431" max="7431" width="9.42578125" style="289" customWidth="1"/>
    <col min="7432" max="7432" width="11.7109375" style="289" customWidth="1"/>
    <col min="7433" max="7433" width="10.5703125" style="289" customWidth="1"/>
    <col min="7434" max="7434" width="9.42578125" style="289" customWidth="1"/>
    <col min="7435" max="7436" width="10.7109375" style="289" customWidth="1"/>
    <col min="7437" max="7437" width="9.42578125" style="289" customWidth="1"/>
    <col min="7438" max="7438" width="13.140625" style="289" customWidth="1"/>
    <col min="7439" max="7439" width="11.140625" style="289" customWidth="1"/>
    <col min="7440" max="7440" width="9.42578125" style="289" customWidth="1"/>
    <col min="7441" max="7441" width="12.7109375" style="289" customWidth="1"/>
    <col min="7442" max="7442" width="12.140625" style="289" customWidth="1"/>
    <col min="7443" max="7443" width="9.42578125" style="289" customWidth="1"/>
    <col min="7444" max="7444" width="11.28515625" style="289" customWidth="1"/>
    <col min="7445" max="7445" width="12.140625" style="289" customWidth="1"/>
    <col min="7446" max="7446" width="15.42578125" style="289" customWidth="1"/>
    <col min="7447" max="7680" width="9.140625" style="289"/>
    <col min="7681" max="7681" width="4.42578125" style="289" customWidth="1"/>
    <col min="7682" max="7682" width="13.7109375" style="289" customWidth="1"/>
    <col min="7683" max="7683" width="53" style="289" customWidth="1"/>
    <col min="7684" max="7684" width="10.140625" style="289" customWidth="1"/>
    <col min="7685" max="7686" width="11.140625" style="289" customWidth="1"/>
    <col min="7687" max="7687" width="9.42578125" style="289" customWidth="1"/>
    <col min="7688" max="7688" width="11.7109375" style="289" customWidth="1"/>
    <col min="7689" max="7689" width="10.5703125" style="289" customWidth="1"/>
    <col min="7690" max="7690" width="9.42578125" style="289" customWidth="1"/>
    <col min="7691" max="7692" width="10.7109375" style="289" customWidth="1"/>
    <col min="7693" max="7693" width="9.42578125" style="289" customWidth="1"/>
    <col min="7694" max="7694" width="13.140625" style="289" customWidth="1"/>
    <col min="7695" max="7695" width="11.140625" style="289" customWidth="1"/>
    <col min="7696" max="7696" width="9.42578125" style="289" customWidth="1"/>
    <col min="7697" max="7697" width="12.7109375" style="289" customWidth="1"/>
    <col min="7698" max="7698" width="12.140625" style="289" customWidth="1"/>
    <col min="7699" max="7699" width="9.42578125" style="289" customWidth="1"/>
    <col min="7700" max="7700" width="11.28515625" style="289" customWidth="1"/>
    <col min="7701" max="7701" width="12.140625" style="289" customWidth="1"/>
    <col min="7702" max="7702" width="15.42578125" style="289" customWidth="1"/>
    <col min="7703" max="7936" width="9.140625" style="289"/>
    <col min="7937" max="7937" width="4.42578125" style="289" customWidth="1"/>
    <col min="7938" max="7938" width="13.7109375" style="289" customWidth="1"/>
    <col min="7939" max="7939" width="53" style="289" customWidth="1"/>
    <col min="7940" max="7940" width="10.140625" style="289" customWidth="1"/>
    <col min="7941" max="7942" width="11.140625" style="289" customWidth="1"/>
    <col min="7943" max="7943" width="9.42578125" style="289" customWidth="1"/>
    <col min="7944" max="7944" width="11.7109375" style="289" customWidth="1"/>
    <col min="7945" max="7945" width="10.5703125" style="289" customWidth="1"/>
    <col min="7946" max="7946" width="9.42578125" style="289" customWidth="1"/>
    <col min="7947" max="7948" width="10.7109375" style="289" customWidth="1"/>
    <col min="7949" max="7949" width="9.42578125" style="289" customWidth="1"/>
    <col min="7950" max="7950" width="13.140625" style="289" customWidth="1"/>
    <col min="7951" max="7951" width="11.140625" style="289" customWidth="1"/>
    <col min="7952" max="7952" width="9.42578125" style="289" customWidth="1"/>
    <col min="7953" max="7953" width="12.7109375" style="289" customWidth="1"/>
    <col min="7954" max="7954" width="12.140625" style="289" customWidth="1"/>
    <col min="7955" max="7955" width="9.42578125" style="289" customWidth="1"/>
    <col min="7956" max="7956" width="11.28515625" style="289" customWidth="1"/>
    <col min="7957" max="7957" width="12.140625" style="289" customWidth="1"/>
    <col min="7958" max="7958" width="15.42578125" style="289" customWidth="1"/>
    <col min="7959" max="8192" width="9.140625" style="289"/>
    <col min="8193" max="8193" width="4.42578125" style="289" customWidth="1"/>
    <col min="8194" max="8194" width="13.7109375" style="289" customWidth="1"/>
    <col min="8195" max="8195" width="53" style="289" customWidth="1"/>
    <col min="8196" max="8196" width="10.140625" style="289" customWidth="1"/>
    <col min="8197" max="8198" width="11.140625" style="289" customWidth="1"/>
    <col min="8199" max="8199" width="9.42578125" style="289" customWidth="1"/>
    <col min="8200" max="8200" width="11.7109375" style="289" customWidth="1"/>
    <col min="8201" max="8201" width="10.5703125" style="289" customWidth="1"/>
    <col min="8202" max="8202" width="9.42578125" style="289" customWidth="1"/>
    <col min="8203" max="8204" width="10.7109375" style="289" customWidth="1"/>
    <col min="8205" max="8205" width="9.42578125" style="289" customWidth="1"/>
    <col min="8206" max="8206" width="13.140625" style="289" customWidth="1"/>
    <col min="8207" max="8207" width="11.140625" style="289" customWidth="1"/>
    <col min="8208" max="8208" width="9.42578125" style="289" customWidth="1"/>
    <col min="8209" max="8209" width="12.7109375" style="289" customWidth="1"/>
    <col min="8210" max="8210" width="12.140625" style="289" customWidth="1"/>
    <col min="8211" max="8211" width="9.42578125" style="289" customWidth="1"/>
    <col min="8212" max="8212" width="11.28515625" style="289" customWidth="1"/>
    <col min="8213" max="8213" width="12.140625" style="289" customWidth="1"/>
    <col min="8214" max="8214" width="15.42578125" style="289" customWidth="1"/>
    <col min="8215" max="8448" width="9.140625" style="289"/>
    <col min="8449" max="8449" width="4.42578125" style="289" customWidth="1"/>
    <col min="8450" max="8450" width="13.7109375" style="289" customWidth="1"/>
    <col min="8451" max="8451" width="53" style="289" customWidth="1"/>
    <col min="8452" max="8452" width="10.140625" style="289" customWidth="1"/>
    <col min="8453" max="8454" width="11.140625" style="289" customWidth="1"/>
    <col min="8455" max="8455" width="9.42578125" style="289" customWidth="1"/>
    <col min="8456" max="8456" width="11.7109375" style="289" customWidth="1"/>
    <col min="8457" max="8457" width="10.5703125" style="289" customWidth="1"/>
    <col min="8458" max="8458" width="9.42578125" style="289" customWidth="1"/>
    <col min="8459" max="8460" width="10.7109375" style="289" customWidth="1"/>
    <col min="8461" max="8461" width="9.42578125" style="289" customWidth="1"/>
    <col min="8462" max="8462" width="13.140625" style="289" customWidth="1"/>
    <col min="8463" max="8463" width="11.140625" style="289" customWidth="1"/>
    <col min="8464" max="8464" width="9.42578125" style="289" customWidth="1"/>
    <col min="8465" max="8465" width="12.7109375" style="289" customWidth="1"/>
    <col min="8466" max="8466" width="12.140625" style="289" customWidth="1"/>
    <col min="8467" max="8467" width="9.42578125" style="289" customWidth="1"/>
    <col min="8468" max="8468" width="11.28515625" style="289" customWidth="1"/>
    <col min="8469" max="8469" width="12.140625" style="289" customWidth="1"/>
    <col min="8470" max="8470" width="15.42578125" style="289" customWidth="1"/>
    <col min="8471" max="8704" width="9.140625" style="289"/>
    <col min="8705" max="8705" width="4.42578125" style="289" customWidth="1"/>
    <col min="8706" max="8706" width="13.7109375" style="289" customWidth="1"/>
    <col min="8707" max="8707" width="53" style="289" customWidth="1"/>
    <col min="8708" max="8708" width="10.140625" style="289" customWidth="1"/>
    <col min="8709" max="8710" width="11.140625" style="289" customWidth="1"/>
    <col min="8711" max="8711" width="9.42578125" style="289" customWidth="1"/>
    <col min="8712" max="8712" width="11.7109375" style="289" customWidth="1"/>
    <col min="8713" max="8713" width="10.5703125" style="289" customWidth="1"/>
    <col min="8714" max="8714" width="9.42578125" style="289" customWidth="1"/>
    <col min="8715" max="8716" width="10.7109375" style="289" customWidth="1"/>
    <col min="8717" max="8717" width="9.42578125" style="289" customWidth="1"/>
    <col min="8718" max="8718" width="13.140625" style="289" customWidth="1"/>
    <col min="8719" max="8719" width="11.140625" style="289" customWidth="1"/>
    <col min="8720" max="8720" width="9.42578125" style="289" customWidth="1"/>
    <col min="8721" max="8721" width="12.7109375" style="289" customWidth="1"/>
    <col min="8722" max="8722" width="12.140625" style="289" customWidth="1"/>
    <col min="8723" max="8723" width="9.42578125" style="289" customWidth="1"/>
    <col min="8724" max="8724" width="11.28515625" style="289" customWidth="1"/>
    <col min="8725" max="8725" width="12.140625" style="289" customWidth="1"/>
    <col min="8726" max="8726" width="15.42578125" style="289" customWidth="1"/>
    <col min="8727" max="8960" width="9.140625" style="289"/>
    <col min="8961" max="8961" width="4.42578125" style="289" customWidth="1"/>
    <col min="8962" max="8962" width="13.7109375" style="289" customWidth="1"/>
    <col min="8963" max="8963" width="53" style="289" customWidth="1"/>
    <col min="8964" max="8964" width="10.140625" style="289" customWidth="1"/>
    <col min="8965" max="8966" width="11.140625" style="289" customWidth="1"/>
    <col min="8967" max="8967" width="9.42578125" style="289" customWidth="1"/>
    <col min="8968" max="8968" width="11.7109375" style="289" customWidth="1"/>
    <col min="8969" max="8969" width="10.5703125" style="289" customWidth="1"/>
    <col min="8970" max="8970" width="9.42578125" style="289" customWidth="1"/>
    <col min="8971" max="8972" width="10.7109375" style="289" customWidth="1"/>
    <col min="8973" max="8973" width="9.42578125" style="289" customWidth="1"/>
    <col min="8974" max="8974" width="13.140625" style="289" customWidth="1"/>
    <col min="8975" max="8975" width="11.140625" style="289" customWidth="1"/>
    <col min="8976" max="8976" width="9.42578125" style="289" customWidth="1"/>
    <col min="8977" max="8977" width="12.7109375" style="289" customWidth="1"/>
    <col min="8978" max="8978" width="12.140625" style="289" customWidth="1"/>
    <col min="8979" max="8979" width="9.42578125" style="289" customWidth="1"/>
    <col min="8980" max="8980" width="11.28515625" style="289" customWidth="1"/>
    <col min="8981" max="8981" width="12.140625" style="289" customWidth="1"/>
    <col min="8982" max="8982" width="15.42578125" style="289" customWidth="1"/>
    <col min="8983" max="9216" width="9.140625" style="289"/>
    <col min="9217" max="9217" width="4.42578125" style="289" customWidth="1"/>
    <col min="9218" max="9218" width="13.7109375" style="289" customWidth="1"/>
    <col min="9219" max="9219" width="53" style="289" customWidth="1"/>
    <col min="9220" max="9220" width="10.140625" style="289" customWidth="1"/>
    <col min="9221" max="9222" width="11.140625" style="289" customWidth="1"/>
    <col min="9223" max="9223" width="9.42578125" style="289" customWidth="1"/>
    <col min="9224" max="9224" width="11.7109375" style="289" customWidth="1"/>
    <col min="9225" max="9225" width="10.5703125" style="289" customWidth="1"/>
    <col min="9226" max="9226" width="9.42578125" style="289" customWidth="1"/>
    <col min="9227" max="9228" width="10.7109375" style="289" customWidth="1"/>
    <col min="9229" max="9229" width="9.42578125" style="289" customWidth="1"/>
    <col min="9230" max="9230" width="13.140625" style="289" customWidth="1"/>
    <col min="9231" max="9231" width="11.140625" style="289" customWidth="1"/>
    <col min="9232" max="9232" width="9.42578125" style="289" customWidth="1"/>
    <col min="9233" max="9233" width="12.7109375" style="289" customWidth="1"/>
    <col min="9234" max="9234" width="12.140625" style="289" customWidth="1"/>
    <col min="9235" max="9235" width="9.42578125" style="289" customWidth="1"/>
    <col min="9236" max="9236" width="11.28515625" style="289" customWidth="1"/>
    <col min="9237" max="9237" width="12.140625" style="289" customWidth="1"/>
    <col min="9238" max="9238" width="15.42578125" style="289" customWidth="1"/>
    <col min="9239" max="9472" width="9.140625" style="289"/>
    <col min="9473" max="9473" width="4.42578125" style="289" customWidth="1"/>
    <col min="9474" max="9474" width="13.7109375" style="289" customWidth="1"/>
    <col min="9475" max="9475" width="53" style="289" customWidth="1"/>
    <col min="9476" max="9476" width="10.140625" style="289" customWidth="1"/>
    <col min="9477" max="9478" width="11.140625" style="289" customWidth="1"/>
    <col min="9479" max="9479" width="9.42578125" style="289" customWidth="1"/>
    <col min="9480" max="9480" width="11.7109375" style="289" customWidth="1"/>
    <col min="9481" max="9481" width="10.5703125" style="289" customWidth="1"/>
    <col min="9482" max="9482" width="9.42578125" style="289" customWidth="1"/>
    <col min="9483" max="9484" width="10.7109375" style="289" customWidth="1"/>
    <col min="9485" max="9485" width="9.42578125" style="289" customWidth="1"/>
    <col min="9486" max="9486" width="13.140625" style="289" customWidth="1"/>
    <col min="9487" max="9487" width="11.140625" style="289" customWidth="1"/>
    <col min="9488" max="9488" width="9.42578125" style="289" customWidth="1"/>
    <col min="9489" max="9489" width="12.7109375" style="289" customWidth="1"/>
    <col min="9490" max="9490" width="12.140625" style="289" customWidth="1"/>
    <col min="9491" max="9491" width="9.42578125" style="289" customWidth="1"/>
    <col min="9492" max="9492" width="11.28515625" style="289" customWidth="1"/>
    <col min="9493" max="9493" width="12.140625" style="289" customWidth="1"/>
    <col min="9494" max="9494" width="15.42578125" style="289" customWidth="1"/>
    <col min="9495" max="9728" width="9.140625" style="289"/>
    <col min="9729" max="9729" width="4.42578125" style="289" customWidth="1"/>
    <col min="9730" max="9730" width="13.7109375" style="289" customWidth="1"/>
    <col min="9731" max="9731" width="53" style="289" customWidth="1"/>
    <col min="9732" max="9732" width="10.140625" style="289" customWidth="1"/>
    <col min="9733" max="9734" width="11.140625" style="289" customWidth="1"/>
    <col min="9735" max="9735" width="9.42578125" style="289" customWidth="1"/>
    <col min="9736" max="9736" width="11.7109375" style="289" customWidth="1"/>
    <col min="9737" max="9737" width="10.5703125" style="289" customWidth="1"/>
    <col min="9738" max="9738" width="9.42578125" style="289" customWidth="1"/>
    <col min="9739" max="9740" width="10.7109375" style="289" customWidth="1"/>
    <col min="9741" max="9741" width="9.42578125" style="289" customWidth="1"/>
    <col min="9742" max="9742" width="13.140625" style="289" customWidth="1"/>
    <col min="9743" max="9743" width="11.140625" style="289" customWidth="1"/>
    <col min="9744" max="9744" width="9.42578125" style="289" customWidth="1"/>
    <col min="9745" max="9745" width="12.7109375" style="289" customWidth="1"/>
    <col min="9746" max="9746" width="12.140625" style="289" customWidth="1"/>
    <col min="9747" max="9747" width="9.42578125" style="289" customWidth="1"/>
    <col min="9748" max="9748" width="11.28515625" style="289" customWidth="1"/>
    <col min="9749" max="9749" width="12.140625" style="289" customWidth="1"/>
    <col min="9750" max="9750" width="15.42578125" style="289" customWidth="1"/>
    <col min="9751" max="9984" width="9.140625" style="289"/>
    <col min="9985" max="9985" width="4.42578125" style="289" customWidth="1"/>
    <col min="9986" max="9986" width="13.7109375" style="289" customWidth="1"/>
    <col min="9987" max="9987" width="53" style="289" customWidth="1"/>
    <col min="9988" max="9988" width="10.140625" style="289" customWidth="1"/>
    <col min="9989" max="9990" width="11.140625" style="289" customWidth="1"/>
    <col min="9991" max="9991" width="9.42578125" style="289" customWidth="1"/>
    <col min="9992" max="9992" width="11.7109375" style="289" customWidth="1"/>
    <col min="9993" max="9993" width="10.5703125" style="289" customWidth="1"/>
    <col min="9994" max="9994" width="9.42578125" style="289" customWidth="1"/>
    <col min="9995" max="9996" width="10.7109375" style="289" customWidth="1"/>
    <col min="9997" max="9997" width="9.42578125" style="289" customWidth="1"/>
    <col min="9998" max="9998" width="13.140625" style="289" customWidth="1"/>
    <col min="9999" max="9999" width="11.140625" style="289" customWidth="1"/>
    <col min="10000" max="10000" width="9.42578125" style="289" customWidth="1"/>
    <col min="10001" max="10001" width="12.7109375" style="289" customWidth="1"/>
    <col min="10002" max="10002" width="12.140625" style="289" customWidth="1"/>
    <col min="10003" max="10003" width="9.42578125" style="289" customWidth="1"/>
    <col min="10004" max="10004" width="11.28515625" style="289" customWidth="1"/>
    <col min="10005" max="10005" width="12.140625" style="289" customWidth="1"/>
    <col min="10006" max="10006" width="15.42578125" style="289" customWidth="1"/>
    <col min="10007" max="10240" width="9.140625" style="289"/>
    <col min="10241" max="10241" width="4.42578125" style="289" customWidth="1"/>
    <col min="10242" max="10242" width="13.7109375" style="289" customWidth="1"/>
    <col min="10243" max="10243" width="53" style="289" customWidth="1"/>
    <col min="10244" max="10244" width="10.140625" style="289" customWidth="1"/>
    <col min="10245" max="10246" width="11.140625" style="289" customWidth="1"/>
    <col min="10247" max="10247" width="9.42578125" style="289" customWidth="1"/>
    <col min="10248" max="10248" width="11.7109375" style="289" customWidth="1"/>
    <col min="10249" max="10249" width="10.5703125" style="289" customWidth="1"/>
    <col min="10250" max="10250" width="9.42578125" style="289" customWidth="1"/>
    <col min="10251" max="10252" width="10.7109375" style="289" customWidth="1"/>
    <col min="10253" max="10253" width="9.42578125" style="289" customWidth="1"/>
    <col min="10254" max="10254" width="13.140625" style="289" customWidth="1"/>
    <col min="10255" max="10255" width="11.140625" style="289" customWidth="1"/>
    <col min="10256" max="10256" width="9.42578125" style="289" customWidth="1"/>
    <col min="10257" max="10257" width="12.7109375" style="289" customWidth="1"/>
    <col min="10258" max="10258" width="12.140625" style="289" customWidth="1"/>
    <col min="10259" max="10259" width="9.42578125" style="289" customWidth="1"/>
    <col min="10260" max="10260" width="11.28515625" style="289" customWidth="1"/>
    <col min="10261" max="10261" width="12.140625" style="289" customWidth="1"/>
    <col min="10262" max="10262" width="15.42578125" style="289" customWidth="1"/>
    <col min="10263" max="10496" width="9.140625" style="289"/>
    <col min="10497" max="10497" width="4.42578125" style="289" customWidth="1"/>
    <col min="10498" max="10498" width="13.7109375" style="289" customWidth="1"/>
    <col min="10499" max="10499" width="53" style="289" customWidth="1"/>
    <col min="10500" max="10500" width="10.140625" style="289" customWidth="1"/>
    <col min="10501" max="10502" width="11.140625" style="289" customWidth="1"/>
    <col min="10503" max="10503" width="9.42578125" style="289" customWidth="1"/>
    <col min="10504" max="10504" width="11.7109375" style="289" customWidth="1"/>
    <col min="10505" max="10505" width="10.5703125" style="289" customWidth="1"/>
    <col min="10506" max="10506" width="9.42578125" style="289" customWidth="1"/>
    <col min="10507" max="10508" width="10.7109375" style="289" customWidth="1"/>
    <col min="10509" max="10509" width="9.42578125" style="289" customWidth="1"/>
    <col min="10510" max="10510" width="13.140625" style="289" customWidth="1"/>
    <col min="10511" max="10511" width="11.140625" style="289" customWidth="1"/>
    <col min="10512" max="10512" width="9.42578125" style="289" customWidth="1"/>
    <col min="10513" max="10513" width="12.7109375" style="289" customWidth="1"/>
    <col min="10514" max="10514" width="12.140625" style="289" customWidth="1"/>
    <col min="10515" max="10515" width="9.42578125" style="289" customWidth="1"/>
    <col min="10516" max="10516" width="11.28515625" style="289" customWidth="1"/>
    <col min="10517" max="10517" width="12.140625" style="289" customWidth="1"/>
    <col min="10518" max="10518" width="15.42578125" style="289" customWidth="1"/>
    <col min="10519" max="10752" width="9.140625" style="289"/>
    <col min="10753" max="10753" width="4.42578125" style="289" customWidth="1"/>
    <col min="10754" max="10754" width="13.7109375" style="289" customWidth="1"/>
    <col min="10755" max="10755" width="53" style="289" customWidth="1"/>
    <col min="10756" max="10756" width="10.140625" style="289" customWidth="1"/>
    <col min="10757" max="10758" width="11.140625" style="289" customWidth="1"/>
    <col min="10759" max="10759" width="9.42578125" style="289" customWidth="1"/>
    <col min="10760" max="10760" width="11.7109375" style="289" customWidth="1"/>
    <col min="10761" max="10761" width="10.5703125" style="289" customWidth="1"/>
    <col min="10762" max="10762" width="9.42578125" style="289" customWidth="1"/>
    <col min="10763" max="10764" width="10.7109375" style="289" customWidth="1"/>
    <col min="10765" max="10765" width="9.42578125" style="289" customWidth="1"/>
    <col min="10766" max="10766" width="13.140625" style="289" customWidth="1"/>
    <col min="10767" max="10767" width="11.140625" style="289" customWidth="1"/>
    <col min="10768" max="10768" width="9.42578125" style="289" customWidth="1"/>
    <col min="10769" max="10769" width="12.7109375" style="289" customWidth="1"/>
    <col min="10770" max="10770" width="12.140625" style="289" customWidth="1"/>
    <col min="10771" max="10771" width="9.42578125" style="289" customWidth="1"/>
    <col min="10772" max="10772" width="11.28515625" style="289" customWidth="1"/>
    <col min="10773" max="10773" width="12.140625" style="289" customWidth="1"/>
    <col min="10774" max="10774" width="15.42578125" style="289" customWidth="1"/>
    <col min="10775" max="11008" width="9.140625" style="289"/>
    <col min="11009" max="11009" width="4.42578125" style="289" customWidth="1"/>
    <col min="11010" max="11010" width="13.7109375" style="289" customWidth="1"/>
    <col min="11011" max="11011" width="53" style="289" customWidth="1"/>
    <col min="11012" max="11012" width="10.140625" style="289" customWidth="1"/>
    <col min="11013" max="11014" width="11.140625" style="289" customWidth="1"/>
    <col min="11015" max="11015" width="9.42578125" style="289" customWidth="1"/>
    <col min="11016" max="11016" width="11.7109375" style="289" customWidth="1"/>
    <col min="11017" max="11017" width="10.5703125" style="289" customWidth="1"/>
    <col min="11018" max="11018" width="9.42578125" style="289" customWidth="1"/>
    <col min="11019" max="11020" width="10.7109375" style="289" customWidth="1"/>
    <col min="11021" max="11021" width="9.42578125" style="289" customWidth="1"/>
    <col min="11022" max="11022" width="13.140625" style="289" customWidth="1"/>
    <col min="11023" max="11023" width="11.140625" style="289" customWidth="1"/>
    <col min="11024" max="11024" width="9.42578125" style="289" customWidth="1"/>
    <col min="11025" max="11025" width="12.7109375" style="289" customWidth="1"/>
    <col min="11026" max="11026" width="12.140625" style="289" customWidth="1"/>
    <col min="11027" max="11027" width="9.42578125" style="289" customWidth="1"/>
    <col min="11028" max="11028" width="11.28515625" style="289" customWidth="1"/>
    <col min="11029" max="11029" width="12.140625" style="289" customWidth="1"/>
    <col min="11030" max="11030" width="15.42578125" style="289" customWidth="1"/>
    <col min="11031" max="11264" width="9.140625" style="289"/>
    <col min="11265" max="11265" width="4.42578125" style="289" customWidth="1"/>
    <col min="11266" max="11266" width="13.7109375" style="289" customWidth="1"/>
    <col min="11267" max="11267" width="53" style="289" customWidth="1"/>
    <col min="11268" max="11268" width="10.140625" style="289" customWidth="1"/>
    <col min="11269" max="11270" width="11.140625" style="289" customWidth="1"/>
    <col min="11271" max="11271" width="9.42578125" style="289" customWidth="1"/>
    <col min="11272" max="11272" width="11.7109375" style="289" customWidth="1"/>
    <col min="11273" max="11273" width="10.5703125" style="289" customWidth="1"/>
    <col min="11274" max="11274" width="9.42578125" style="289" customWidth="1"/>
    <col min="11275" max="11276" width="10.7109375" style="289" customWidth="1"/>
    <col min="11277" max="11277" width="9.42578125" style="289" customWidth="1"/>
    <col min="11278" max="11278" width="13.140625" style="289" customWidth="1"/>
    <col min="11279" max="11279" width="11.140625" style="289" customWidth="1"/>
    <col min="11280" max="11280" width="9.42578125" style="289" customWidth="1"/>
    <col min="11281" max="11281" width="12.7109375" style="289" customWidth="1"/>
    <col min="11282" max="11282" width="12.140625" style="289" customWidth="1"/>
    <col min="11283" max="11283" width="9.42578125" style="289" customWidth="1"/>
    <col min="11284" max="11284" width="11.28515625" style="289" customWidth="1"/>
    <col min="11285" max="11285" width="12.140625" style="289" customWidth="1"/>
    <col min="11286" max="11286" width="15.42578125" style="289" customWidth="1"/>
    <col min="11287" max="11520" width="9.140625" style="289"/>
    <col min="11521" max="11521" width="4.42578125" style="289" customWidth="1"/>
    <col min="11522" max="11522" width="13.7109375" style="289" customWidth="1"/>
    <col min="11523" max="11523" width="53" style="289" customWidth="1"/>
    <col min="11524" max="11524" width="10.140625" style="289" customWidth="1"/>
    <col min="11525" max="11526" width="11.140625" style="289" customWidth="1"/>
    <col min="11527" max="11527" width="9.42578125" style="289" customWidth="1"/>
    <col min="11528" max="11528" width="11.7109375" style="289" customWidth="1"/>
    <col min="11529" max="11529" width="10.5703125" style="289" customWidth="1"/>
    <col min="11530" max="11530" width="9.42578125" style="289" customWidth="1"/>
    <col min="11531" max="11532" width="10.7109375" style="289" customWidth="1"/>
    <col min="11533" max="11533" width="9.42578125" style="289" customWidth="1"/>
    <col min="11534" max="11534" width="13.140625" style="289" customWidth="1"/>
    <col min="11535" max="11535" width="11.140625" style="289" customWidth="1"/>
    <col min="11536" max="11536" width="9.42578125" style="289" customWidth="1"/>
    <col min="11537" max="11537" width="12.7109375" style="289" customWidth="1"/>
    <col min="11538" max="11538" width="12.140625" style="289" customWidth="1"/>
    <col min="11539" max="11539" width="9.42578125" style="289" customWidth="1"/>
    <col min="11540" max="11540" width="11.28515625" style="289" customWidth="1"/>
    <col min="11541" max="11541" width="12.140625" style="289" customWidth="1"/>
    <col min="11542" max="11542" width="15.42578125" style="289" customWidth="1"/>
    <col min="11543" max="11776" width="9.140625" style="289"/>
    <col min="11777" max="11777" width="4.42578125" style="289" customWidth="1"/>
    <col min="11778" max="11778" width="13.7109375" style="289" customWidth="1"/>
    <col min="11779" max="11779" width="53" style="289" customWidth="1"/>
    <col min="11780" max="11780" width="10.140625" style="289" customWidth="1"/>
    <col min="11781" max="11782" width="11.140625" style="289" customWidth="1"/>
    <col min="11783" max="11783" width="9.42578125" style="289" customWidth="1"/>
    <col min="11784" max="11784" width="11.7109375" style="289" customWidth="1"/>
    <col min="11785" max="11785" width="10.5703125" style="289" customWidth="1"/>
    <col min="11786" max="11786" width="9.42578125" style="289" customWidth="1"/>
    <col min="11787" max="11788" width="10.7109375" style="289" customWidth="1"/>
    <col min="11789" max="11789" width="9.42578125" style="289" customWidth="1"/>
    <col min="11790" max="11790" width="13.140625" style="289" customWidth="1"/>
    <col min="11791" max="11791" width="11.140625" style="289" customWidth="1"/>
    <col min="11792" max="11792" width="9.42578125" style="289" customWidth="1"/>
    <col min="11793" max="11793" width="12.7109375" style="289" customWidth="1"/>
    <col min="11794" max="11794" width="12.140625" style="289" customWidth="1"/>
    <col min="11795" max="11795" width="9.42578125" style="289" customWidth="1"/>
    <col min="11796" max="11796" width="11.28515625" style="289" customWidth="1"/>
    <col min="11797" max="11797" width="12.140625" style="289" customWidth="1"/>
    <col min="11798" max="11798" width="15.42578125" style="289" customWidth="1"/>
    <col min="11799" max="12032" width="9.140625" style="289"/>
    <col min="12033" max="12033" width="4.42578125" style="289" customWidth="1"/>
    <col min="12034" max="12034" width="13.7109375" style="289" customWidth="1"/>
    <col min="12035" max="12035" width="53" style="289" customWidth="1"/>
    <col min="12036" max="12036" width="10.140625" style="289" customWidth="1"/>
    <col min="12037" max="12038" width="11.140625" style="289" customWidth="1"/>
    <col min="12039" max="12039" width="9.42578125" style="289" customWidth="1"/>
    <col min="12040" max="12040" width="11.7109375" style="289" customWidth="1"/>
    <col min="12041" max="12041" width="10.5703125" style="289" customWidth="1"/>
    <col min="12042" max="12042" width="9.42578125" style="289" customWidth="1"/>
    <col min="12043" max="12044" width="10.7109375" style="289" customWidth="1"/>
    <col min="12045" max="12045" width="9.42578125" style="289" customWidth="1"/>
    <col min="12046" max="12046" width="13.140625" style="289" customWidth="1"/>
    <col min="12047" max="12047" width="11.140625" style="289" customWidth="1"/>
    <col min="12048" max="12048" width="9.42578125" style="289" customWidth="1"/>
    <col min="12049" max="12049" width="12.7109375" style="289" customWidth="1"/>
    <col min="12050" max="12050" width="12.140625" style="289" customWidth="1"/>
    <col min="12051" max="12051" width="9.42578125" style="289" customWidth="1"/>
    <col min="12052" max="12052" width="11.28515625" style="289" customWidth="1"/>
    <col min="12053" max="12053" width="12.140625" style="289" customWidth="1"/>
    <col min="12054" max="12054" width="15.42578125" style="289" customWidth="1"/>
    <col min="12055" max="12288" width="9.140625" style="289"/>
    <col min="12289" max="12289" width="4.42578125" style="289" customWidth="1"/>
    <col min="12290" max="12290" width="13.7109375" style="289" customWidth="1"/>
    <col min="12291" max="12291" width="53" style="289" customWidth="1"/>
    <col min="12292" max="12292" width="10.140625" style="289" customWidth="1"/>
    <col min="12293" max="12294" width="11.140625" style="289" customWidth="1"/>
    <col min="12295" max="12295" width="9.42578125" style="289" customWidth="1"/>
    <col min="12296" max="12296" width="11.7109375" style="289" customWidth="1"/>
    <col min="12297" max="12297" width="10.5703125" style="289" customWidth="1"/>
    <col min="12298" max="12298" width="9.42578125" style="289" customWidth="1"/>
    <col min="12299" max="12300" width="10.7109375" style="289" customWidth="1"/>
    <col min="12301" max="12301" width="9.42578125" style="289" customWidth="1"/>
    <col min="12302" max="12302" width="13.140625" style="289" customWidth="1"/>
    <col min="12303" max="12303" width="11.140625" style="289" customWidth="1"/>
    <col min="12304" max="12304" width="9.42578125" style="289" customWidth="1"/>
    <col min="12305" max="12305" width="12.7109375" style="289" customWidth="1"/>
    <col min="12306" max="12306" width="12.140625" style="289" customWidth="1"/>
    <col min="12307" max="12307" width="9.42578125" style="289" customWidth="1"/>
    <col min="12308" max="12308" width="11.28515625" style="289" customWidth="1"/>
    <col min="12309" max="12309" width="12.140625" style="289" customWidth="1"/>
    <col min="12310" max="12310" width="15.42578125" style="289" customWidth="1"/>
    <col min="12311" max="12544" width="9.140625" style="289"/>
    <col min="12545" max="12545" width="4.42578125" style="289" customWidth="1"/>
    <col min="12546" max="12546" width="13.7109375" style="289" customWidth="1"/>
    <col min="12547" max="12547" width="53" style="289" customWidth="1"/>
    <col min="12548" max="12548" width="10.140625" style="289" customWidth="1"/>
    <col min="12549" max="12550" width="11.140625" style="289" customWidth="1"/>
    <col min="12551" max="12551" width="9.42578125" style="289" customWidth="1"/>
    <col min="12552" max="12552" width="11.7109375" style="289" customWidth="1"/>
    <col min="12553" max="12553" width="10.5703125" style="289" customWidth="1"/>
    <col min="12554" max="12554" width="9.42578125" style="289" customWidth="1"/>
    <col min="12555" max="12556" width="10.7109375" style="289" customWidth="1"/>
    <col min="12557" max="12557" width="9.42578125" style="289" customWidth="1"/>
    <col min="12558" max="12558" width="13.140625" style="289" customWidth="1"/>
    <col min="12559" max="12559" width="11.140625" style="289" customWidth="1"/>
    <col min="12560" max="12560" width="9.42578125" style="289" customWidth="1"/>
    <col min="12561" max="12561" width="12.7109375" style="289" customWidth="1"/>
    <col min="12562" max="12562" width="12.140625" style="289" customWidth="1"/>
    <col min="12563" max="12563" width="9.42578125" style="289" customWidth="1"/>
    <col min="12564" max="12564" width="11.28515625" style="289" customWidth="1"/>
    <col min="12565" max="12565" width="12.140625" style="289" customWidth="1"/>
    <col min="12566" max="12566" width="15.42578125" style="289" customWidth="1"/>
    <col min="12567" max="12800" width="9.140625" style="289"/>
    <col min="12801" max="12801" width="4.42578125" style="289" customWidth="1"/>
    <col min="12802" max="12802" width="13.7109375" style="289" customWidth="1"/>
    <col min="12803" max="12803" width="53" style="289" customWidth="1"/>
    <col min="12804" max="12804" width="10.140625" style="289" customWidth="1"/>
    <col min="12805" max="12806" width="11.140625" style="289" customWidth="1"/>
    <col min="12807" max="12807" width="9.42578125" style="289" customWidth="1"/>
    <col min="12808" max="12808" width="11.7109375" style="289" customWidth="1"/>
    <col min="12809" max="12809" width="10.5703125" style="289" customWidth="1"/>
    <col min="12810" max="12810" width="9.42578125" style="289" customWidth="1"/>
    <col min="12811" max="12812" width="10.7109375" style="289" customWidth="1"/>
    <col min="12813" max="12813" width="9.42578125" style="289" customWidth="1"/>
    <col min="12814" max="12814" width="13.140625" style="289" customWidth="1"/>
    <col min="12815" max="12815" width="11.140625" style="289" customWidth="1"/>
    <col min="12816" max="12816" width="9.42578125" style="289" customWidth="1"/>
    <col min="12817" max="12817" width="12.7109375" style="289" customWidth="1"/>
    <col min="12818" max="12818" width="12.140625" style="289" customWidth="1"/>
    <col min="12819" max="12819" width="9.42578125" style="289" customWidth="1"/>
    <col min="12820" max="12820" width="11.28515625" style="289" customWidth="1"/>
    <col min="12821" max="12821" width="12.140625" style="289" customWidth="1"/>
    <col min="12822" max="12822" width="15.42578125" style="289" customWidth="1"/>
    <col min="12823" max="13056" width="9.140625" style="289"/>
    <col min="13057" max="13057" width="4.42578125" style="289" customWidth="1"/>
    <col min="13058" max="13058" width="13.7109375" style="289" customWidth="1"/>
    <col min="13059" max="13059" width="53" style="289" customWidth="1"/>
    <col min="13060" max="13060" width="10.140625" style="289" customWidth="1"/>
    <col min="13061" max="13062" width="11.140625" style="289" customWidth="1"/>
    <col min="13063" max="13063" width="9.42578125" style="289" customWidth="1"/>
    <col min="13064" max="13064" width="11.7109375" style="289" customWidth="1"/>
    <col min="13065" max="13065" width="10.5703125" style="289" customWidth="1"/>
    <col min="13066" max="13066" width="9.42578125" style="289" customWidth="1"/>
    <col min="13067" max="13068" width="10.7109375" style="289" customWidth="1"/>
    <col min="13069" max="13069" width="9.42578125" style="289" customWidth="1"/>
    <col min="13070" max="13070" width="13.140625" style="289" customWidth="1"/>
    <col min="13071" max="13071" width="11.140625" style="289" customWidth="1"/>
    <col min="13072" max="13072" width="9.42578125" style="289" customWidth="1"/>
    <col min="13073" max="13073" width="12.7109375" style="289" customWidth="1"/>
    <col min="13074" max="13074" width="12.140625" style="289" customWidth="1"/>
    <col min="13075" max="13075" width="9.42578125" style="289" customWidth="1"/>
    <col min="13076" max="13076" width="11.28515625" style="289" customWidth="1"/>
    <col min="13077" max="13077" width="12.140625" style="289" customWidth="1"/>
    <col min="13078" max="13078" width="15.42578125" style="289" customWidth="1"/>
    <col min="13079" max="13312" width="9.140625" style="289"/>
    <col min="13313" max="13313" width="4.42578125" style="289" customWidth="1"/>
    <col min="13314" max="13314" width="13.7109375" style="289" customWidth="1"/>
    <col min="13315" max="13315" width="53" style="289" customWidth="1"/>
    <col min="13316" max="13316" width="10.140625" style="289" customWidth="1"/>
    <col min="13317" max="13318" width="11.140625" style="289" customWidth="1"/>
    <col min="13319" max="13319" width="9.42578125" style="289" customWidth="1"/>
    <col min="13320" max="13320" width="11.7109375" style="289" customWidth="1"/>
    <col min="13321" max="13321" width="10.5703125" style="289" customWidth="1"/>
    <col min="13322" max="13322" width="9.42578125" style="289" customWidth="1"/>
    <col min="13323" max="13324" width="10.7109375" style="289" customWidth="1"/>
    <col min="13325" max="13325" width="9.42578125" style="289" customWidth="1"/>
    <col min="13326" max="13326" width="13.140625" style="289" customWidth="1"/>
    <col min="13327" max="13327" width="11.140625" style="289" customWidth="1"/>
    <col min="13328" max="13328" width="9.42578125" style="289" customWidth="1"/>
    <col min="13329" max="13329" width="12.7109375" style="289" customWidth="1"/>
    <col min="13330" max="13330" width="12.140625" style="289" customWidth="1"/>
    <col min="13331" max="13331" width="9.42578125" style="289" customWidth="1"/>
    <col min="13332" max="13332" width="11.28515625" style="289" customWidth="1"/>
    <col min="13333" max="13333" width="12.140625" style="289" customWidth="1"/>
    <col min="13334" max="13334" width="15.42578125" style="289" customWidth="1"/>
    <col min="13335" max="13568" width="9.140625" style="289"/>
    <col min="13569" max="13569" width="4.42578125" style="289" customWidth="1"/>
    <col min="13570" max="13570" width="13.7109375" style="289" customWidth="1"/>
    <col min="13571" max="13571" width="53" style="289" customWidth="1"/>
    <col min="13572" max="13572" width="10.140625" style="289" customWidth="1"/>
    <col min="13573" max="13574" width="11.140625" style="289" customWidth="1"/>
    <col min="13575" max="13575" width="9.42578125" style="289" customWidth="1"/>
    <col min="13576" max="13576" width="11.7109375" style="289" customWidth="1"/>
    <col min="13577" max="13577" width="10.5703125" style="289" customWidth="1"/>
    <col min="13578" max="13578" width="9.42578125" style="289" customWidth="1"/>
    <col min="13579" max="13580" width="10.7109375" style="289" customWidth="1"/>
    <col min="13581" max="13581" width="9.42578125" style="289" customWidth="1"/>
    <col min="13582" max="13582" width="13.140625" style="289" customWidth="1"/>
    <col min="13583" max="13583" width="11.140625" style="289" customWidth="1"/>
    <col min="13584" max="13584" width="9.42578125" style="289" customWidth="1"/>
    <col min="13585" max="13585" width="12.7109375" style="289" customWidth="1"/>
    <col min="13586" max="13586" width="12.140625" style="289" customWidth="1"/>
    <col min="13587" max="13587" width="9.42578125" style="289" customWidth="1"/>
    <col min="13588" max="13588" width="11.28515625" style="289" customWidth="1"/>
    <col min="13589" max="13589" width="12.140625" style="289" customWidth="1"/>
    <col min="13590" max="13590" width="15.42578125" style="289" customWidth="1"/>
    <col min="13591" max="13824" width="9.140625" style="289"/>
    <col min="13825" max="13825" width="4.42578125" style="289" customWidth="1"/>
    <col min="13826" max="13826" width="13.7109375" style="289" customWidth="1"/>
    <col min="13827" max="13827" width="53" style="289" customWidth="1"/>
    <col min="13828" max="13828" width="10.140625" style="289" customWidth="1"/>
    <col min="13829" max="13830" width="11.140625" style="289" customWidth="1"/>
    <col min="13831" max="13831" width="9.42578125" style="289" customWidth="1"/>
    <col min="13832" max="13832" width="11.7109375" style="289" customWidth="1"/>
    <col min="13833" max="13833" width="10.5703125" style="289" customWidth="1"/>
    <col min="13834" max="13834" width="9.42578125" style="289" customWidth="1"/>
    <col min="13835" max="13836" width="10.7109375" style="289" customWidth="1"/>
    <col min="13837" max="13837" width="9.42578125" style="289" customWidth="1"/>
    <col min="13838" max="13838" width="13.140625" style="289" customWidth="1"/>
    <col min="13839" max="13839" width="11.140625" style="289" customWidth="1"/>
    <col min="13840" max="13840" width="9.42578125" style="289" customWidth="1"/>
    <col min="13841" max="13841" width="12.7109375" style="289" customWidth="1"/>
    <col min="13842" max="13842" width="12.140625" style="289" customWidth="1"/>
    <col min="13843" max="13843" width="9.42578125" style="289" customWidth="1"/>
    <col min="13844" max="13844" width="11.28515625" style="289" customWidth="1"/>
    <col min="13845" max="13845" width="12.140625" style="289" customWidth="1"/>
    <col min="13846" max="13846" width="15.42578125" style="289" customWidth="1"/>
    <col min="13847" max="14080" width="9.140625" style="289"/>
    <col min="14081" max="14081" width="4.42578125" style="289" customWidth="1"/>
    <col min="14082" max="14082" width="13.7109375" style="289" customWidth="1"/>
    <col min="14083" max="14083" width="53" style="289" customWidth="1"/>
    <col min="14084" max="14084" width="10.140625" style="289" customWidth="1"/>
    <col min="14085" max="14086" width="11.140625" style="289" customWidth="1"/>
    <col min="14087" max="14087" width="9.42578125" style="289" customWidth="1"/>
    <col min="14088" max="14088" width="11.7109375" style="289" customWidth="1"/>
    <col min="14089" max="14089" width="10.5703125" style="289" customWidth="1"/>
    <col min="14090" max="14090" width="9.42578125" style="289" customWidth="1"/>
    <col min="14091" max="14092" width="10.7109375" style="289" customWidth="1"/>
    <col min="14093" max="14093" width="9.42578125" style="289" customWidth="1"/>
    <col min="14094" max="14094" width="13.140625" style="289" customWidth="1"/>
    <col min="14095" max="14095" width="11.140625" style="289" customWidth="1"/>
    <col min="14096" max="14096" width="9.42578125" style="289" customWidth="1"/>
    <col min="14097" max="14097" width="12.7109375" style="289" customWidth="1"/>
    <col min="14098" max="14098" width="12.140625" style="289" customWidth="1"/>
    <col min="14099" max="14099" width="9.42578125" style="289" customWidth="1"/>
    <col min="14100" max="14100" width="11.28515625" style="289" customWidth="1"/>
    <col min="14101" max="14101" width="12.140625" style="289" customWidth="1"/>
    <col min="14102" max="14102" width="15.42578125" style="289" customWidth="1"/>
    <col min="14103" max="14336" width="9.140625" style="289"/>
    <col min="14337" max="14337" width="4.42578125" style="289" customWidth="1"/>
    <col min="14338" max="14338" width="13.7109375" style="289" customWidth="1"/>
    <col min="14339" max="14339" width="53" style="289" customWidth="1"/>
    <col min="14340" max="14340" width="10.140625" style="289" customWidth="1"/>
    <col min="14341" max="14342" width="11.140625" style="289" customWidth="1"/>
    <col min="14343" max="14343" width="9.42578125" style="289" customWidth="1"/>
    <col min="14344" max="14344" width="11.7109375" style="289" customWidth="1"/>
    <col min="14345" max="14345" width="10.5703125" style="289" customWidth="1"/>
    <col min="14346" max="14346" width="9.42578125" style="289" customWidth="1"/>
    <col min="14347" max="14348" width="10.7109375" style="289" customWidth="1"/>
    <col min="14349" max="14349" width="9.42578125" style="289" customWidth="1"/>
    <col min="14350" max="14350" width="13.140625" style="289" customWidth="1"/>
    <col min="14351" max="14351" width="11.140625" style="289" customWidth="1"/>
    <col min="14352" max="14352" width="9.42578125" style="289" customWidth="1"/>
    <col min="14353" max="14353" width="12.7109375" style="289" customWidth="1"/>
    <col min="14354" max="14354" width="12.140625" style="289" customWidth="1"/>
    <col min="14355" max="14355" width="9.42578125" style="289" customWidth="1"/>
    <col min="14356" max="14356" width="11.28515625" style="289" customWidth="1"/>
    <col min="14357" max="14357" width="12.140625" style="289" customWidth="1"/>
    <col min="14358" max="14358" width="15.42578125" style="289" customWidth="1"/>
    <col min="14359" max="14592" width="9.140625" style="289"/>
    <col min="14593" max="14593" width="4.42578125" style="289" customWidth="1"/>
    <col min="14594" max="14594" width="13.7109375" style="289" customWidth="1"/>
    <col min="14595" max="14595" width="53" style="289" customWidth="1"/>
    <col min="14596" max="14596" width="10.140625" style="289" customWidth="1"/>
    <col min="14597" max="14598" width="11.140625" style="289" customWidth="1"/>
    <col min="14599" max="14599" width="9.42578125" style="289" customWidth="1"/>
    <col min="14600" max="14600" width="11.7109375" style="289" customWidth="1"/>
    <col min="14601" max="14601" width="10.5703125" style="289" customWidth="1"/>
    <col min="14602" max="14602" width="9.42578125" style="289" customWidth="1"/>
    <col min="14603" max="14604" width="10.7109375" style="289" customWidth="1"/>
    <col min="14605" max="14605" width="9.42578125" style="289" customWidth="1"/>
    <col min="14606" max="14606" width="13.140625" style="289" customWidth="1"/>
    <col min="14607" max="14607" width="11.140625" style="289" customWidth="1"/>
    <col min="14608" max="14608" width="9.42578125" style="289" customWidth="1"/>
    <col min="14609" max="14609" width="12.7109375" style="289" customWidth="1"/>
    <col min="14610" max="14610" width="12.140625" style="289" customWidth="1"/>
    <col min="14611" max="14611" width="9.42578125" style="289" customWidth="1"/>
    <col min="14612" max="14612" width="11.28515625" style="289" customWidth="1"/>
    <col min="14613" max="14613" width="12.140625" style="289" customWidth="1"/>
    <col min="14614" max="14614" width="15.42578125" style="289" customWidth="1"/>
    <col min="14615" max="14848" width="9.140625" style="289"/>
    <col min="14849" max="14849" width="4.42578125" style="289" customWidth="1"/>
    <col min="14850" max="14850" width="13.7109375" style="289" customWidth="1"/>
    <col min="14851" max="14851" width="53" style="289" customWidth="1"/>
    <col min="14852" max="14852" width="10.140625" style="289" customWidth="1"/>
    <col min="14853" max="14854" width="11.140625" style="289" customWidth="1"/>
    <col min="14855" max="14855" width="9.42578125" style="289" customWidth="1"/>
    <col min="14856" max="14856" width="11.7109375" style="289" customWidth="1"/>
    <col min="14857" max="14857" width="10.5703125" style="289" customWidth="1"/>
    <col min="14858" max="14858" width="9.42578125" style="289" customWidth="1"/>
    <col min="14859" max="14860" width="10.7109375" style="289" customWidth="1"/>
    <col min="14861" max="14861" width="9.42578125" style="289" customWidth="1"/>
    <col min="14862" max="14862" width="13.140625" style="289" customWidth="1"/>
    <col min="14863" max="14863" width="11.140625" style="289" customWidth="1"/>
    <col min="14864" max="14864" width="9.42578125" style="289" customWidth="1"/>
    <col min="14865" max="14865" width="12.7109375" style="289" customWidth="1"/>
    <col min="14866" max="14866" width="12.140625" style="289" customWidth="1"/>
    <col min="14867" max="14867" width="9.42578125" style="289" customWidth="1"/>
    <col min="14868" max="14868" width="11.28515625" style="289" customWidth="1"/>
    <col min="14869" max="14869" width="12.140625" style="289" customWidth="1"/>
    <col min="14870" max="14870" width="15.42578125" style="289" customWidth="1"/>
    <col min="14871" max="15104" width="9.140625" style="289"/>
    <col min="15105" max="15105" width="4.42578125" style="289" customWidth="1"/>
    <col min="15106" max="15106" width="13.7109375" style="289" customWidth="1"/>
    <col min="15107" max="15107" width="53" style="289" customWidth="1"/>
    <col min="15108" max="15108" width="10.140625" style="289" customWidth="1"/>
    <col min="15109" max="15110" width="11.140625" style="289" customWidth="1"/>
    <col min="15111" max="15111" width="9.42578125" style="289" customWidth="1"/>
    <col min="15112" max="15112" width="11.7109375" style="289" customWidth="1"/>
    <col min="15113" max="15113" width="10.5703125" style="289" customWidth="1"/>
    <col min="15114" max="15114" width="9.42578125" style="289" customWidth="1"/>
    <col min="15115" max="15116" width="10.7109375" style="289" customWidth="1"/>
    <col min="15117" max="15117" width="9.42578125" style="289" customWidth="1"/>
    <col min="15118" max="15118" width="13.140625" style="289" customWidth="1"/>
    <col min="15119" max="15119" width="11.140625" style="289" customWidth="1"/>
    <col min="15120" max="15120" width="9.42578125" style="289" customWidth="1"/>
    <col min="15121" max="15121" width="12.7109375" style="289" customWidth="1"/>
    <col min="15122" max="15122" width="12.140625" style="289" customWidth="1"/>
    <col min="15123" max="15123" width="9.42578125" style="289" customWidth="1"/>
    <col min="15124" max="15124" width="11.28515625" style="289" customWidth="1"/>
    <col min="15125" max="15125" width="12.140625" style="289" customWidth="1"/>
    <col min="15126" max="15126" width="15.42578125" style="289" customWidth="1"/>
    <col min="15127" max="15360" width="9.140625" style="289"/>
    <col min="15361" max="15361" width="4.42578125" style="289" customWidth="1"/>
    <col min="15362" max="15362" width="13.7109375" style="289" customWidth="1"/>
    <col min="15363" max="15363" width="53" style="289" customWidth="1"/>
    <col min="15364" max="15364" width="10.140625" style="289" customWidth="1"/>
    <col min="15365" max="15366" width="11.140625" style="289" customWidth="1"/>
    <col min="15367" max="15367" width="9.42578125" style="289" customWidth="1"/>
    <col min="15368" max="15368" width="11.7109375" style="289" customWidth="1"/>
    <col min="15369" max="15369" width="10.5703125" style="289" customWidth="1"/>
    <col min="15370" max="15370" width="9.42578125" style="289" customWidth="1"/>
    <col min="15371" max="15372" width="10.7109375" style="289" customWidth="1"/>
    <col min="15373" max="15373" width="9.42578125" style="289" customWidth="1"/>
    <col min="15374" max="15374" width="13.140625" style="289" customWidth="1"/>
    <col min="15375" max="15375" width="11.140625" style="289" customWidth="1"/>
    <col min="15376" max="15376" width="9.42578125" style="289" customWidth="1"/>
    <col min="15377" max="15377" width="12.7109375" style="289" customWidth="1"/>
    <col min="15378" max="15378" width="12.140625" style="289" customWidth="1"/>
    <col min="15379" max="15379" width="9.42578125" style="289" customWidth="1"/>
    <col min="15380" max="15380" width="11.28515625" style="289" customWidth="1"/>
    <col min="15381" max="15381" width="12.140625" style="289" customWidth="1"/>
    <col min="15382" max="15382" width="15.42578125" style="289" customWidth="1"/>
    <col min="15383" max="15616" width="9.140625" style="289"/>
    <col min="15617" max="15617" width="4.42578125" style="289" customWidth="1"/>
    <col min="15618" max="15618" width="13.7109375" style="289" customWidth="1"/>
    <col min="15619" max="15619" width="53" style="289" customWidth="1"/>
    <col min="15620" max="15620" width="10.140625" style="289" customWidth="1"/>
    <col min="15621" max="15622" width="11.140625" style="289" customWidth="1"/>
    <col min="15623" max="15623" width="9.42578125" style="289" customWidth="1"/>
    <col min="15624" max="15624" width="11.7109375" style="289" customWidth="1"/>
    <col min="15625" max="15625" width="10.5703125" style="289" customWidth="1"/>
    <col min="15626" max="15626" width="9.42578125" style="289" customWidth="1"/>
    <col min="15627" max="15628" width="10.7109375" style="289" customWidth="1"/>
    <col min="15629" max="15629" width="9.42578125" style="289" customWidth="1"/>
    <col min="15630" max="15630" width="13.140625" style="289" customWidth="1"/>
    <col min="15631" max="15631" width="11.140625" style="289" customWidth="1"/>
    <col min="15632" max="15632" width="9.42578125" style="289" customWidth="1"/>
    <col min="15633" max="15633" width="12.7109375" style="289" customWidth="1"/>
    <col min="15634" max="15634" width="12.140625" style="289" customWidth="1"/>
    <col min="15635" max="15635" width="9.42578125" style="289" customWidth="1"/>
    <col min="15636" max="15636" width="11.28515625" style="289" customWidth="1"/>
    <col min="15637" max="15637" width="12.140625" style="289" customWidth="1"/>
    <col min="15638" max="15638" width="15.42578125" style="289" customWidth="1"/>
    <col min="15639" max="15872" width="9.140625" style="289"/>
    <col min="15873" max="15873" width="4.42578125" style="289" customWidth="1"/>
    <col min="15874" max="15874" width="13.7109375" style="289" customWidth="1"/>
    <col min="15875" max="15875" width="53" style="289" customWidth="1"/>
    <col min="15876" max="15876" width="10.140625" style="289" customWidth="1"/>
    <col min="15877" max="15878" width="11.140625" style="289" customWidth="1"/>
    <col min="15879" max="15879" width="9.42578125" style="289" customWidth="1"/>
    <col min="15880" max="15880" width="11.7109375" style="289" customWidth="1"/>
    <col min="15881" max="15881" width="10.5703125" style="289" customWidth="1"/>
    <col min="15882" max="15882" width="9.42578125" style="289" customWidth="1"/>
    <col min="15883" max="15884" width="10.7109375" style="289" customWidth="1"/>
    <col min="15885" max="15885" width="9.42578125" style="289" customWidth="1"/>
    <col min="15886" max="15886" width="13.140625" style="289" customWidth="1"/>
    <col min="15887" max="15887" width="11.140625" style="289" customWidth="1"/>
    <col min="15888" max="15888" width="9.42578125" style="289" customWidth="1"/>
    <col min="15889" max="15889" width="12.7109375" style="289" customWidth="1"/>
    <col min="15890" max="15890" width="12.140625" style="289" customWidth="1"/>
    <col min="15891" max="15891" width="9.42578125" style="289" customWidth="1"/>
    <col min="15892" max="15892" width="11.28515625" style="289" customWidth="1"/>
    <col min="15893" max="15893" width="12.140625" style="289" customWidth="1"/>
    <col min="15894" max="15894" width="15.42578125" style="289" customWidth="1"/>
    <col min="15895" max="16128" width="9.140625" style="289"/>
    <col min="16129" max="16129" width="4.42578125" style="289" customWidth="1"/>
    <col min="16130" max="16130" width="13.7109375" style="289" customWidth="1"/>
    <col min="16131" max="16131" width="53" style="289" customWidth="1"/>
    <col min="16132" max="16132" width="10.140625" style="289" customWidth="1"/>
    <col min="16133" max="16134" width="11.140625" style="289" customWidth="1"/>
    <col min="16135" max="16135" width="9.42578125" style="289" customWidth="1"/>
    <col min="16136" max="16136" width="11.7109375" style="289" customWidth="1"/>
    <col min="16137" max="16137" width="10.5703125" style="289" customWidth="1"/>
    <col min="16138" max="16138" width="9.42578125" style="289" customWidth="1"/>
    <col min="16139" max="16140" width="10.7109375" style="289" customWidth="1"/>
    <col min="16141" max="16141" width="9.42578125" style="289" customWidth="1"/>
    <col min="16142" max="16142" width="13.140625" style="289" customWidth="1"/>
    <col min="16143" max="16143" width="11.140625" style="289" customWidth="1"/>
    <col min="16144" max="16144" width="9.42578125" style="289" customWidth="1"/>
    <col min="16145" max="16145" width="12.7109375" style="289" customWidth="1"/>
    <col min="16146" max="16146" width="12.140625" style="289" customWidth="1"/>
    <col min="16147" max="16147" width="9.42578125" style="289" customWidth="1"/>
    <col min="16148" max="16148" width="11.28515625" style="289" customWidth="1"/>
    <col min="16149" max="16149" width="12.140625" style="289" customWidth="1"/>
    <col min="16150" max="16150" width="15.42578125" style="289" customWidth="1"/>
    <col min="16151" max="16384" width="9.140625" style="289"/>
  </cols>
  <sheetData>
    <row r="1" spans="1:21" ht="18.75" customHeight="1">
      <c r="B1" s="7629" t="s">
        <v>348</v>
      </c>
      <c r="C1" s="7629"/>
      <c r="D1" s="7629"/>
      <c r="E1" s="7629"/>
      <c r="F1" s="7629"/>
      <c r="G1" s="7629"/>
      <c r="H1" s="7629"/>
      <c r="I1" s="7629"/>
      <c r="J1" s="7629"/>
      <c r="K1" s="7629"/>
      <c r="L1" s="7629"/>
      <c r="M1" s="7629"/>
      <c r="N1" s="7629"/>
      <c r="O1" s="7629"/>
      <c r="P1" s="7629"/>
      <c r="Q1" s="7629"/>
      <c r="R1" s="7629"/>
      <c r="S1" s="7629"/>
      <c r="T1" s="7629"/>
      <c r="U1" s="7629"/>
    </row>
    <row r="2" spans="1:21"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</row>
    <row r="3" spans="1:21" ht="18.75" customHeight="1">
      <c r="B3" s="7630" t="s">
        <v>103</v>
      </c>
      <c r="C3" s="7630"/>
      <c r="D3" s="7630"/>
      <c r="E3" s="7630"/>
      <c r="F3" s="7630"/>
      <c r="G3" s="7629" t="s">
        <v>409</v>
      </c>
      <c r="H3" s="7629"/>
      <c r="I3" s="7631" t="s">
        <v>104</v>
      </c>
      <c r="J3" s="7631"/>
      <c r="K3" s="7631"/>
      <c r="L3" s="7631"/>
      <c r="M3" s="7631"/>
      <c r="N3" s="7631"/>
      <c r="O3" s="7631"/>
      <c r="P3" s="7631"/>
      <c r="Q3" s="7631"/>
      <c r="R3" s="7631"/>
      <c r="S3" s="7631"/>
      <c r="T3" s="7631"/>
      <c r="U3" s="7631"/>
    </row>
    <row r="4" spans="1:21" ht="19.5" thickBot="1"/>
    <row r="5" spans="1:21" ht="12.75" customHeight="1" thickBot="1">
      <c r="B5" s="7652" t="s">
        <v>1</v>
      </c>
      <c r="C5" s="7652"/>
      <c r="D5" s="7653" t="s">
        <v>2</v>
      </c>
      <c r="E5" s="7653"/>
      <c r="F5" s="7653"/>
      <c r="G5" s="7653" t="s">
        <v>3</v>
      </c>
      <c r="H5" s="7653"/>
      <c r="I5" s="7653"/>
      <c r="J5" s="7654" t="s">
        <v>4</v>
      </c>
      <c r="K5" s="7654"/>
      <c r="L5" s="7654"/>
      <c r="M5" s="7654" t="s">
        <v>5</v>
      </c>
      <c r="N5" s="7654"/>
      <c r="O5" s="7654"/>
      <c r="P5" s="7655">
        <v>5</v>
      </c>
      <c r="Q5" s="7655"/>
      <c r="R5" s="7655"/>
      <c r="S5" s="7656" t="s">
        <v>22</v>
      </c>
      <c r="T5" s="7656"/>
      <c r="U5" s="7656"/>
    </row>
    <row r="6" spans="1:21" ht="19.5" thickBot="1">
      <c r="B6" s="7652"/>
      <c r="C6" s="7652"/>
      <c r="D6" s="7653"/>
      <c r="E6" s="7653"/>
      <c r="F6" s="7653"/>
      <c r="G6" s="7653"/>
      <c r="H6" s="7653"/>
      <c r="I6" s="7653"/>
      <c r="J6" s="7654"/>
      <c r="K6" s="7654"/>
      <c r="L6" s="7654"/>
      <c r="M6" s="7654"/>
      <c r="N6" s="7654"/>
      <c r="O6" s="7654"/>
      <c r="P6" s="7655"/>
      <c r="Q6" s="7655"/>
      <c r="R6" s="7655"/>
      <c r="S6" s="7656"/>
      <c r="T6" s="7656"/>
      <c r="U6" s="7656"/>
    </row>
    <row r="7" spans="1:21" ht="51.75" customHeight="1" thickBot="1">
      <c r="B7" s="7652"/>
      <c r="C7" s="7652"/>
      <c r="D7" s="6807" t="s">
        <v>7</v>
      </c>
      <c r="E7" s="6808" t="s">
        <v>8</v>
      </c>
      <c r="F7" s="6807" t="s">
        <v>9</v>
      </c>
      <c r="G7" s="6809" t="s">
        <v>7</v>
      </c>
      <c r="H7" s="6810" t="s">
        <v>8</v>
      </c>
      <c r="I7" s="6807" t="s">
        <v>9</v>
      </c>
      <c r="J7" s="6809" t="s">
        <v>7</v>
      </c>
      <c r="K7" s="6810" t="s">
        <v>8</v>
      </c>
      <c r="L7" s="6807" t="s">
        <v>9</v>
      </c>
      <c r="M7" s="6809" t="s">
        <v>7</v>
      </c>
      <c r="N7" s="6810" t="s">
        <v>8</v>
      </c>
      <c r="O7" s="6807" t="s">
        <v>9</v>
      </c>
      <c r="P7" s="6809" t="s">
        <v>7</v>
      </c>
      <c r="Q7" s="6810" t="s">
        <v>8</v>
      </c>
      <c r="R7" s="6807" t="s">
        <v>9</v>
      </c>
      <c r="S7" s="6809" t="s">
        <v>7</v>
      </c>
      <c r="T7" s="6810" t="s">
        <v>8</v>
      </c>
      <c r="U7" s="6811" t="s">
        <v>9</v>
      </c>
    </row>
    <row r="8" spans="1:21" ht="20.25" customHeight="1" thickBot="1">
      <c r="B8" s="7651" t="s">
        <v>10</v>
      </c>
      <c r="C8" s="7651"/>
      <c r="D8" s="6812">
        <f t="shared" ref="D8:U8" si="0">SUM(D9:D20)</f>
        <v>139</v>
      </c>
      <c r="E8" s="6812">
        <f t="shared" si="0"/>
        <v>1</v>
      </c>
      <c r="F8" s="6813">
        <f t="shared" si="0"/>
        <v>140</v>
      </c>
      <c r="G8" s="6814">
        <f t="shared" si="0"/>
        <v>129</v>
      </c>
      <c r="H8" s="6812">
        <f t="shared" si="0"/>
        <v>1</v>
      </c>
      <c r="I8" s="6813">
        <f t="shared" si="0"/>
        <v>130</v>
      </c>
      <c r="J8" s="6814">
        <f t="shared" si="0"/>
        <v>148</v>
      </c>
      <c r="K8" s="6812">
        <f t="shared" si="0"/>
        <v>3</v>
      </c>
      <c r="L8" s="6813">
        <f t="shared" si="0"/>
        <v>151</v>
      </c>
      <c r="M8" s="6814">
        <f t="shared" si="0"/>
        <v>174</v>
      </c>
      <c r="N8" s="6812">
        <f t="shared" si="0"/>
        <v>1</v>
      </c>
      <c r="O8" s="6813">
        <f t="shared" si="0"/>
        <v>175</v>
      </c>
      <c r="P8" s="6815">
        <f t="shared" si="0"/>
        <v>10</v>
      </c>
      <c r="Q8" s="6816">
        <f t="shared" si="0"/>
        <v>0</v>
      </c>
      <c r="R8" s="6817">
        <f t="shared" si="0"/>
        <v>10</v>
      </c>
      <c r="S8" s="6814">
        <f t="shared" si="0"/>
        <v>600</v>
      </c>
      <c r="T8" s="6812">
        <f t="shared" si="0"/>
        <v>6</v>
      </c>
      <c r="U8" s="6813">
        <f t="shared" si="0"/>
        <v>606</v>
      </c>
    </row>
    <row r="9" spans="1:21" s="238" customFormat="1" ht="24.75" customHeight="1">
      <c r="A9" s="245"/>
      <c r="B9" s="6818" t="s">
        <v>107</v>
      </c>
      <c r="C9" s="6819" t="s">
        <v>108</v>
      </c>
      <c r="D9" s="6861">
        <v>29</v>
      </c>
      <c r="E9" s="6862">
        <v>0</v>
      </c>
      <c r="F9" s="6863">
        <v>29</v>
      </c>
      <c r="G9" s="6861">
        <v>20</v>
      </c>
      <c r="H9" s="6862">
        <v>0</v>
      </c>
      <c r="I9" s="6863">
        <v>20</v>
      </c>
      <c r="J9" s="6862">
        <v>20</v>
      </c>
      <c r="K9" s="6862">
        <v>0</v>
      </c>
      <c r="L9" s="6863">
        <v>20</v>
      </c>
      <c r="M9" s="6862">
        <v>15</v>
      </c>
      <c r="N9" s="6862">
        <v>0</v>
      </c>
      <c r="O9" s="6863">
        <v>15</v>
      </c>
      <c r="P9" s="6862">
        <v>0</v>
      </c>
      <c r="Q9" s="6862">
        <v>0</v>
      </c>
      <c r="R9" s="6863">
        <v>0</v>
      </c>
      <c r="S9" s="6862">
        <v>84</v>
      </c>
      <c r="T9" s="6862">
        <v>0</v>
      </c>
      <c r="U9" s="6863">
        <v>84</v>
      </c>
    </row>
    <row r="10" spans="1:21" s="240" customFormat="1" ht="22.5" customHeight="1">
      <c r="A10" s="247"/>
      <c r="B10" s="6823" t="s">
        <v>111</v>
      </c>
      <c r="C10" s="6824" t="s">
        <v>112</v>
      </c>
      <c r="D10" s="6822">
        <v>14</v>
      </c>
      <c r="E10" s="6820">
        <v>1</v>
      </c>
      <c r="F10" s="6821">
        <v>15</v>
      </c>
      <c r="G10" s="6822">
        <v>28</v>
      </c>
      <c r="H10" s="6820">
        <v>0</v>
      </c>
      <c r="I10" s="6821">
        <v>28</v>
      </c>
      <c r="J10" s="6820">
        <v>33</v>
      </c>
      <c r="K10" s="6820">
        <v>0</v>
      </c>
      <c r="L10" s="6821">
        <v>33</v>
      </c>
      <c r="M10" s="6820">
        <v>21</v>
      </c>
      <c r="N10" s="6820">
        <v>1</v>
      </c>
      <c r="O10" s="6821">
        <v>22</v>
      </c>
      <c r="P10" s="6820">
        <v>0</v>
      </c>
      <c r="Q10" s="6820">
        <v>0</v>
      </c>
      <c r="R10" s="6821">
        <v>0</v>
      </c>
      <c r="S10" s="6820">
        <v>96</v>
      </c>
      <c r="T10" s="6820">
        <v>2</v>
      </c>
      <c r="U10" s="6821">
        <v>98</v>
      </c>
    </row>
    <row r="11" spans="1:21" s="240" customFormat="1">
      <c r="A11" s="247"/>
      <c r="B11" s="6823" t="s">
        <v>113</v>
      </c>
      <c r="C11" s="6824" t="s">
        <v>114</v>
      </c>
      <c r="D11" s="6822">
        <v>0</v>
      </c>
      <c r="E11" s="6820">
        <v>0</v>
      </c>
      <c r="F11" s="6821">
        <v>0</v>
      </c>
      <c r="G11" s="6822">
        <v>0</v>
      </c>
      <c r="H11" s="6820">
        <v>0</v>
      </c>
      <c r="I11" s="6821">
        <v>0</v>
      </c>
      <c r="J11" s="6820">
        <v>0</v>
      </c>
      <c r="K11" s="6820">
        <v>0</v>
      </c>
      <c r="L11" s="6821">
        <v>0</v>
      </c>
      <c r="M11" s="6820">
        <v>11</v>
      </c>
      <c r="N11" s="6820">
        <v>0</v>
      </c>
      <c r="O11" s="6821">
        <v>11</v>
      </c>
      <c r="P11" s="6820">
        <v>0</v>
      </c>
      <c r="Q11" s="6820">
        <v>0</v>
      </c>
      <c r="R11" s="6821">
        <v>0</v>
      </c>
      <c r="S11" s="6820">
        <v>11</v>
      </c>
      <c r="T11" s="6820">
        <v>0</v>
      </c>
      <c r="U11" s="6821">
        <v>11</v>
      </c>
    </row>
    <row r="12" spans="1:21" s="240" customFormat="1" ht="18.95" customHeight="1">
      <c r="A12" s="247"/>
      <c r="B12" s="6823" t="s">
        <v>115</v>
      </c>
      <c r="C12" s="6824" t="s">
        <v>116</v>
      </c>
      <c r="D12" s="6822">
        <v>0</v>
      </c>
      <c r="E12" s="6820">
        <v>0</v>
      </c>
      <c r="F12" s="6821">
        <v>0</v>
      </c>
      <c r="G12" s="6822">
        <v>10</v>
      </c>
      <c r="H12" s="6820">
        <v>0</v>
      </c>
      <c r="I12" s="6821">
        <v>10</v>
      </c>
      <c r="J12" s="6820">
        <v>10</v>
      </c>
      <c r="K12" s="6820">
        <v>3</v>
      </c>
      <c r="L12" s="6821">
        <v>13</v>
      </c>
      <c r="M12" s="6820">
        <v>9</v>
      </c>
      <c r="N12" s="6820">
        <v>0</v>
      </c>
      <c r="O12" s="6821">
        <v>9</v>
      </c>
      <c r="P12" s="6820">
        <v>0</v>
      </c>
      <c r="Q12" s="6820">
        <v>0</v>
      </c>
      <c r="R12" s="6821">
        <v>0</v>
      </c>
      <c r="S12" s="6820">
        <v>29</v>
      </c>
      <c r="T12" s="6820">
        <v>3</v>
      </c>
      <c r="U12" s="6821">
        <v>32</v>
      </c>
    </row>
    <row r="13" spans="1:21" s="240" customFormat="1">
      <c r="A13" s="247"/>
      <c r="B13" s="6823" t="s">
        <v>117</v>
      </c>
      <c r="C13" s="6824" t="s">
        <v>118</v>
      </c>
      <c r="D13" s="6822">
        <v>39</v>
      </c>
      <c r="E13" s="6820">
        <v>0</v>
      </c>
      <c r="F13" s="6821">
        <v>39</v>
      </c>
      <c r="G13" s="6822">
        <v>14</v>
      </c>
      <c r="H13" s="6820">
        <v>0</v>
      </c>
      <c r="I13" s="6821">
        <v>14</v>
      </c>
      <c r="J13" s="6820">
        <v>25</v>
      </c>
      <c r="K13" s="6820">
        <v>0</v>
      </c>
      <c r="L13" s="6821">
        <v>25</v>
      </c>
      <c r="M13" s="6820">
        <v>30</v>
      </c>
      <c r="N13" s="6820">
        <v>0</v>
      </c>
      <c r="O13" s="6821">
        <v>30</v>
      </c>
      <c r="P13" s="6820">
        <v>0</v>
      </c>
      <c r="Q13" s="6820">
        <v>0</v>
      </c>
      <c r="R13" s="6821">
        <v>0</v>
      </c>
      <c r="S13" s="6820">
        <v>108</v>
      </c>
      <c r="T13" s="6820">
        <v>0</v>
      </c>
      <c r="U13" s="6821">
        <v>108</v>
      </c>
    </row>
    <row r="14" spans="1:21" s="240" customFormat="1" ht="21" customHeight="1">
      <c r="A14" s="247"/>
      <c r="B14" s="6823" t="s">
        <v>119</v>
      </c>
      <c r="C14" s="6824" t="s">
        <v>120</v>
      </c>
      <c r="D14" s="6822">
        <v>15</v>
      </c>
      <c r="E14" s="6820">
        <v>0</v>
      </c>
      <c r="F14" s="6821">
        <v>15</v>
      </c>
      <c r="G14" s="6822">
        <v>18</v>
      </c>
      <c r="H14" s="6820">
        <v>0</v>
      </c>
      <c r="I14" s="6821">
        <v>18</v>
      </c>
      <c r="J14" s="6820">
        <v>13</v>
      </c>
      <c r="K14" s="6820">
        <v>0</v>
      </c>
      <c r="L14" s="6821">
        <v>13</v>
      </c>
      <c r="M14" s="6820">
        <v>5</v>
      </c>
      <c r="N14" s="6820">
        <v>0</v>
      </c>
      <c r="O14" s="6821">
        <v>5</v>
      </c>
      <c r="P14" s="6820">
        <v>0</v>
      </c>
      <c r="Q14" s="6820">
        <v>0</v>
      </c>
      <c r="R14" s="6821">
        <v>0</v>
      </c>
      <c r="S14" s="6820">
        <v>51</v>
      </c>
      <c r="T14" s="6820">
        <v>0</v>
      </c>
      <c r="U14" s="6821">
        <v>51</v>
      </c>
    </row>
    <row r="15" spans="1:21" s="240" customFormat="1" ht="37.5">
      <c r="A15" s="247"/>
      <c r="B15" s="6823" t="s">
        <v>121</v>
      </c>
      <c r="C15" s="6824" t="s">
        <v>122</v>
      </c>
      <c r="D15" s="6822">
        <v>19</v>
      </c>
      <c r="E15" s="6820">
        <v>0</v>
      </c>
      <c r="F15" s="6821">
        <v>19</v>
      </c>
      <c r="G15" s="6822">
        <v>19</v>
      </c>
      <c r="H15" s="6820">
        <v>0</v>
      </c>
      <c r="I15" s="6821">
        <v>19</v>
      </c>
      <c r="J15" s="6820">
        <v>16</v>
      </c>
      <c r="K15" s="6820">
        <v>0</v>
      </c>
      <c r="L15" s="6821">
        <v>16</v>
      </c>
      <c r="M15" s="6820">
        <v>13</v>
      </c>
      <c r="N15" s="6820">
        <v>0</v>
      </c>
      <c r="O15" s="6821">
        <v>13</v>
      </c>
      <c r="P15" s="6820">
        <v>10</v>
      </c>
      <c r="Q15" s="6820">
        <v>0</v>
      </c>
      <c r="R15" s="6821">
        <v>10</v>
      </c>
      <c r="S15" s="6820">
        <v>77</v>
      </c>
      <c r="T15" s="6820">
        <v>0</v>
      </c>
      <c r="U15" s="6821">
        <v>77</v>
      </c>
    </row>
    <row r="16" spans="1:21" s="240" customFormat="1">
      <c r="A16" s="247"/>
      <c r="B16" s="6823" t="s">
        <v>123</v>
      </c>
      <c r="C16" s="6824" t="s">
        <v>124</v>
      </c>
      <c r="D16" s="6822">
        <v>23</v>
      </c>
      <c r="E16" s="6820">
        <v>0</v>
      </c>
      <c r="F16" s="6821">
        <v>23</v>
      </c>
      <c r="G16" s="6822">
        <v>20</v>
      </c>
      <c r="H16" s="6820">
        <v>1</v>
      </c>
      <c r="I16" s="6821">
        <v>21</v>
      </c>
      <c r="J16" s="6820">
        <v>17</v>
      </c>
      <c r="K16" s="6820">
        <v>0</v>
      </c>
      <c r="L16" s="6821">
        <v>17</v>
      </c>
      <c r="M16" s="6820">
        <v>24</v>
      </c>
      <c r="N16" s="6820">
        <v>0</v>
      </c>
      <c r="O16" s="6821">
        <v>24</v>
      </c>
      <c r="P16" s="6820">
        <v>0</v>
      </c>
      <c r="Q16" s="6820">
        <v>0</v>
      </c>
      <c r="R16" s="6821">
        <v>0</v>
      </c>
      <c r="S16" s="6820">
        <v>84</v>
      </c>
      <c r="T16" s="6820">
        <v>1</v>
      </c>
      <c r="U16" s="6821">
        <v>85</v>
      </c>
    </row>
    <row r="17" spans="1:22" s="240" customFormat="1">
      <c r="A17" s="247"/>
      <c r="B17" s="6823" t="s">
        <v>125</v>
      </c>
      <c r="C17" s="6824" t="s">
        <v>126</v>
      </c>
      <c r="D17" s="6822">
        <v>0</v>
      </c>
      <c r="E17" s="6820">
        <v>0</v>
      </c>
      <c r="F17" s="6821">
        <v>0</v>
      </c>
      <c r="G17" s="6822">
        <v>0</v>
      </c>
      <c r="H17" s="6820">
        <v>0</v>
      </c>
      <c r="I17" s="6821">
        <v>0</v>
      </c>
      <c r="J17" s="6820">
        <v>0</v>
      </c>
      <c r="K17" s="6820">
        <v>0</v>
      </c>
      <c r="L17" s="6821">
        <v>0</v>
      </c>
      <c r="M17" s="6820">
        <v>13</v>
      </c>
      <c r="N17" s="6820">
        <v>0</v>
      </c>
      <c r="O17" s="6821">
        <v>13</v>
      </c>
      <c r="P17" s="6820">
        <v>0</v>
      </c>
      <c r="Q17" s="6820">
        <v>0</v>
      </c>
      <c r="R17" s="6821">
        <v>0</v>
      </c>
      <c r="S17" s="6820">
        <v>13</v>
      </c>
      <c r="T17" s="6820">
        <v>0</v>
      </c>
      <c r="U17" s="6821">
        <v>13</v>
      </c>
    </row>
    <row r="18" spans="1:22" s="240" customFormat="1">
      <c r="A18" s="247"/>
      <c r="B18" s="6823" t="s">
        <v>127</v>
      </c>
      <c r="C18" s="6824" t="s">
        <v>128</v>
      </c>
      <c r="D18" s="6822">
        <v>0</v>
      </c>
      <c r="E18" s="6820">
        <v>0</v>
      </c>
      <c r="F18" s="6821">
        <v>0</v>
      </c>
      <c r="G18" s="6822">
        <v>0</v>
      </c>
      <c r="H18" s="6820">
        <v>0</v>
      </c>
      <c r="I18" s="6821">
        <v>0</v>
      </c>
      <c r="J18" s="6820">
        <v>0</v>
      </c>
      <c r="K18" s="6820">
        <v>0</v>
      </c>
      <c r="L18" s="6821">
        <v>0</v>
      </c>
      <c r="M18" s="6820">
        <v>2</v>
      </c>
      <c r="N18" s="6820">
        <v>0</v>
      </c>
      <c r="O18" s="6821">
        <v>2</v>
      </c>
      <c r="P18" s="6820">
        <v>0</v>
      </c>
      <c r="Q18" s="6820">
        <v>0</v>
      </c>
      <c r="R18" s="6821">
        <v>0</v>
      </c>
      <c r="S18" s="6820">
        <v>2</v>
      </c>
      <c r="T18" s="6820">
        <v>0</v>
      </c>
      <c r="U18" s="6821">
        <v>2</v>
      </c>
    </row>
    <row r="19" spans="1:22" s="240" customFormat="1">
      <c r="A19" s="247"/>
      <c r="B19" s="6823" t="s">
        <v>145</v>
      </c>
      <c r="C19" s="6824" t="s">
        <v>146</v>
      </c>
      <c r="D19" s="6822">
        <v>0</v>
      </c>
      <c r="E19" s="6820">
        <v>0</v>
      </c>
      <c r="F19" s="6821">
        <v>0</v>
      </c>
      <c r="G19" s="6822">
        <v>0</v>
      </c>
      <c r="H19" s="6820">
        <v>0</v>
      </c>
      <c r="I19" s="6821">
        <v>0</v>
      </c>
      <c r="J19" s="6820">
        <v>14</v>
      </c>
      <c r="K19" s="6820">
        <v>0</v>
      </c>
      <c r="L19" s="6821">
        <v>14</v>
      </c>
      <c r="M19" s="6820">
        <v>19</v>
      </c>
      <c r="N19" s="6820">
        <v>0</v>
      </c>
      <c r="O19" s="6821">
        <v>19</v>
      </c>
      <c r="P19" s="6820">
        <v>0</v>
      </c>
      <c r="Q19" s="6820">
        <v>0</v>
      </c>
      <c r="R19" s="6821">
        <v>0</v>
      </c>
      <c r="S19" s="6820">
        <v>33</v>
      </c>
      <c r="T19" s="6820">
        <v>0</v>
      </c>
      <c r="U19" s="6821">
        <v>33</v>
      </c>
    </row>
    <row r="20" spans="1:22" s="240" customFormat="1" ht="34.5" customHeight="1" thickBot="1">
      <c r="A20" s="247"/>
      <c r="B20" s="6825" t="s">
        <v>147</v>
      </c>
      <c r="C20" s="6826" t="s">
        <v>148</v>
      </c>
      <c r="D20" s="6864">
        <v>0</v>
      </c>
      <c r="E20" s="6865">
        <v>0</v>
      </c>
      <c r="F20" s="6866">
        <v>0</v>
      </c>
      <c r="G20" s="6864">
        <v>0</v>
      </c>
      <c r="H20" s="6865">
        <v>0</v>
      </c>
      <c r="I20" s="6866">
        <v>0</v>
      </c>
      <c r="J20" s="6865">
        <v>0</v>
      </c>
      <c r="K20" s="6865">
        <v>0</v>
      </c>
      <c r="L20" s="6866">
        <v>0</v>
      </c>
      <c r="M20" s="6865">
        <v>12</v>
      </c>
      <c r="N20" s="6865">
        <v>0</v>
      </c>
      <c r="O20" s="6866">
        <v>12</v>
      </c>
      <c r="P20" s="6865">
        <v>0</v>
      </c>
      <c r="Q20" s="6865">
        <v>0</v>
      </c>
      <c r="R20" s="6866">
        <v>0</v>
      </c>
      <c r="S20" s="6865">
        <v>12</v>
      </c>
      <c r="T20" s="6865">
        <v>0</v>
      </c>
      <c r="U20" s="6866">
        <v>12</v>
      </c>
    </row>
    <row r="21" spans="1:22" s="239" customFormat="1" ht="26.25" customHeight="1" thickBot="1">
      <c r="A21" s="247"/>
      <c r="B21" s="7650" t="s">
        <v>14</v>
      </c>
      <c r="C21" s="7650"/>
      <c r="D21" s="6827">
        <f t="shared" ref="D21:U21" si="1">SUM(D9:D20)</f>
        <v>139</v>
      </c>
      <c r="E21" s="6827">
        <f t="shared" si="1"/>
        <v>1</v>
      </c>
      <c r="F21" s="6828">
        <f t="shared" si="1"/>
        <v>140</v>
      </c>
      <c r="G21" s="6829">
        <f t="shared" si="1"/>
        <v>129</v>
      </c>
      <c r="H21" s="6827">
        <f t="shared" si="1"/>
        <v>1</v>
      </c>
      <c r="I21" s="6828">
        <f t="shared" si="1"/>
        <v>130</v>
      </c>
      <c r="J21" s="6829">
        <f t="shared" si="1"/>
        <v>148</v>
      </c>
      <c r="K21" s="6827">
        <f t="shared" si="1"/>
        <v>3</v>
      </c>
      <c r="L21" s="6828">
        <f t="shared" si="1"/>
        <v>151</v>
      </c>
      <c r="M21" s="6829">
        <f t="shared" si="1"/>
        <v>174</v>
      </c>
      <c r="N21" s="6827">
        <f t="shared" si="1"/>
        <v>1</v>
      </c>
      <c r="O21" s="6828">
        <f t="shared" si="1"/>
        <v>175</v>
      </c>
      <c r="P21" s="6830">
        <f t="shared" si="1"/>
        <v>10</v>
      </c>
      <c r="Q21" s="6831">
        <f t="shared" si="1"/>
        <v>0</v>
      </c>
      <c r="R21" s="6832">
        <f t="shared" si="1"/>
        <v>10</v>
      </c>
      <c r="S21" s="6829">
        <f t="shared" si="1"/>
        <v>600</v>
      </c>
      <c r="T21" s="6827">
        <f t="shared" si="1"/>
        <v>6</v>
      </c>
      <c r="U21" s="6828">
        <f t="shared" si="1"/>
        <v>606</v>
      </c>
    </row>
    <row r="22" spans="1:22" s="288" customFormat="1" ht="12.75" customHeight="1">
      <c r="A22" s="247"/>
      <c r="B22" s="7643" t="s">
        <v>15</v>
      </c>
      <c r="C22" s="7643"/>
      <c r="D22" s="3932"/>
      <c r="E22" s="1084"/>
      <c r="F22" s="3933"/>
      <c r="G22" s="1084"/>
      <c r="H22" s="1084"/>
      <c r="I22" s="3933"/>
      <c r="J22" s="1084"/>
      <c r="K22" s="1084"/>
      <c r="L22" s="3933"/>
      <c r="M22" s="1084"/>
      <c r="N22" s="1084"/>
      <c r="O22" s="3933"/>
      <c r="P22" s="1084"/>
      <c r="Q22" s="1084"/>
      <c r="R22" s="3933"/>
      <c r="S22" s="1084"/>
      <c r="T22" s="1084"/>
      <c r="U22" s="3933"/>
      <c r="V22" s="1004"/>
    </row>
    <row r="23" spans="1:22" s="288" customFormat="1" ht="24.95" customHeight="1" thickBot="1">
      <c r="A23" s="247"/>
      <c r="B23" s="7643" t="s">
        <v>16</v>
      </c>
      <c r="C23" s="7643"/>
      <c r="D23" s="3934"/>
      <c r="E23" s="311"/>
      <c r="F23" s="3935"/>
      <c r="G23" s="311"/>
      <c r="H23" s="311"/>
      <c r="I23" s="3935"/>
      <c r="J23" s="311"/>
      <c r="K23" s="311"/>
      <c r="L23" s="3935"/>
      <c r="M23" s="311"/>
      <c r="N23" s="311"/>
      <c r="O23" s="3935"/>
      <c r="P23" s="311"/>
      <c r="Q23" s="311"/>
      <c r="R23" s="3935"/>
      <c r="S23" s="311"/>
      <c r="T23" s="311"/>
      <c r="U23" s="3935"/>
      <c r="V23" s="326"/>
    </row>
    <row r="24" spans="1:22" s="238" customFormat="1" ht="22.5" customHeight="1">
      <c r="A24" s="245"/>
      <c r="B24" s="6818" t="s">
        <v>107</v>
      </c>
      <c r="C24" s="6819" t="s">
        <v>108</v>
      </c>
      <c r="D24" s="6822">
        <v>28</v>
      </c>
      <c r="E24" s="6820">
        <v>0</v>
      </c>
      <c r="F24" s="6821">
        <v>28</v>
      </c>
      <c r="G24" s="6822">
        <v>20</v>
      </c>
      <c r="H24" s="6820">
        <v>0</v>
      </c>
      <c r="I24" s="6821">
        <v>20</v>
      </c>
      <c r="J24" s="6820">
        <v>20</v>
      </c>
      <c r="K24" s="6820">
        <v>0</v>
      </c>
      <c r="L24" s="6821">
        <v>20</v>
      </c>
      <c r="M24" s="6820">
        <v>15</v>
      </c>
      <c r="N24" s="6820">
        <v>0</v>
      </c>
      <c r="O24" s="6821">
        <v>15</v>
      </c>
      <c r="P24" s="6820">
        <v>0</v>
      </c>
      <c r="Q24" s="6820">
        <v>0</v>
      </c>
      <c r="R24" s="6821">
        <v>0</v>
      </c>
      <c r="S24" s="6820">
        <v>83</v>
      </c>
      <c r="T24" s="6820">
        <v>0</v>
      </c>
      <c r="U24" s="6821">
        <v>83</v>
      </c>
    </row>
    <row r="25" spans="1:22" outlineLevel="1">
      <c r="A25" s="245"/>
      <c r="B25" s="6823" t="s">
        <v>111</v>
      </c>
      <c r="C25" s="6824" t="s">
        <v>112</v>
      </c>
      <c r="D25" s="6822">
        <v>13</v>
      </c>
      <c r="E25" s="6820">
        <v>1</v>
      </c>
      <c r="F25" s="6821">
        <v>14</v>
      </c>
      <c r="G25" s="6822">
        <v>28</v>
      </c>
      <c r="H25" s="6820">
        <v>0</v>
      </c>
      <c r="I25" s="6821">
        <v>28</v>
      </c>
      <c r="J25" s="6820">
        <v>32</v>
      </c>
      <c r="K25" s="6820">
        <v>0</v>
      </c>
      <c r="L25" s="6821">
        <v>32</v>
      </c>
      <c r="M25" s="6820">
        <v>21</v>
      </c>
      <c r="N25" s="6820">
        <v>1</v>
      </c>
      <c r="O25" s="6821">
        <v>22</v>
      </c>
      <c r="P25" s="6820">
        <v>0</v>
      </c>
      <c r="Q25" s="6820">
        <v>0</v>
      </c>
      <c r="R25" s="6821">
        <v>0</v>
      </c>
      <c r="S25" s="6820">
        <v>94</v>
      </c>
      <c r="T25" s="6820">
        <v>2</v>
      </c>
      <c r="U25" s="6821">
        <v>96</v>
      </c>
    </row>
    <row r="26" spans="1:22" outlineLevel="1">
      <c r="B26" s="6823" t="s">
        <v>113</v>
      </c>
      <c r="C26" s="6824" t="s">
        <v>114</v>
      </c>
      <c r="D26" s="6822">
        <v>0</v>
      </c>
      <c r="E26" s="6820">
        <v>0</v>
      </c>
      <c r="F26" s="6821">
        <v>0</v>
      </c>
      <c r="G26" s="6822">
        <v>0</v>
      </c>
      <c r="H26" s="6820">
        <v>0</v>
      </c>
      <c r="I26" s="6821">
        <v>0</v>
      </c>
      <c r="J26" s="6820">
        <v>0</v>
      </c>
      <c r="K26" s="6820">
        <v>0</v>
      </c>
      <c r="L26" s="6821">
        <v>0</v>
      </c>
      <c r="M26" s="6820">
        <v>11</v>
      </c>
      <c r="N26" s="6820">
        <v>0</v>
      </c>
      <c r="O26" s="6821">
        <v>11</v>
      </c>
      <c r="P26" s="6820">
        <v>0</v>
      </c>
      <c r="Q26" s="6820">
        <v>0</v>
      </c>
      <c r="R26" s="6821">
        <v>0</v>
      </c>
      <c r="S26" s="6820">
        <v>11</v>
      </c>
      <c r="T26" s="6820">
        <v>0</v>
      </c>
      <c r="U26" s="6821">
        <v>11</v>
      </c>
    </row>
    <row r="27" spans="1:22" outlineLevel="1">
      <c r="A27" s="245"/>
      <c r="B27" s="6823" t="s">
        <v>115</v>
      </c>
      <c r="C27" s="6824" t="s">
        <v>116</v>
      </c>
      <c r="D27" s="6822">
        <v>0</v>
      </c>
      <c r="E27" s="6820">
        <v>0</v>
      </c>
      <c r="F27" s="6821">
        <v>0</v>
      </c>
      <c r="G27" s="6822">
        <v>9</v>
      </c>
      <c r="H27" s="6820">
        <v>0</v>
      </c>
      <c r="I27" s="6821">
        <v>9</v>
      </c>
      <c r="J27" s="6820">
        <v>10</v>
      </c>
      <c r="K27" s="6820">
        <v>3</v>
      </c>
      <c r="L27" s="6821">
        <v>13</v>
      </c>
      <c r="M27" s="6820">
        <v>9</v>
      </c>
      <c r="N27" s="6820">
        <v>0</v>
      </c>
      <c r="O27" s="6821">
        <v>9</v>
      </c>
      <c r="P27" s="6820">
        <v>0</v>
      </c>
      <c r="Q27" s="6820">
        <v>0</v>
      </c>
      <c r="R27" s="6821">
        <v>0</v>
      </c>
      <c r="S27" s="6820">
        <v>28</v>
      </c>
      <c r="T27" s="6820">
        <v>3</v>
      </c>
      <c r="U27" s="6821">
        <v>31</v>
      </c>
    </row>
    <row r="28" spans="1:22" outlineLevel="1">
      <c r="B28" s="6823" t="s">
        <v>117</v>
      </c>
      <c r="C28" s="6824" t="s">
        <v>118</v>
      </c>
      <c r="D28" s="6822">
        <v>38</v>
      </c>
      <c r="E28" s="6820">
        <v>0</v>
      </c>
      <c r="F28" s="6821">
        <v>38</v>
      </c>
      <c r="G28" s="6822">
        <v>14</v>
      </c>
      <c r="H28" s="6820">
        <v>0</v>
      </c>
      <c r="I28" s="6821">
        <v>14</v>
      </c>
      <c r="J28" s="6820">
        <v>25</v>
      </c>
      <c r="K28" s="6820">
        <v>0</v>
      </c>
      <c r="L28" s="6821">
        <v>25</v>
      </c>
      <c r="M28" s="6820">
        <v>30</v>
      </c>
      <c r="N28" s="6820">
        <v>0</v>
      </c>
      <c r="O28" s="6821">
        <v>30</v>
      </c>
      <c r="P28" s="6820">
        <v>0</v>
      </c>
      <c r="Q28" s="6820">
        <v>0</v>
      </c>
      <c r="R28" s="6821">
        <v>0</v>
      </c>
      <c r="S28" s="6820">
        <v>107</v>
      </c>
      <c r="T28" s="6820">
        <v>0</v>
      </c>
      <c r="U28" s="6821">
        <v>107</v>
      </c>
    </row>
    <row r="29" spans="1:22" outlineLevel="1">
      <c r="A29" s="245"/>
      <c r="B29" s="6823" t="s">
        <v>119</v>
      </c>
      <c r="C29" s="6824" t="s">
        <v>120</v>
      </c>
      <c r="D29" s="6822">
        <v>15</v>
      </c>
      <c r="E29" s="6820">
        <v>0</v>
      </c>
      <c r="F29" s="6821">
        <v>15</v>
      </c>
      <c r="G29" s="6822">
        <v>18</v>
      </c>
      <c r="H29" s="6820">
        <v>0</v>
      </c>
      <c r="I29" s="6821">
        <v>18</v>
      </c>
      <c r="J29" s="6820">
        <v>13</v>
      </c>
      <c r="K29" s="6820">
        <v>0</v>
      </c>
      <c r="L29" s="6821">
        <v>13</v>
      </c>
      <c r="M29" s="6820">
        <v>5</v>
      </c>
      <c r="N29" s="6820">
        <v>0</v>
      </c>
      <c r="O29" s="6821">
        <v>5</v>
      </c>
      <c r="P29" s="6820">
        <v>0</v>
      </c>
      <c r="Q29" s="6820">
        <v>0</v>
      </c>
      <c r="R29" s="6821">
        <v>0</v>
      </c>
      <c r="S29" s="6820">
        <v>51</v>
      </c>
      <c r="T29" s="6820">
        <v>0</v>
      </c>
      <c r="U29" s="6821">
        <v>51</v>
      </c>
    </row>
    <row r="30" spans="1:22" ht="37.5" outlineLevel="1">
      <c r="B30" s="6823" t="s">
        <v>121</v>
      </c>
      <c r="C30" s="6824" t="s">
        <v>122</v>
      </c>
      <c r="D30" s="6822">
        <v>19</v>
      </c>
      <c r="E30" s="6820">
        <v>0</v>
      </c>
      <c r="F30" s="6821">
        <v>19</v>
      </c>
      <c r="G30" s="6822">
        <v>19</v>
      </c>
      <c r="H30" s="6820">
        <v>0</v>
      </c>
      <c r="I30" s="6821">
        <v>19</v>
      </c>
      <c r="J30" s="6820">
        <v>16</v>
      </c>
      <c r="K30" s="6820">
        <v>0</v>
      </c>
      <c r="L30" s="6821">
        <v>16</v>
      </c>
      <c r="M30" s="6820">
        <v>13</v>
      </c>
      <c r="N30" s="6820">
        <v>0</v>
      </c>
      <c r="O30" s="6821">
        <v>13</v>
      </c>
      <c r="P30" s="6820">
        <v>10</v>
      </c>
      <c r="Q30" s="6820">
        <v>0</v>
      </c>
      <c r="R30" s="6821">
        <v>10</v>
      </c>
      <c r="S30" s="6820">
        <v>77</v>
      </c>
      <c r="T30" s="6820">
        <v>0</v>
      </c>
      <c r="U30" s="6821">
        <v>77</v>
      </c>
    </row>
    <row r="31" spans="1:22" outlineLevel="1">
      <c r="A31" s="245"/>
      <c r="B31" s="6823" t="s">
        <v>123</v>
      </c>
      <c r="C31" s="6824" t="s">
        <v>124</v>
      </c>
      <c r="D31" s="6822">
        <v>23</v>
      </c>
      <c r="E31" s="6820">
        <v>0</v>
      </c>
      <c r="F31" s="6821">
        <v>23</v>
      </c>
      <c r="G31" s="6822">
        <v>20</v>
      </c>
      <c r="H31" s="6820">
        <v>1</v>
      </c>
      <c r="I31" s="6821">
        <v>21</v>
      </c>
      <c r="J31" s="6820">
        <v>17</v>
      </c>
      <c r="K31" s="6820">
        <v>0</v>
      </c>
      <c r="L31" s="6821">
        <v>17</v>
      </c>
      <c r="M31" s="6820">
        <v>24</v>
      </c>
      <c r="N31" s="6820">
        <v>0</v>
      </c>
      <c r="O31" s="6821">
        <v>24</v>
      </c>
      <c r="P31" s="6820">
        <v>0</v>
      </c>
      <c r="Q31" s="6820">
        <v>0</v>
      </c>
      <c r="R31" s="6821">
        <v>0</v>
      </c>
      <c r="S31" s="6820">
        <v>84</v>
      </c>
      <c r="T31" s="6820">
        <v>1</v>
      </c>
      <c r="U31" s="6821">
        <v>85</v>
      </c>
    </row>
    <row r="32" spans="1:22" outlineLevel="1">
      <c r="B32" s="6823" t="s">
        <v>125</v>
      </c>
      <c r="C32" s="6824" t="s">
        <v>126</v>
      </c>
      <c r="D32" s="6822">
        <v>0</v>
      </c>
      <c r="E32" s="6820">
        <v>0</v>
      </c>
      <c r="F32" s="6821">
        <v>0</v>
      </c>
      <c r="G32" s="6822">
        <v>0</v>
      </c>
      <c r="H32" s="6820">
        <v>0</v>
      </c>
      <c r="I32" s="6821">
        <v>0</v>
      </c>
      <c r="J32" s="6820">
        <v>0</v>
      </c>
      <c r="K32" s="6820">
        <v>0</v>
      </c>
      <c r="L32" s="6821">
        <v>0</v>
      </c>
      <c r="M32" s="6820">
        <v>13</v>
      </c>
      <c r="N32" s="6820">
        <v>0</v>
      </c>
      <c r="O32" s="6821">
        <v>13</v>
      </c>
      <c r="P32" s="6820">
        <v>0</v>
      </c>
      <c r="Q32" s="6820">
        <v>0</v>
      </c>
      <c r="R32" s="6821">
        <v>0</v>
      </c>
      <c r="S32" s="6820">
        <v>13</v>
      </c>
      <c r="T32" s="6820">
        <v>0</v>
      </c>
      <c r="U32" s="6821">
        <v>13</v>
      </c>
    </row>
    <row r="33" spans="1:22" outlineLevel="1">
      <c r="A33" s="245"/>
      <c r="B33" s="6823" t="s">
        <v>127</v>
      </c>
      <c r="C33" s="6824" t="s">
        <v>128</v>
      </c>
      <c r="D33" s="6822">
        <v>0</v>
      </c>
      <c r="E33" s="6820">
        <v>0</v>
      </c>
      <c r="F33" s="6821">
        <v>0</v>
      </c>
      <c r="G33" s="6822">
        <v>0</v>
      </c>
      <c r="H33" s="6820">
        <v>0</v>
      </c>
      <c r="I33" s="6821">
        <v>0</v>
      </c>
      <c r="J33" s="6820">
        <v>0</v>
      </c>
      <c r="K33" s="6820">
        <v>0</v>
      </c>
      <c r="L33" s="6821">
        <v>0</v>
      </c>
      <c r="M33" s="6820">
        <v>2</v>
      </c>
      <c r="N33" s="6820">
        <v>0</v>
      </c>
      <c r="O33" s="6821">
        <v>2</v>
      </c>
      <c r="P33" s="6820">
        <v>0</v>
      </c>
      <c r="Q33" s="6820">
        <v>0</v>
      </c>
      <c r="R33" s="6821">
        <v>0</v>
      </c>
      <c r="S33" s="6820">
        <v>2</v>
      </c>
      <c r="T33" s="6820">
        <v>0</v>
      </c>
      <c r="U33" s="6821">
        <v>2</v>
      </c>
    </row>
    <row r="34" spans="1:22" outlineLevel="1">
      <c r="A34" s="245"/>
      <c r="B34" s="6823" t="s">
        <v>145</v>
      </c>
      <c r="C34" s="6824" t="s">
        <v>146</v>
      </c>
      <c r="D34" s="6822">
        <v>0</v>
      </c>
      <c r="E34" s="6820">
        <v>0</v>
      </c>
      <c r="F34" s="6821">
        <v>0</v>
      </c>
      <c r="G34" s="6822">
        <v>0</v>
      </c>
      <c r="H34" s="6820">
        <v>0</v>
      </c>
      <c r="I34" s="6821">
        <v>0</v>
      </c>
      <c r="J34" s="6820">
        <v>14</v>
      </c>
      <c r="K34" s="6820">
        <v>0</v>
      </c>
      <c r="L34" s="6821">
        <v>14</v>
      </c>
      <c r="M34" s="6820">
        <v>19</v>
      </c>
      <c r="N34" s="6820">
        <v>0</v>
      </c>
      <c r="O34" s="6821">
        <v>19</v>
      </c>
      <c r="P34" s="6820">
        <v>0</v>
      </c>
      <c r="Q34" s="6820">
        <v>0</v>
      </c>
      <c r="R34" s="6821">
        <v>0</v>
      </c>
      <c r="S34" s="6820">
        <v>33</v>
      </c>
      <c r="T34" s="6820">
        <v>0</v>
      </c>
      <c r="U34" s="6821">
        <v>33</v>
      </c>
    </row>
    <row r="35" spans="1:22" ht="38.25" outlineLevel="1" thickBot="1">
      <c r="B35" s="6825" t="s">
        <v>147</v>
      </c>
      <c r="C35" s="6826" t="s">
        <v>148</v>
      </c>
      <c r="D35" s="6822">
        <v>0</v>
      </c>
      <c r="E35" s="6820">
        <v>0</v>
      </c>
      <c r="F35" s="6821">
        <v>0</v>
      </c>
      <c r="G35" s="6822">
        <v>0</v>
      </c>
      <c r="H35" s="6820">
        <v>0</v>
      </c>
      <c r="I35" s="6821">
        <v>0</v>
      </c>
      <c r="J35" s="6820">
        <v>0</v>
      </c>
      <c r="K35" s="6820">
        <v>0</v>
      </c>
      <c r="L35" s="6821">
        <v>0</v>
      </c>
      <c r="M35" s="6820">
        <v>12</v>
      </c>
      <c r="N35" s="6820">
        <v>0</v>
      </c>
      <c r="O35" s="6821">
        <v>12</v>
      </c>
      <c r="P35" s="6820">
        <v>0</v>
      </c>
      <c r="Q35" s="6820">
        <v>0</v>
      </c>
      <c r="R35" s="6821">
        <v>0</v>
      </c>
      <c r="S35" s="6820">
        <v>12</v>
      </c>
      <c r="T35" s="6820">
        <v>0</v>
      </c>
      <c r="U35" s="6821">
        <v>12</v>
      </c>
    </row>
    <row r="36" spans="1:22" ht="23.1" customHeight="1" thickBot="1">
      <c r="B36" s="7649" t="s">
        <v>17</v>
      </c>
      <c r="C36" s="7649"/>
      <c r="D36" s="6833">
        <f t="shared" ref="D36:U36" si="2">SUM(D24:D35)</f>
        <v>136</v>
      </c>
      <c r="E36" s="6833">
        <f t="shared" si="2"/>
        <v>1</v>
      </c>
      <c r="F36" s="6834">
        <f t="shared" si="2"/>
        <v>137</v>
      </c>
      <c r="G36" s="6835">
        <f t="shared" si="2"/>
        <v>128</v>
      </c>
      <c r="H36" s="6833">
        <f t="shared" si="2"/>
        <v>1</v>
      </c>
      <c r="I36" s="6834">
        <f t="shared" si="2"/>
        <v>129</v>
      </c>
      <c r="J36" s="6835">
        <f t="shared" si="2"/>
        <v>147</v>
      </c>
      <c r="K36" s="6833">
        <f t="shared" si="2"/>
        <v>3</v>
      </c>
      <c r="L36" s="6834">
        <f t="shared" si="2"/>
        <v>150</v>
      </c>
      <c r="M36" s="6835">
        <f t="shared" si="2"/>
        <v>174</v>
      </c>
      <c r="N36" s="6833">
        <f t="shared" si="2"/>
        <v>1</v>
      </c>
      <c r="O36" s="6834">
        <f t="shared" si="2"/>
        <v>175</v>
      </c>
      <c r="P36" s="6836">
        <f t="shared" si="2"/>
        <v>10</v>
      </c>
      <c r="Q36" s="6837">
        <f t="shared" si="2"/>
        <v>0</v>
      </c>
      <c r="R36" s="6838">
        <f t="shared" si="2"/>
        <v>10</v>
      </c>
      <c r="S36" s="6835">
        <f t="shared" si="2"/>
        <v>595</v>
      </c>
      <c r="T36" s="6833">
        <f t="shared" si="2"/>
        <v>6</v>
      </c>
      <c r="U36" s="6834">
        <f t="shared" si="2"/>
        <v>601</v>
      </c>
    </row>
    <row r="37" spans="1:22" ht="23.1" customHeight="1" thickBot="1">
      <c r="B37" s="7644" t="s">
        <v>18</v>
      </c>
      <c r="C37" s="7644"/>
      <c r="D37" s="6839"/>
      <c r="E37" s="6840"/>
      <c r="F37" s="6841"/>
      <c r="G37" s="6840"/>
      <c r="H37" s="6840"/>
      <c r="I37" s="6841"/>
      <c r="J37" s="6840"/>
      <c r="K37" s="6840"/>
      <c r="L37" s="6841"/>
      <c r="M37" s="6840"/>
      <c r="N37" s="6840"/>
      <c r="O37" s="6841"/>
      <c r="P37" s="6842"/>
      <c r="Q37" s="6842"/>
      <c r="R37" s="6843"/>
      <c r="S37" s="6840"/>
      <c r="T37" s="6840"/>
      <c r="U37" s="6841"/>
    </row>
    <row r="38" spans="1:22">
      <c r="B38" s="6844" t="s">
        <v>107</v>
      </c>
      <c r="C38" s="6859" t="s">
        <v>108</v>
      </c>
      <c r="D38" s="6822">
        <v>1</v>
      </c>
      <c r="E38" s="6820">
        <v>0</v>
      </c>
      <c r="F38" s="6821">
        <v>1</v>
      </c>
      <c r="G38" s="6822">
        <v>0</v>
      </c>
      <c r="H38" s="6820">
        <v>0</v>
      </c>
      <c r="I38" s="6821">
        <v>0</v>
      </c>
      <c r="J38" s="6820">
        <v>0</v>
      </c>
      <c r="K38" s="6820">
        <v>0</v>
      </c>
      <c r="L38" s="6821">
        <v>0</v>
      </c>
      <c r="M38" s="6820">
        <v>0</v>
      </c>
      <c r="N38" s="6820">
        <v>0</v>
      </c>
      <c r="O38" s="6821">
        <v>0</v>
      </c>
      <c r="P38" s="6820">
        <v>0</v>
      </c>
      <c r="Q38" s="6820">
        <v>0</v>
      </c>
      <c r="R38" s="6821">
        <v>0</v>
      </c>
      <c r="S38" s="6820">
        <v>1</v>
      </c>
      <c r="T38" s="6820">
        <v>0</v>
      </c>
      <c r="U38" s="6821">
        <v>1</v>
      </c>
    </row>
    <row r="39" spans="1:22" outlineLevel="1">
      <c r="B39" s="6845" t="s">
        <v>111</v>
      </c>
      <c r="C39" s="6860" t="s">
        <v>112</v>
      </c>
      <c r="D39" s="6822">
        <v>1</v>
      </c>
      <c r="E39" s="6820">
        <v>0</v>
      </c>
      <c r="F39" s="6821">
        <v>1</v>
      </c>
      <c r="G39" s="6822">
        <v>0</v>
      </c>
      <c r="H39" s="6820">
        <v>0</v>
      </c>
      <c r="I39" s="6821">
        <v>0</v>
      </c>
      <c r="J39" s="6820">
        <v>1</v>
      </c>
      <c r="K39" s="6820">
        <v>0</v>
      </c>
      <c r="L39" s="6821">
        <v>1</v>
      </c>
      <c r="M39" s="6820">
        <v>0</v>
      </c>
      <c r="N39" s="6820">
        <v>0</v>
      </c>
      <c r="O39" s="6821">
        <v>0</v>
      </c>
      <c r="P39" s="6820">
        <v>0</v>
      </c>
      <c r="Q39" s="6820">
        <v>0</v>
      </c>
      <c r="R39" s="6821">
        <v>0</v>
      </c>
      <c r="S39" s="6820">
        <v>2</v>
      </c>
      <c r="T39" s="6820">
        <v>0</v>
      </c>
      <c r="U39" s="6821">
        <v>2</v>
      </c>
    </row>
    <row r="40" spans="1:22" outlineLevel="1">
      <c r="B40" s="6845" t="s">
        <v>115</v>
      </c>
      <c r="C40" s="6860" t="s">
        <v>116</v>
      </c>
      <c r="D40" s="6822">
        <v>0</v>
      </c>
      <c r="E40" s="6820">
        <v>0</v>
      </c>
      <c r="F40" s="6821">
        <v>0</v>
      </c>
      <c r="G40" s="6822">
        <v>1</v>
      </c>
      <c r="H40" s="6820">
        <v>0</v>
      </c>
      <c r="I40" s="6821">
        <v>1</v>
      </c>
      <c r="J40" s="6820">
        <v>0</v>
      </c>
      <c r="K40" s="6820">
        <v>0</v>
      </c>
      <c r="L40" s="6821">
        <v>0</v>
      </c>
      <c r="M40" s="6820">
        <v>0</v>
      </c>
      <c r="N40" s="6820">
        <v>0</v>
      </c>
      <c r="O40" s="6821">
        <v>0</v>
      </c>
      <c r="P40" s="6820">
        <v>0</v>
      </c>
      <c r="Q40" s="6820">
        <v>0</v>
      </c>
      <c r="R40" s="6821">
        <v>0</v>
      </c>
      <c r="S40" s="6820">
        <v>1</v>
      </c>
      <c r="T40" s="6820">
        <v>0</v>
      </c>
      <c r="U40" s="6821">
        <v>1</v>
      </c>
    </row>
    <row r="41" spans="1:22" ht="19.5" outlineLevel="1" thickBot="1">
      <c r="B41" s="6845" t="s">
        <v>117</v>
      </c>
      <c r="C41" s="6860" t="s">
        <v>118</v>
      </c>
      <c r="D41" s="6822">
        <v>1</v>
      </c>
      <c r="E41" s="6820">
        <v>0</v>
      </c>
      <c r="F41" s="6821">
        <v>1</v>
      </c>
      <c r="G41" s="6822">
        <v>0</v>
      </c>
      <c r="H41" s="6820">
        <v>0</v>
      </c>
      <c r="I41" s="6821">
        <v>0</v>
      </c>
      <c r="J41" s="6820">
        <v>0</v>
      </c>
      <c r="K41" s="6820">
        <v>0</v>
      </c>
      <c r="L41" s="6821">
        <v>0</v>
      </c>
      <c r="M41" s="6820">
        <v>0</v>
      </c>
      <c r="N41" s="6820">
        <v>0</v>
      </c>
      <c r="O41" s="6821">
        <v>0</v>
      </c>
      <c r="P41" s="6820">
        <v>0</v>
      </c>
      <c r="Q41" s="6820">
        <v>0</v>
      </c>
      <c r="R41" s="6821">
        <v>0</v>
      </c>
      <c r="S41" s="6820">
        <v>1</v>
      </c>
      <c r="T41" s="6820">
        <v>0</v>
      </c>
      <c r="U41" s="6821">
        <v>1</v>
      </c>
    </row>
    <row r="42" spans="1:22" s="240" customFormat="1" ht="20.25" customHeight="1" thickBot="1">
      <c r="B42" s="7648" t="s">
        <v>14</v>
      </c>
      <c r="C42" s="7649"/>
      <c r="D42" s="6848">
        <f t="shared" ref="D42:U42" si="3">SUM(D38:D41)</f>
        <v>3</v>
      </c>
      <c r="E42" s="6847">
        <f t="shared" si="3"/>
        <v>0</v>
      </c>
      <c r="F42" s="6848">
        <f t="shared" si="3"/>
        <v>3</v>
      </c>
      <c r="G42" s="6846">
        <f t="shared" si="3"/>
        <v>1</v>
      </c>
      <c r="H42" s="6847">
        <f t="shared" si="3"/>
        <v>0</v>
      </c>
      <c r="I42" s="6849">
        <f t="shared" si="3"/>
        <v>1</v>
      </c>
      <c r="J42" s="6846">
        <f t="shared" si="3"/>
        <v>1</v>
      </c>
      <c r="K42" s="6847">
        <f t="shared" si="3"/>
        <v>0</v>
      </c>
      <c r="L42" s="6848">
        <f t="shared" si="3"/>
        <v>1</v>
      </c>
      <c r="M42" s="6846">
        <f t="shared" si="3"/>
        <v>0</v>
      </c>
      <c r="N42" s="6847">
        <f t="shared" si="3"/>
        <v>0</v>
      </c>
      <c r="O42" s="6848">
        <f t="shared" si="3"/>
        <v>0</v>
      </c>
      <c r="P42" s="6846">
        <f t="shared" si="3"/>
        <v>0</v>
      </c>
      <c r="Q42" s="6847">
        <f t="shared" si="3"/>
        <v>0</v>
      </c>
      <c r="R42" s="6848">
        <f t="shared" si="3"/>
        <v>0</v>
      </c>
      <c r="S42" s="6846">
        <f t="shared" si="3"/>
        <v>5</v>
      </c>
      <c r="T42" s="6847">
        <f t="shared" si="3"/>
        <v>0</v>
      </c>
      <c r="U42" s="6848">
        <f t="shared" si="3"/>
        <v>5</v>
      </c>
    </row>
    <row r="43" spans="1:22" s="247" customFormat="1" ht="29.25" customHeight="1" thickBot="1">
      <c r="B43" s="7647" t="s">
        <v>29</v>
      </c>
      <c r="C43" s="7646"/>
      <c r="D43" s="5434">
        <f t="shared" ref="D43:U43" si="4">SUM(D24:D35)</f>
        <v>136</v>
      </c>
      <c r="E43" s="6850">
        <f t="shared" si="4"/>
        <v>1</v>
      </c>
      <c r="F43" s="6851">
        <f t="shared" si="4"/>
        <v>137</v>
      </c>
      <c r="G43" s="6852">
        <f t="shared" si="4"/>
        <v>128</v>
      </c>
      <c r="H43" s="6850">
        <f t="shared" si="4"/>
        <v>1</v>
      </c>
      <c r="I43" s="6851">
        <f t="shared" si="4"/>
        <v>129</v>
      </c>
      <c r="J43" s="6852">
        <f t="shared" si="4"/>
        <v>147</v>
      </c>
      <c r="K43" s="6850">
        <f t="shared" si="4"/>
        <v>3</v>
      </c>
      <c r="L43" s="6851">
        <f t="shared" si="4"/>
        <v>150</v>
      </c>
      <c r="M43" s="6852">
        <f t="shared" si="4"/>
        <v>174</v>
      </c>
      <c r="N43" s="6850">
        <f t="shared" si="4"/>
        <v>1</v>
      </c>
      <c r="O43" s="6851">
        <f t="shared" si="4"/>
        <v>175</v>
      </c>
      <c r="P43" s="6852">
        <f t="shared" si="4"/>
        <v>10</v>
      </c>
      <c r="Q43" s="6850">
        <f t="shared" si="4"/>
        <v>0</v>
      </c>
      <c r="R43" s="6851">
        <f t="shared" si="4"/>
        <v>10</v>
      </c>
      <c r="S43" s="6852">
        <f t="shared" si="4"/>
        <v>595</v>
      </c>
      <c r="T43" s="6850">
        <f t="shared" si="4"/>
        <v>6</v>
      </c>
      <c r="U43" s="6851">
        <f t="shared" si="4"/>
        <v>601</v>
      </c>
    </row>
    <row r="44" spans="1:22" ht="38.25" customHeight="1" thickBot="1">
      <c r="B44" s="7646" t="s">
        <v>34</v>
      </c>
      <c r="C44" s="7646"/>
      <c r="D44" s="6853">
        <f t="shared" ref="D44:U44" si="5">D42</f>
        <v>3</v>
      </c>
      <c r="E44" s="6833">
        <f t="shared" si="5"/>
        <v>0</v>
      </c>
      <c r="F44" s="6834">
        <f t="shared" si="5"/>
        <v>3</v>
      </c>
      <c r="G44" s="6854">
        <f t="shared" si="5"/>
        <v>1</v>
      </c>
      <c r="H44" s="6833">
        <f t="shared" si="5"/>
        <v>0</v>
      </c>
      <c r="I44" s="6834">
        <f t="shared" si="5"/>
        <v>1</v>
      </c>
      <c r="J44" s="6854">
        <f t="shared" si="5"/>
        <v>1</v>
      </c>
      <c r="K44" s="6833">
        <f t="shared" si="5"/>
        <v>0</v>
      </c>
      <c r="L44" s="6834">
        <f t="shared" si="5"/>
        <v>1</v>
      </c>
      <c r="M44" s="6854">
        <f t="shared" si="5"/>
        <v>0</v>
      </c>
      <c r="N44" s="6833">
        <f t="shared" si="5"/>
        <v>0</v>
      </c>
      <c r="O44" s="6834">
        <f t="shared" si="5"/>
        <v>0</v>
      </c>
      <c r="P44" s="6854">
        <f t="shared" si="5"/>
        <v>0</v>
      </c>
      <c r="Q44" s="6833">
        <f t="shared" si="5"/>
        <v>0</v>
      </c>
      <c r="R44" s="6834">
        <f t="shared" si="5"/>
        <v>0</v>
      </c>
      <c r="S44" s="6854">
        <f t="shared" si="5"/>
        <v>5</v>
      </c>
      <c r="T44" s="6833">
        <f t="shared" si="5"/>
        <v>0</v>
      </c>
      <c r="U44" s="6834">
        <f t="shared" si="5"/>
        <v>5</v>
      </c>
    </row>
    <row r="45" spans="1:22" ht="27.75" customHeight="1" thickBot="1">
      <c r="B45" s="7645" t="s">
        <v>35</v>
      </c>
      <c r="C45" s="7645"/>
      <c r="D45" s="6855">
        <f t="shared" ref="D45:U45" si="6">D43+D44</f>
        <v>139</v>
      </c>
      <c r="E45" s="6856">
        <f t="shared" si="6"/>
        <v>1</v>
      </c>
      <c r="F45" s="6857">
        <f t="shared" si="6"/>
        <v>140</v>
      </c>
      <c r="G45" s="6858">
        <f t="shared" si="6"/>
        <v>129</v>
      </c>
      <c r="H45" s="6856">
        <f t="shared" si="6"/>
        <v>1</v>
      </c>
      <c r="I45" s="6857">
        <f t="shared" si="6"/>
        <v>130</v>
      </c>
      <c r="J45" s="6858">
        <f t="shared" si="6"/>
        <v>148</v>
      </c>
      <c r="K45" s="6856">
        <f t="shared" si="6"/>
        <v>3</v>
      </c>
      <c r="L45" s="6857">
        <f t="shared" si="6"/>
        <v>151</v>
      </c>
      <c r="M45" s="6858">
        <f t="shared" si="6"/>
        <v>174</v>
      </c>
      <c r="N45" s="6856">
        <f t="shared" si="6"/>
        <v>1</v>
      </c>
      <c r="O45" s="6857">
        <f t="shared" si="6"/>
        <v>175</v>
      </c>
      <c r="P45" s="6858">
        <f t="shared" si="6"/>
        <v>10</v>
      </c>
      <c r="Q45" s="6856">
        <f t="shared" si="6"/>
        <v>0</v>
      </c>
      <c r="R45" s="6857">
        <f t="shared" si="6"/>
        <v>10</v>
      </c>
      <c r="S45" s="6858">
        <f t="shared" si="6"/>
        <v>600</v>
      </c>
      <c r="T45" s="6856">
        <f t="shared" si="6"/>
        <v>6</v>
      </c>
      <c r="U45" s="6857">
        <f t="shared" si="6"/>
        <v>606</v>
      </c>
    </row>
    <row r="46" spans="1:22" s="247" customFormat="1" ht="30.75" customHeight="1">
      <c r="F46" s="333"/>
      <c r="I46" s="333"/>
      <c r="L46" s="333"/>
      <c r="O46" s="333"/>
      <c r="P46" s="333"/>
      <c r="Q46" s="333"/>
      <c r="R46" s="333"/>
      <c r="U46" s="333"/>
    </row>
    <row r="47" spans="1:22" ht="38.450000000000003" customHeight="1">
      <c r="B47" s="7642"/>
      <c r="C47" s="7642"/>
      <c r="D47" s="7642"/>
      <c r="E47" s="7642"/>
      <c r="F47" s="7642"/>
      <c r="G47" s="7642"/>
      <c r="H47" s="7642"/>
      <c r="I47" s="7642"/>
      <c r="J47" s="7642"/>
      <c r="K47" s="7642"/>
      <c r="L47" s="7642"/>
      <c r="M47" s="7642"/>
      <c r="N47" s="7642"/>
      <c r="O47" s="7642"/>
      <c r="P47" s="7642"/>
      <c r="Q47" s="7642"/>
      <c r="R47" s="7642"/>
      <c r="S47" s="7642"/>
      <c r="T47" s="7642"/>
      <c r="U47" s="246"/>
      <c r="V47" s="238"/>
    </row>
    <row r="48" spans="1:22" ht="29.25" customHeight="1"/>
    <row r="49" spans="4:21">
      <c r="D49" s="1207"/>
      <c r="E49" s="1207"/>
      <c r="F49" s="1207"/>
      <c r="G49" s="1207"/>
      <c r="H49" s="1207"/>
      <c r="I49" s="1207"/>
      <c r="J49" s="1207"/>
      <c r="K49" s="1207"/>
      <c r="L49" s="1207"/>
      <c r="M49" s="1207"/>
      <c r="N49" s="1207"/>
      <c r="O49" s="1207"/>
      <c r="P49" s="1207"/>
      <c r="Q49" s="1207"/>
      <c r="R49" s="1207"/>
      <c r="S49" s="1207"/>
      <c r="T49" s="1207"/>
      <c r="U49" s="1207"/>
    </row>
    <row r="50" spans="4:21" ht="23.45" customHeight="1"/>
  </sheetData>
  <mergeCells count="22">
    <mergeCell ref="B21:C21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47:T47"/>
    <mergeCell ref="B22:C22"/>
    <mergeCell ref="B37:C37"/>
    <mergeCell ref="B45:C45"/>
    <mergeCell ref="B44:C44"/>
    <mergeCell ref="B43:C43"/>
    <mergeCell ref="B42:C42"/>
    <mergeCell ref="B36:C36"/>
    <mergeCell ref="B23:C23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colBreaks count="1" manualBreakCount="1">
    <brk id="21" max="7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J32" sqref="J32"/>
    </sheetView>
  </sheetViews>
  <sheetFormatPr defaultRowHeight="18.75"/>
  <cols>
    <col min="1" max="1" width="9.140625" style="240" customWidth="1"/>
    <col min="2" max="2" width="14.7109375" style="240" customWidth="1"/>
    <col min="3" max="3" width="51" style="240" customWidth="1"/>
    <col min="4" max="4" width="11.7109375" style="240" customWidth="1"/>
    <col min="5" max="5" width="13.42578125" style="240" customWidth="1"/>
    <col min="6" max="6" width="10.42578125" style="239" customWidth="1"/>
    <col min="7" max="7" width="11" style="240" customWidth="1"/>
    <col min="8" max="8" width="12.42578125" style="240" customWidth="1"/>
    <col min="9" max="9" width="10.140625" style="239" customWidth="1"/>
    <col min="10" max="10" width="11.140625" style="240" customWidth="1"/>
    <col min="11" max="11" width="13.42578125" style="240" customWidth="1"/>
    <col min="12" max="12" width="11.42578125" style="239" customWidth="1"/>
    <col min="13" max="13" width="10.140625" style="240" customWidth="1"/>
    <col min="14" max="14" width="12.7109375" style="240" customWidth="1"/>
    <col min="15" max="15" width="11" style="239" customWidth="1"/>
    <col min="16" max="16" width="10.7109375" style="240" customWidth="1"/>
    <col min="17" max="17" width="12.42578125" style="240" customWidth="1"/>
    <col min="18" max="18" width="11.140625" style="239" customWidth="1"/>
    <col min="19" max="19" width="10.42578125" style="240" customWidth="1"/>
    <col min="20" max="20" width="13.42578125" style="240" customWidth="1"/>
    <col min="21" max="21" width="10.140625" style="239" customWidth="1"/>
    <col min="22" max="256" width="9.140625" style="240"/>
    <col min="257" max="257" width="9.140625" style="240" customWidth="1"/>
    <col min="258" max="258" width="14.7109375" style="240" customWidth="1"/>
    <col min="259" max="259" width="47.7109375" style="240" customWidth="1"/>
    <col min="260" max="260" width="11.7109375" style="240" customWidth="1"/>
    <col min="261" max="261" width="13.42578125" style="240" customWidth="1"/>
    <col min="262" max="262" width="10.42578125" style="240" customWidth="1"/>
    <col min="263" max="263" width="11" style="240" customWidth="1"/>
    <col min="264" max="264" width="12.42578125" style="240" customWidth="1"/>
    <col min="265" max="265" width="10.140625" style="240" customWidth="1"/>
    <col min="266" max="266" width="11.140625" style="240" customWidth="1"/>
    <col min="267" max="267" width="13.42578125" style="240" customWidth="1"/>
    <col min="268" max="268" width="11.42578125" style="240" customWidth="1"/>
    <col min="269" max="269" width="10.140625" style="240" customWidth="1"/>
    <col min="270" max="270" width="12.7109375" style="240" customWidth="1"/>
    <col min="271" max="271" width="11" style="240" customWidth="1"/>
    <col min="272" max="272" width="10.7109375" style="240" customWidth="1"/>
    <col min="273" max="273" width="12.42578125" style="240" customWidth="1"/>
    <col min="274" max="274" width="11.140625" style="240" customWidth="1"/>
    <col min="275" max="275" width="10.42578125" style="240" customWidth="1"/>
    <col min="276" max="276" width="13.42578125" style="240" customWidth="1"/>
    <col min="277" max="277" width="10.140625" style="240" customWidth="1"/>
    <col min="278" max="512" width="9.140625" style="240"/>
    <col min="513" max="513" width="9.140625" style="240" customWidth="1"/>
    <col min="514" max="514" width="14.7109375" style="240" customWidth="1"/>
    <col min="515" max="515" width="47.7109375" style="240" customWidth="1"/>
    <col min="516" max="516" width="11.7109375" style="240" customWidth="1"/>
    <col min="517" max="517" width="13.42578125" style="240" customWidth="1"/>
    <col min="518" max="518" width="10.42578125" style="240" customWidth="1"/>
    <col min="519" max="519" width="11" style="240" customWidth="1"/>
    <col min="520" max="520" width="12.42578125" style="240" customWidth="1"/>
    <col min="521" max="521" width="10.140625" style="240" customWidth="1"/>
    <col min="522" max="522" width="11.140625" style="240" customWidth="1"/>
    <col min="523" max="523" width="13.42578125" style="240" customWidth="1"/>
    <col min="524" max="524" width="11.42578125" style="240" customWidth="1"/>
    <col min="525" max="525" width="10.140625" style="240" customWidth="1"/>
    <col min="526" max="526" width="12.7109375" style="240" customWidth="1"/>
    <col min="527" max="527" width="11" style="240" customWidth="1"/>
    <col min="528" max="528" width="10.7109375" style="240" customWidth="1"/>
    <col min="529" max="529" width="12.42578125" style="240" customWidth="1"/>
    <col min="530" max="530" width="11.140625" style="240" customWidth="1"/>
    <col min="531" max="531" width="10.42578125" style="240" customWidth="1"/>
    <col min="532" max="532" width="13.42578125" style="240" customWidth="1"/>
    <col min="533" max="533" width="10.140625" style="240" customWidth="1"/>
    <col min="534" max="768" width="9.140625" style="240"/>
    <col min="769" max="769" width="9.140625" style="240" customWidth="1"/>
    <col min="770" max="770" width="14.7109375" style="240" customWidth="1"/>
    <col min="771" max="771" width="47.7109375" style="240" customWidth="1"/>
    <col min="772" max="772" width="11.7109375" style="240" customWidth="1"/>
    <col min="773" max="773" width="13.42578125" style="240" customWidth="1"/>
    <col min="774" max="774" width="10.42578125" style="240" customWidth="1"/>
    <col min="775" max="775" width="11" style="240" customWidth="1"/>
    <col min="776" max="776" width="12.42578125" style="240" customWidth="1"/>
    <col min="777" max="777" width="10.140625" style="240" customWidth="1"/>
    <col min="778" max="778" width="11.140625" style="240" customWidth="1"/>
    <col min="779" max="779" width="13.42578125" style="240" customWidth="1"/>
    <col min="780" max="780" width="11.42578125" style="240" customWidth="1"/>
    <col min="781" max="781" width="10.140625" style="240" customWidth="1"/>
    <col min="782" max="782" width="12.7109375" style="240" customWidth="1"/>
    <col min="783" max="783" width="11" style="240" customWidth="1"/>
    <col min="784" max="784" width="10.7109375" style="240" customWidth="1"/>
    <col min="785" max="785" width="12.42578125" style="240" customWidth="1"/>
    <col min="786" max="786" width="11.140625" style="240" customWidth="1"/>
    <col min="787" max="787" width="10.42578125" style="240" customWidth="1"/>
    <col min="788" max="788" width="13.42578125" style="240" customWidth="1"/>
    <col min="789" max="789" width="10.140625" style="240" customWidth="1"/>
    <col min="790" max="1024" width="9.140625" style="240"/>
    <col min="1025" max="1025" width="9.140625" style="240" customWidth="1"/>
    <col min="1026" max="1026" width="14.7109375" style="240" customWidth="1"/>
    <col min="1027" max="1027" width="47.7109375" style="240" customWidth="1"/>
    <col min="1028" max="1028" width="11.7109375" style="240" customWidth="1"/>
    <col min="1029" max="1029" width="13.42578125" style="240" customWidth="1"/>
    <col min="1030" max="1030" width="10.42578125" style="240" customWidth="1"/>
    <col min="1031" max="1031" width="11" style="240" customWidth="1"/>
    <col min="1032" max="1032" width="12.42578125" style="240" customWidth="1"/>
    <col min="1033" max="1033" width="10.140625" style="240" customWidth="1"/>
    <col min="1034" max="1034" width="11.140625" style="240" customWidth="1"/>
    <col min="1035" max="1035" width="13.42578125" style="240" customWidth="1"/>
    <col min="1036" max="1036" width="11.42578125" style="240" customWidth="1"/>
    <col min="1037" max="1037" width="10.140625" style="240" customWidth="1"/>
    <col min="1038" max="1038" width="12.7109375" style="240" customWidth="1"/>
    <col min="1039" max="1039" width="11" style="240" customWidth="1"/>
    <col min="1040" max="1040" width="10.7109375" style="240" customWidth="1"/>
    <col min="1041" max="1041" width="12.42578125" style="240" customWidth="1"/>
    <col min="1042" max="1042" width="11.140625" style="240" customWidth="1"/>
    <col min="1043" max="1043" width="10.42578125" style="240" customWidth="1"/>
    <col min="1044" max="1044" width="13.42578125" style="240" customWidth="1"/>
    <col min="1045" max="1045" width="10.140625" style="240" customWidth="1"/>
    <col min="1046" max="1280" width="9.140625" style="240"/>
    <col min="1281" max="1281" width="9.140625" style="240" customWidth="1"/>
    <col min="1282" max="1282" width="14.7109375" style="240" customWidth="1"/>
    <col min="1283" max="1283" width="47.7109375" style="240" customWidth="1"/>
    <col min="1284" max="1284" width="11.7109375" style="240" customWidth="1"/>
    <col min="1285" max="1285" width="13.42578125" style="240" customWidth="1"/>
    <col min="1286" max="1286" width="10.42578125" style="240" customWidth="1"/>
    <col min="1287" max="1287" width="11" style="240" customWidth="1"/>
    <col min="1288" max="1288" width="12.42578125" style="240" customWidth="1"/>
    <col min="1289" max="1289" width="10.140625" style="240" customWidth="1"/>
    <col min="1290" max="1290" width="11.140625" style="240" customWidth="1"/>
    <col min="1291" max="1291" width="13.42578125" style="240" customWidth="1"/>
    <col min="1292" max="1292" width="11.42578125" style="240" customWidth="1"/>
    <col min="1293" max="1293" width="10.140625" style="240" customWidth="1"/>
    <col min="1294" max="1294" width="12.7109375" style="240" customWidth="1"/>
    <col min="1295" max="1295" width="11" style="240" customWidth="1"/>
    <col min="1296" max="1296" width="10.7109375" style="240" customWidth="1"/>
    <col min="1297" max="1297" width="12.42578125" style="240" customWidth="1"/>
    <col min="1298" max="1298" width="11.140625" style="240" customWidth="1"/>
    <col min="1299" max="1299" width="10.42578125" style="240" customWidth="1"/>
    <col min="1300" max="1300" width="13.42578125" style="240" customWidth="1"/>
    <col min="1301" max="1301" width="10.140625" style="240" customWidth="1"/>
    <col min="1302" max="1536" width="9.140625" style="240"/>
    <col min="1537" max="1537" width="9.140625" style="240" customWidth="1"/>
    <col min="1538" max="1538" width="14.7109375" style="240" customWidth="1"/>
    <col min="1539" max="1539" width="47.7109375" style="240" customWidth="1"/>
    <col min="1540" max="1540" width="11.7109375" style="240" customWidth="1"/>
    <col min="1541" max="1541" width="13.42578125" style="240" customWidth="1"/>
    <col min="1542" max="1542" width="10.42578125" style="240" customWidth="1"/>
    <col min="1543" max="1543" width="11" style="240" customWidth="1"/>
    <col min="1544" max="1544" width="12.42578125" style="240" customWidth="1"/>
    <col min="1545" max="1545" width="10.140625" style="240" customWidth="1"/>
    <col min="1546" max="1546" width="11.140625" style="240" customWidth="1"/>
    <col min="1547" max="1547" width="13.42578125" style="240" customWidth="1"/>
    <col min="1548" max="1548" width="11.42578125" style="240" customWidth="1"/>
    <col min="1549" max="1549" width="10.140625" style="240" customWidth="1"/>
    <col min="1550" max="1550" width="12.7109375" style="240" customWidth="1"/>
    <col min="1551" max="1551" width="11" style="240" customWidth="1"/>
    <col min="1552" max="1552" width="10.7109375" style="240" customWidth="1"/>
    <col min="1553" max="1553" width="12.42578125" style="240" customWidth="1"/>
    <col min="1554" max="1554" width="11.140625" style="240" customWidth="1"/>
    <col min="1555" max="1555" width="10.42578125" style="240" customWidth="1"/>
    <col min="1556" max="1556" width="13.42578125" style="240" customWidth="1"/>
    <col min="1557" max="1557" width="10.140625" style="240" customWidth="1"/>
    <col min="1558" max="1792" width="9.140625" style="240"/>
    <col min="1793" max="1793" width="9.140625" style="240" customWidth="1"/>
    <col min="1794" max="1794" width="14.7109375" style="240" customWidth="1"/>
    <col min="1795" max="1795" width="47.7109375" style="240" customWidth="1"/>
    <col min="1796" max="1796" width="11.7109375" style="240" customWidth="1"/>
    <col min="1797" max="1797" width="13.42578125" style="240" customWidth="1"/>
    <col min="1798" max="1798" width="10.42578125" style="240" customWidth="1"/>
    <col min="1799" max="1799" width="11" style="240" customWidth="1"/>
    <col min="1800" max="1800" width="12.42578125" style="240" customWidth="1"/>
    <col min="1801" max="1801" width="10.140625" style="240" customWidth="1"/>
    <col min="1802" max="1802" width="11.140625" style="240" customWidth="1"/>
    <col min="1803" max="1803" width="13.42578125" style="240" customWidth="1"/>
    <col min="1804" max="1804" width="11.42578125" style="240" customWidth="1"/>
    <col min="1805" max="1805" width="10.140625" style="240" customWidth="1"/>
    <col min="1806" max="1806" width="12.7109375" style="240" customWidth="1"/>
    <col min="1807" max="1807" width="11" style="240" customWidth="1"/>
    <col min="1808" max="1808" width="10.7109375" style="240" customWidth="1"/>
    <col min="1809" max="1809" width="12.42578125" style="240" customWidth="1"/>
    <col min="1810" max="1810" width="11.140625" style="240" customWidth="1"/>
    <col min="1811" max="1811" width="10.42578125" style="240" customWidth="1"/>
    <col min="1812" max="1812" width="13.42578125" style="240" customWidth="1"/>
    <col min="1813" max="1813" width="10.140625" style="240" customWidth="1"/>
    <col min="1814" max="2048" width="9.140625" style="240"/>
    <col min="2049" max="2049" width="9.140625" style="240" customWidth="1"/>
    <col min="2050" max="2050" width="14.7109375" style="240" customWidth="1"/>
    <col min="2051" max="2051" width="47.7109375" style="240" customWidth="1"/>
    <col min="2052" max="2052" width="11.7109375" style="240" customWidth="1"/>
    <col min="2053" max="2053" width="13.42578125" style="240" customWidth="1"/>
    <col min="2054" max="2054" width="10.42578125" style="240" customWidth="1"/>
    <col min="2055" max="2055" width="11" style="240" customWidth="1"/>
    <col min="2056" max="2056" width="12.42578125" style="240" customWidth="1"/>
    <col min="2057" max="2057" width="10.140625" style="240" customWidth="1"/>
    <col min="2058" max="2058" width="11.140625" style="240" customWidth="1"/>
    <col min="2059" max="2059" width="13.42578125" style="240" customWidth="1"/>
    <col min="2060" max="2060" width="11.42578125" style="240" customWidth="1"/>
    <col min="2061" max="2061" width="10.140625" style="240" customWidth="1"/>
    <col min="2062" max="2062" width="12.7109375" style="240" customWidth="1"/>
    <col min="2063" max="2063" width="11" style="240" customWidth="1"/>
    <col min="2064" max="2064" width="10.7109375" style="240" customWidth="1"/>
    <col min="2065" max="2065" width="12.42578125" style="240" customWidth="1"/>
    <col min="2066" max="2066" width="11.140625" style="240" customWidth="1"/>
    <col min="2067" max="2067" width="10.42578125" style="240" customWidth="1"/>
    <col min="2068" max="2068" width="13.42578125" style="240" customWidth="1"/>
    <col min="2069" max="2069" width="10.140625" style="240" customWidth="1"/>
    <col min="2070" max="2304" width="9.140625" style="240"/>
    <col min="2305" max="2305" width="9.140625" style="240" customWidth="1"/>
    <col min="2306" max="2306" width="14.7109375" style="240" customWidth="1"/>
    <col min="2307" max="2307" width="47.7109375" style="240" customWidth="1"/>
    <col min="2308" max="2308" width="11.7109375" style="240" customWidth="1"/>
    <col min="2309" max="2309" width="13.42578125" style="240" customWidth="1"/>
    <col min="2310" max="2310" width="10.42578125" style="240" customWidth="1"/>
    <col min="2311" max="2311" width="11" style="240" customWidth="1"/>
    <col min="2312" max="2312" width="12.42578125" style="240" customWidth="1"/>
    <col min="2313" max="2313" width="10.140625" style="240" customWidth="1"/>
    <col min="2314" max="2314" width="11.140625" style="240" customWidth="1"/>
    <col min="2315" max="2315" width="13.42578125" style="240" customWidth="1"/>
    <col min="2316" max="2316" width="11.42578125" style="240" customWidth="1"/>
    <col min="2317" max="2317" width="10.140625" style="240" customWidth="1"/>
    <col min="2318" max="2318" width="12.7109375" style="240" customWidth="1"/>
    <col min="2319" max="2319" width="11" style="240" customWidth="1"/>
    <col min="2320" max="2320" width="10.7109375" style="240" customWidth="1"/>
    <col min="2321" max="2321" width="12.42578125" style="240" customWidth="1"/>
    <col min="2322" max="2322" width="11.140625" style="240" customWidth="1"/>
    <col min="2323" max="2323" width="10.42578125" style="240" customWidth="1"/>
    <col min="2324" max="2324" width="13.42578125" style="240" customWidth="1"/>
    <col min="2325" max="2325" width="10.140625" style="240" customWidth="1"/>
    <col min="2326" max="2560" width="9.140625" style="240"/>
    <col min="2561" max="2561" width="9.140625" style="240" customWidth="1"/>
    <col min="2562" max="2562" width="14.7109375" style="240" customWidth="1"/>
    <col min="2563" max="2563" width="47.7109375" style="240" customWidth="1"/>
    <col min="2564" max="2564" width="11.7109375" style="240" customWidth="1"/>
    <col min="2565" max="2565" width="13.42578125" style="240" customWidth="1"/>
    <col min="2566" max="2566" width="10.42578125" style="240" customWidth="1"/>
    <col min="2567" max="2567" width="11" style="240" customWidth="1"/>
    <col min="2568" max="2568" width="12.42578125" style="240" customWidth="1"/>
    <col min="2569" max="2569" width="10.140625" style="240" customWidth="1"/>
    <col min="2570" max="2570" width="11.140625" style="240" customWidth="1"/>
    <col min="2571" max="2571" width="13.42578125" style="240" customWidth="1"/>
    <col min="2572" max="2572" width="11.42578125" style="240" customWidth="1"/>
    <col min="2573" max="2573" width="10.140625" style="240" customWidth="1"/>
    <col min="2574" max="2574" width="12.7109375" style="240" customWidth="1"/>
    <col min="2575" max="2575" width="11" style="240" customWidth="1"/>
    <col min="2576" max="2576" width="10.7109375" style="240" customWidth="1"/>
    <col min="2577" max="2577" width="12.42578125" style="240" customWidth="1"/>
    <col min="2578" max="2578" width="11.140625" style="240" customWidth="1"/>
    <col min="2579" max="2579" width="10.42578125" style="240" customWidth="1"/>
    <col min="2580" max="2580" width="13.42578125" style="240" customWidth="1"/>
    <col min="2581" max="2581" width="10.140625" style="240" customWidth="1"/>
    <col min="2582" max="2816" width="9.140625" style="240"/>
    <col min="2817" max="2817" width="9.140625" style="240" customWidth="1"/>
    <col min="2818" max="2818" width="14.7109375" style="240" customWidth="1"/>
    <col min="2819" max="2819" width="47.7109375" style="240" customWidth="1"/>
    <col min="2820" max="2820" width="11.7109375" style="240" customWidth="1"/>
    <col min="2821" max="2821" width="13.42578125" style="240" customWidth="1"/>
    <col min="2822" max="2822" width="10.42578125" style="240" customWidth="1"/>
    <col min="2823" max="2823" width="11" style="240" customWidth="1"/>
    <col min="2824" max="2824" width="12.42578125" style="240" customWidth="1"/>
    <col min="2825" max="2825" width="10.140625" style="240" customWidth="1"/>
    <col min="2826" max="2826" width="11.140625" style="240" customWidth="1"/>
    <col min="2827" max="2827" width="13.42578125" style="240" customWidth="1"/>
    <col min="2828" max="2828" width="11.42578125" style="240" customWidth="1"/>
    <col min="2829" max="2829" width="10.140625" style="240" customWidth="1"/>
    <col min="2830" max="2830" width="12.7109375" style="240" customWidth="1"/>
    <col min="2831" max="2831" width="11" style="240" customWidth="1"/>
    <col min="2832" max="2832" width="10.7109375" style="240" customWidth="1"/>
    <col min="2833" max="2833" width="12.42578125" style="240" customWidth="1"/>
    <col min="2834" max="2834" width="11.140625" style="240" customWidth="1"/>
    <col min="2835" max="2835" width="10.42578125" style="240" customWidth="1"/>
    <col min="2836" max="2836" width="13.42578125" style="240" customWidth="1"/>
    <col min="2837" max="2837" width="10.140625" style="240" customWidth="1"/>
    <col min="2838" max="3072" width="9.140625" style="240"/>
    <col min="3073" max="3073" width="9.140625" style="240" customWidth="1"/>
    <col min="3074" max="3074" width="14.7109375" style="240" customWidth="1"/>
    <col min="3075" max="3075" width="47.7109375" style="240" customWidth="1"/>
    <col min="3076" max="3076" width="11.7109375" style="240" customWidth="1"/>
    <col min="3077" max="3077" width="13.42578125" style="240" customWidth="1"/>
    <col min="3078" max="3078" width="10.42578125" style="240" customWidth="1"/>
    <col min="3079" max="3079" width="11" style="240" customWidth="1"/>
    <col min="3080" max="3080" width="12.42578125" style="240" customWidth="1"/>
    <col min="3081" max="3081" width="10.140625" style="240" customWidth="1"/>
    <col min="3082" max="3082" width="11.140625" style="240" customWidth="1"/>
    <col min="3083" max="3083" width="13.42578125" style="240" customWidth="1"/>
    <col min="3084" max="3084" width="11.42578125" style="240" customWidth="1"/>
    <col min="3085" max="3085" width="10.140625" style="240" customWidth="1"/>
    <col min="3086" max="3086" width="12.7109375" style="240" customWidth="1"/>
    <col min="3087" max="3087" width="11" style="240" customWidth="1"/>
    <col min="3088" max="3088" width="10.7109375" style="240" customWidth="1"/>
    <col min="3089" max="3089" width="12.42578125" style="240" customWidth="1"/>
    <col min="3090" max="3090" width="11.140625" style="240" customWidth="1"/>
    <col min="3091" max="3091" width="10.42578125" style="240" customWidth="1"/>
    <col min="3092" max="3092" width="13.42578125" style="240" customWidth="1"/>
    <col min="3093" max="3093" width="10.140625" style="240" customWidth="1"/>
    <col min="3094" max="3328" width="9.140625" style="240"/>
    <col min="3329" max="3329" width="9.140625" style="240" customWidth="1"/>
    <col min="3330" max="3330" width="14.7109375" style="240" customWidth="1"/>
    <col min="3331" max="3331" width="47.7109375" style="240" customWidth="1"/>
    <col min="3332" max="3332" width="11.7109375" style="240" customWidth="1"/>
    <col min="3333" max="3333" width="13.42578125" style="240" customWidth="1"/>
    <col min="3334" max="3334" width="10.42578125" style="240" customWidth="1"/>
    <col min="3335" max="3335" width="11" style="240" customWidth="1"/>
    <col min="3336" max="3336" width="12.42578125" style="240" customWidth="1"/>
    <col min="3337" max="3337" width="10.140625" style="240" customWidth="1"/>
    <col min="3338" max="3338" width="11.140625" style="240" customWidth="1"/>
    <col min="3339" max="3339" width="13.42578125" style="240" customWidth="1"/>
    <col min="3340" max="3340" width="11.42578125" style="240" customWidth="1"/>
    <col min="3341" max="3341" width="10.140625" style="240" customWidth="1"/>
    <col min="3342" max="3342" width="12.7109375" style="240" customWidth="1"/>
    <col min="3343" max="3343" width="11" style="240" customWidth="1"/>
    <col min="3344" max="3344" width="10.7109375" style="240" customWidth="1"/>
    <col min="3345" max="3345" width="12.42578125" style="240" customWidth="1"/>
    <col min="3346" max="3346" width="11.140625" style="240" customWidth="1"/>
    <col min="3347" max="3347" width="10.42578125" style="240" customWidth="1"/>
    <col min="3348" max="3348" width="13.42578125" style="240" customWidth="1"/>
    <col min="3349" max="3349" width="10.140625" style="240" customWidth="1"/>
    <col min="3350" max="3584" width="9.140625" style="240"/>
    <col min="3585" max="3585" width="9.140625" style="240" customWidth="1"/>
    <col min="3586" max="3586" width="14.7109375" style="240" customWidth="1"/>
    <col min="3587" max="3587" width="47.7109375" style="240" customWidth="1"/>
    <col min="3588" max="3588" width="11.7109375" style="240" customWidth="1"/>
    <col min="3589" max="3589" width="13.42578125" style="240" customWidth="1"/>
    <col min="3590" max="3590" width="10.42578125" style="240" customWidth="1"/>
    <col min="3591" max="3591" width="11" style="240" customWidth="1"/>
    <col min="3592" max="3592" width="12.42578125" style="240" customWidth="1"/>
    <col min="3593" max="3593" width="10.140625" style="240" customWidth="1"/>
    <col min="3594" max="3594" width="11.140625" style="240" customWidth="1"/>
    <col min="3595" max="3595" width="13.42578125" style="240" customWidth="1"/>
    <col min="3596" max="3596" width="11.42578125" style="240" customWidth="1"/>
    <col min="3597" max="3597" width="10.140625" style="240" customWidth="1"/>
    <col min="3598" max="3598" width="12.7109375" style="240" customWidth="1"/>
    <col min="3599" max="3599" width="11" style="240" customWidth="1"/>
    <col min="3600" max="3600" width="10.7109375" style="240" customWidth="1"/>
    <col min="3601" max="3601" width="12.42578125" style="240" customWidth="1"/>
    <col min="3602" max="3602" width="11.140625" style="240" customWidth="1"/>
    <col min="3603" max="3603" width="10.42578125" style="240" customWidth="1"/>
    <col min="3604" max="3604" width="13.42578125" style="240" customWidth="1"/>
    <col min="3605" max="3605" width="10.140625" style="240" customWidth="1"/>
    <col min="3606" max="3840" width="9.140625" style="240"/>
    <col min="3841" max="3841" width="9.140625" style="240" customWidth="1"/>
    <col min="3842" max="3842" width="14.7109375" style="240" customWidth="1"/>
    <col min="3843" max="3843" width="47.7109375" style="240" customWidth="1"/>
    <col min="3844" max="3844" width="11.7109375" style="240" customWidth="1"/>
    <col min="3845" max="3845" width="13.42578125" style="240" customWidth="1"/>
    <col min="3846" max="3846" width="10.42578125" style="240" customWidth="1"/>
    <col min="3847" max="3847" width="11" style="240" customWidth="1"/>
    <col min="3848" max="3848" width="12.42578125" style="240" customWidth="1"/>
    <col min="3849" max="3849" width="10.140625" style="240" customWidth="1"/>
    <col min="3850" max="3850" width="11.140625" style="240" customWidth="1"/>
    <col min="3851" max="3851" width="13.42578125" style="240" customWidth="1"/>
    <col min="3852" max="3852" width="11.42578125" style="240" customWidth="1"/>
    <col min="3853" max="3853" width="10.140625" style="240" customWidth="1"/>
    <col min="3854" max="3854" width="12.7109375" style="240" customWidth="1"/>
    <col min="3855" max="3855" width="11" style="240" customWidth="1"/>
    <col min="3856" max="3856" width="10.7109375" style="240" customWidth="1"/>
    <col min="3857" max="3857" width="12.42578125" style="240" customWidth="1"/>
    <col min="3858" max="3858" width="11.140625" style="240" customWidth="1"/>
    <col min="3859" max="3859" width="10.42578125" style="240" customWidth="1"/>
    <col min="3860" max="3860" width="13.42578125" style="240" customWidth="1"/>
    <col min="3861" max="3861" width="10.140625" style="240" customWidth="1"/>
    <col min="3862" max="4096" width="9.140625" style="240"/>
    <col min="4097" max="4097" width="9.140625" style="240" customWidth="1"/>
    <col min="4098" max="4098" width="14.7109375" style="240" customWidth="1"/>
    <col min="4099" max="4099" width="47.7109375" style="240" customWidth="1"/>
    <col min="4100" max="4100" width="11.7109375" style="240" customWidth="1"/>
    <col min="4101" max="4101" width="13.42578125" style="240" customWidth="1"/>
    <col min="4102" max="4102" width="10.42578125" style="240" customWidth="1"/>
    <col min="4103" max="4103" width="11" style="240" customWidth="1"/>
    <col min="4104" max="4104" width="12.42578125" style="240" customWidth="1"/>
    <col min="4105" max="4105" width="10.140625" style="240" customWidth="1"/>
    <col min="4106" max="4106" width="11.140625" style="240" customWidth="1"/>
    <col min="4107" max="4107" width="13.42578125" style="240" customWidth="1"/>
    <col min="4108" max="4108" width="11.42578125" style="240" customWidth="1"/>
    <col min="4109" max="4109" width="10.140625" style="240" customWidth="1"/>
    <col min="4110" max="4110" width="12.7109375" style="240" customWidth="1"/>
    <col min="4111" max="4111" width="11" style="240" customWidth="1"/>
    <col min="4112" max="4112" width="10.7109375" style="240" customWidth="1"/>
    <col min="4113" max="4113" width="12.42578125" style="240" customWidth="1"/>
    <col min="4114" max="4114" width="11.140625" style="240" customWidth="1"/>
    <col min="4115" max="4115" width="10.42578125" style="240" customWidth="1"/>
    <col min="4116" max="4116" width="13.42578125" style="240" customWidth="1"/>
    <col min="4117" max="4117" width="10.140625" style="240" customWidth="1"/>
    <col min="4118" max="4352" width="9.140625" style="240"/>
    <col min="4353" max="4353" width="9.140625" style="240" customWidth="1"/>
    <col min="4354" max="4354" width="14.7109375" style="240" customWidth="1"/>
    <col min="4355" max="4355" width="47.7109375" style="240" customWidth="1"/>
    <col min="4356" max="4356" width="11.7109375" style="240" customWidth="1"/>
    <col min="4357" max="4357" width="13.42578125" style="240" customWidth="1"/>
    <col min="4358" max="4358" width="10.42578125" style="240" customWidth="1"/>
    <col min="4359" max="4359" width="11" style="240" customWidth="1"/>
    <col min="4360" max="4360" width="12.42578125" style="240" customWidth="1"/>
    <col min="4361" max="4361" width="10.140625" style="240" customWidth="1"/>
    <col min="4362" max="4362" width="11.140625" style="240" customWidth="1"/>
    <col min="4363" max="4363" width="13.42578125" style="240" customWidth="1"/>
    <col min="4364" max="4364" width="11.42578125" style="240" customWidth="1"/>
    <col min="4365" max="4365" width="10.140625" style="240" customWidth="1"/>
    <col min="4366" max="4366" width="12.7109375" style="240" customWidth="1"/>
    <col min="4367" max="4367" width="11" style="240" customWidth="1"/>
    <col min="4368" max="4368" width="10.7109375" style="240" customWidth="1"/>
    <col min="4369" max="4369" width="12.42578125" style="240" customWidth="1"/>
    <col min="4370" max="4370" width="11.140625" style="240" customWidth="1"/>
    <col min="4371" max="4371" width="10.42578125" style="240" customWidth="1"/>
    <col min="4372" max="4372" width="13.42578125" style="240" customWidth="1"/>
    <col min="4373" max="4373" width="10.140625" style="240" customWidth="1"/>
    <col min="4374" max="4608" width="9.140625" style="240"/>
    <col min="4609" max="4609" width="9.140625" style="240" customWidth="1"/>
    <col min="4610" max="4610" width="14.7109375" style="240" customWidth="1"/>
    <col min="4611" max="4611" width="47.7109375" style="240" customWidth="1"/>
    <col min="4612" max="4612" width="11.7109375" style="240" customWidth="1"/>
    <col min="4613" max="4613" width="13.42578125" style="240" customWidth="1"/>
    <col min="4614" max="4614" width="10.42578125" style="240" customWidth="1"/>
    <col min="4615" max="4615" width="11" style="240" customWidth="1"/>
    <col min="4616" max="4616" width="12.42578125" style="240" customWidth="1"/>
    <col min="4617" max="4617" width="10.140625" style="240" customWidth="1"/>
    <col min="4618" max="4618" width="11.140625" style="240" customWidth="1"/>
    <col min="4619" max="4619" width="13.42578125" style="240" customWidth="1"/>
    <col min="4620" max="4620" width="11.42578125" style="240" customWidth="1"/>
    <col min="4621" max="4621" width="10.140625" style="240" customWidth="1"/>
    <col min="4622" max="4622" width="12.7109375" style="240" customWidth="1"/>
    <col min="4623" max="4623" width="11" style="240" customWidth="1"/>
    <col min="4624" max="4624" width="10.7109375" style="240" customWidth="1"/>
    <col min="4625" max="4625" width="12.42578125" style="240" customWidth="1"/>
    <col min="4626" max="4626" width="11.140625" style="240" customWidth="1"/>
    <col min="4627" max="4627" width="10.42578125" style="240" customWidth="1"/>
    <col min="4628" max="4628" width="13.42578125" style="240" customWidth="1"/>
    <col min="4629" max="4629" width="10.140625" style="240" customWidth="1"/>
    <col min="4630" max="4864" width="9.140625" style="240"/>
    <col min="4865" max="4865" width="9.140625" style="240" customWidth="1"/>
    <col min="4866" max="4866" width="14.7109375" style="240" customWidth="1"/>
    <col min="4867" max="4867" width="47.7109375" style="240" customWidth="1"/>
    <col min="4868" max="4868" width="11.7109375" style="240" customWidth="1"/>
    <col min="4869" max="4869" width="13.42578125" style="240" customWidth="1"/>
    <col min="4870" max="4870" width="10.42578125" style="240" customWidth="1"/>
    <col min="4871" max="4871" width="11" style="240" customWidth="1"/>
    <col min="4872" max="4872" width="12.42578125" style="240" customWidth="1"/>
    <col min="4873" max="4873" width="10.140625" style="240" customWidth="1"/>
    <col min="4874" max="4874" width="11.140625" style="240" customWidth="1"/>
    <col min="4875" max="4875" width="13.42578125" style="240" customWidth="1"/>
    <col min="4876" max="4876" width="11.42578125" style="240" customWidth="1"/>
    <col min="4877" max="4877" width="10.140625" style="240" customWidth="1"/>
    <col min="4878" max="4878" width="12.7109375" style="240" customWidth="1"/>
    <col min="4879" max="4879" width="11" style="240" customWidth="1"/>
    <col min="4880" max="4880" width="10.7109375" style="240" customWidth="1"/>
    <col min="4881" max="4881" width="12.42578125" style="240" customWidth="1"/>
    <col min="4882" max="4882" width="11.140625" style="240" customWidth="1"/>
    <col min="4883" max="4883" width="10.42578125" style="240" customWidth="1"/>
    <col min="4884" max="4884" width="13.42578125" style="240" customWidth="1"/>
    <col min="4885" max="4885" width="10.140625" style="240" customWidth="1"/>
    <col min="4886" max="5120" width="9.140625" style="240"/>
    <col min="5121" max="5121" width="9.140625" style="240" customWidth="1"/>
    <col min="5122" max="5122" width="14.7109375" style="240" customWidth="1"/>
    <col min="5123" max="5123" width="47.7109375" style="240" customWidth="1"/>
    <col min="5124" max="5124" width="11.7109375" style="240" customWidth="1"/>
    <col min="5125" max="5125" width="13.42578125" style="240" customWidth="1"/>
    <col min="5126" max="5126" width="10.42578125" style="240" customWidth="1"/>
    <col min="5127" max="5127" width="11" style="240" customWidth="1"/>
    <col min="5128" max="5128" width="12.42578125" style="240" customWidth="1"/>
    <col min="5129" max="5129" width="10.140625" style="240" customWidth="1"/>
    <col min="5130" max="5130" width="11.140625" style="240" customWidth="1"/>
    <col min="5131" max="5131" width="13.42578125" style="240" customWidth="1"/>
    <col min="5132" max="5132" width="11.42578125" style="240" customWidth="1"/>
    <col min="5133" max="5133" width="10.140625" style="240" customWidth="1"/>
    <col min="5134" max="5134" width="12.7109375" style="240" customWidth="1"/>
    <col min="5135" max="5135" width="11" style="240" customWidth="1"/>
    <col min="5136" max="5136" width="10.7109375" style="240" customWidth="1"/>
    <col min="5137" max="5137" width="12.42578125" style="240" customWidth="1"/>
    <col min="5138" max="5138" width="11.140625" style="240" customWidth="1"/>
    <col min="5139" max="5139" width="10.42578125" style="240" customWidth="1"/>
    <col min="5140" max="5140" width="13.42578125" style="240" customWidth="1"/>
    <col min="5141" max="5141" width="10.140625" style="240" customWidth="1"/>
    <col min="5142" max="5376" width="9.140625" style="240"/>
    <col min="5377" max="5377" width="9.140625" style="240" customWidth="1"/>
    <col min="5378" max="5378" width="14.7109375" style="240" customWidth="1"/>
    <col min="5379" max="5379" width="47.7109375" style="240" customWidth="1"/>
    <col min="5380" max="5380" width="11.7109375" style="240" customWidth="1"/>
    <col min="5381" max="5381" width="13.42578125" style="240" customWidth="1"/>
    <col min="5382" max="5382" width="10.42578125" style="240" customWidth="1"/>
    <col min="5383" max="5383" width="11" style="240" customWidth="1"/>
    <col min="5384" max="5384" width="12.42578125" style="240" customWidth="1"/>
    <col min="5385" max="5385" width="10.140625" style="240" customWidth="1"/>
    <col min="5386" max="5386" width="11.140625" style="240" customWidth="1"/>
    <col min="5387" max="5387" width="13.42578125" style="240" customWidth="1"/>
    <col min="5388" max="5388" width="11.42578125" style="240" customWidth="1"/>
    <col min="5389" max="5389" width="10.140625" style="240" customWidth="1"/>
    <col min="5390" max="5390" width="12.7109375" style="240" customWidth="1"/>
    <col min="5391" max="5391" width="11" style="240" customWidth="1"/>
    <col min="5392" max="5392" width="10.7109375" style="240" customWidth="1"/>
    <col min="5393" max="5393" width="12.42578125" style="240" customWidth="1"/>
    <col min="5394" max="5394" width="11.140625" style="240" customWidth="1"/>
    <col min="5395" max="5395" width="10.42578125" style="240" customWidth="1"/>
    <col min="5396" max="5396" width="13.42578125" style="240" customWidth="1"/>
    <col min="5397" max="5397" width="10.140625" style="240" customWidth="1"/>
    <col min="5398" max="5632" width="9.140625" style="240"/>
    <col min="5633" max="5633" width="9.140625" style="240" customWidth="1"/>
    <col min="5634" max="5634" width="14.7109375" style="240" customWidth="1"/>
    <col min="5635" max="5635" width="47.7109375" style="240" customWidth="1"/>
    <col min="5636" max="5636" width="11.7109375" style="240" customWidth="1"/>
    <col min="5637" max="5637" width="13.42578125" style="240" customWidth="1"/>
    <col min="5638" max="5638" width="10.42578125" style="240" customWidth="1"/>
    <col min="5639" max="5639" width="11" style="240" customWidth="1"/>
    <col min="5640" max="5640" width="12.42578125" style="240" customWidth="1"/>
    <col min="5641" max="5641" width="10.140625" style="240" customWidth="1"/>
    <col min="5642" max="5642" width="11.140625" style="240" customWidth="1"/>
    <col min="5643" max="5643" width="13.42578125" style="240" customWidth="1"/>
    <col min="5644" max="5644" width="11.42578125" style="240" customWidth="1"/>
    <col min="5645" max="5645" width="10.140625" style="240" customWidth="1"/>
    <col min="5646" max="5646" width="12.7109375" style="240" customWidth="1"/>
    <col min="5647" max="5647" width="11" style="240" customWidth="1"/>
    <col min="5648" max="5648" width="10.7109375" style="240" customWidth="1"/>
    <col min="5649" max="5649" width="12.42578125" style="240" customWidth="1"/>
    <col min="5650" max="5650" width="11.140625" style="240" customWidth="1"/>
    <col min="5651" max="5651" width="10.42578125" style="240" customWidth="1"/>
    <col min="5652" max="5652" width="13.42578125" style="240" customWidth="1"/>
    <col min="5653" max="5653" width="10.140625" style="240" customWidth="1"/>
    <col min="5654" max="5888" width="9.140625" style="240"/>
    <col min="5889" max="5889" width="9.140625" style="240" customWidth="1"/>
    <col min="5890" max="5890" width="14.7109375" style="240" customWidth="1"/>
    <col min="5891" max="5891" width="47.7109375" style="240" customWidth="1"/>
    <col min="5892" max="5892" width="11.7109375" style="240" customWidth="1"/>
    <col min="5893" max="5893" width="13.42578125" style="240" customWidth="1"/>
    <col min="5894" max="5894" width="10.42578125" style="240" customWidth="1"/>
    <col min="5895" max="5895" width="11" style="240" customWidth="1"/>
    <col min="5896" max="5896" width="12.42578125" style="240" customWidth="1"/>
    <col min="5897" max="5897" width="10.140625" style="240" customWidth="1"/>
    <col min="5898" max="5898" width="11.140625" style="240" customWidth="1"/>
    <col min="5899" max="5899" width="13.42578125" style="240" customWidth="1"/>
    <col min="5900" max="5900" width="11.42578125" style="240" customWidth="1"/>
    <col min="5901" max="5901" width="10.140625" style="240" customWidth="1"/>
    <col min="5902" max="5902" width="12.7109375" style="240" customWidth="1"/>
    <col min="5903" max="5903" width="11" style="240" customWidth="1"/>
    <col min="5904" max="5904" width="10.7109375" style="240" customWidth="1"/>
    <col min="5905" max="5905" width="12.42578125" style="240" customWidth="1"/>
    <col min="5906" max="5906" width="11.140625" style="240" customWidth="1"/>
    <col min="5907" max="5907" width="10.42578125" style="240" customWidth="1"/>
    <col min="5908" max="5908" width="13.42578125" style="240" customWidth="1"/>
    <col min="5909" max="5909" width="10.140625" style="240" customWidth="1"/>
    <col min="5910" max="6144" width="9.140625" style="240"/>
    <col min="6145" max="6145" width="9.140625" style="240" customWidth="1"/>
    <col min="6146" max="6146" width="14.7109375" style="240" customWidth="1"/>
    <col min="6147" max="6147" width="47.7109375" style="240" customWidth="1"/>
    <col min="6148" max="6148" width="11.7109375" style="240" customWidth="1"/>
    <col min="6149" max="6149" width="13.42578125" style="240" customWidth="1"/>
    <col min="6150" max="6150" width="10.42578125" style="240" customWidth="1"/>
    <col min="6151" max="6151" width="11" style="240" customWidth="1"/>
    <col min="6152" max="6152" width="12.42578125" style="240" customWidth="1"/>
    <col min="6153" max="6153" width="10.140625" style="240" customWidth="1"/>
    <col min="6154" max="6154" width="11.140625" style="240" customWidth="1"/>
    <col min="6155" max="6155" width="13.42578125" style="240" customWidth="1"/>
    <col min="6156" max="6156" width="11.42578125" style="240" customWidth="1"/>
    <col min="6157" max="6157" width="10.140625" style="240" customWidth="1"/>
    <col min="6158" max="6158" width="12.7109375" style="240" customWidth="1"/>
    <col min="6159" max="6159" width="11" style="240" customWidth="1"/>
    <col min="6160" max="6160" width="10.7109375" style="240" customWidth="1"/>
    <col min="6161" max="6161" width="12.42578125" style="240" customWidth="1"/>
    <col min="6162" max="6162" width="11.140625" style="240" customWidth="1"/>
    <col min="6163" max="6163" width="10.42578125" style="240" customWidth="1"/>
    <col min="6164" max="6164" width="13.42578125" style="240" customWidth="1"/>
    <col min="6165" max="6165" width="10.140625" style="240" customWidth="1"/>
    <col min="6166" max="6400" width="9.140625" style="240"/>
    <col min="6401" max="6401" width="9.140625" style="240" customWidth="1"/>
    <col min="6402" max="6402" width="14.7109375" style="240" customWidth="1"/>
    <col min="6403" max="6403" width="47.7109375" style="240" customWidth="1"/>
    <col min="6404" max="6404" width="11.7109375" style="240" customWidth="1"/>
    <col min="6405" max="6405" width="13.42578125" style="240" customWidth="1"/>
    <col min="6406" max="6406" width="10.42578125" style="240" customWidth="1"/>
    <col min="6407" max="6407" width="11" style="240" customWidth="1"/>
    <col min="6408" max="6408" width="12.42578125" style="240" customWidth="1"/>
    <col min="6409" max="6409" width="10.140625" style="240" customWidth="1"/>
    <col min="6410" max="6410" width="11.140625" style="240" customWidth="1"/>
    <col min="6411" max="6411" width="13.42578125" style="240" customWidth="1"/>
    <col min="6412" max="6412" width="11.42578125" style="240" customWidth="1"/>
    <col min="6413" max="6413" width="10.140625" style="240" customWidth="1"/>
    <col min="6414" max="6414" width="12.7109375" style="240" customWidth="1"/>
    <col min="6415" max="6415" width="11" style="240" customWidth="1"/>
    <col min="6416" max="6416" width="10.7109375" style="240" customWidth="1"/>
    <col min="6417" max="6417" width="12.42578125" style="240" customWidth="1"/>
    <col min="6418" max="6418" width="11.140625" style="240" customWidth="1"/>
    <col min="6419" max="6419" width="10.42578125" style="240" customWidth="1"/>
    <col min="6420" max="6420" width="13.42578125" style="240" customWidth="1"/>
    <col min="6421" max="6421" width="10.140625" style="240" customWidth="1"/>
    <col min="6422" max="6656" width="9.140625" style="240"/>
    <col min="6657" max="6657" width="9.140625" style="240" customWidth="1"/>
    <col min="6658" max="6658" width="14.7109375" style="240" customWidth="1"/>
    <col min="6659" max="6659" width="47.7109375" style="240" customWidth="1"/>
    <col min="6660" max="6660" width="11.7109375" style="240" customWidth="1"/>
    <col min="6661" max="6661" width="13.42578125" style="240" customWidth="1"/>
    <col min="6662" max="6662" width="10.42578125" style="240" customWidth="1"/>
    <col min="6663" max="6663" width="11" style="240" customWidth="1"/>
    <col min="6664" max="6664" width="12.42578125" style="240" customWidth="1"/>
    <col min="6665" max="6665" width="10.140625" style="240" customWidth="1"/>
    <col min="6666" max="6666" width="11.140625" style="240" customWidth="1"/>
    <col min="6667" max="6667" width="13.42578125" style="240" customWidth="1"/>
    <col min="6668" max="6668" width="11.42578125" style="240" customWidth="1"/>
    <col min="6669" max="6669" width="10.140625" style="240" customWidth="1"/>
    <col min="6670" max="6670" width="12.7109375" style="240" customWidth="1"/>
    <col min="6671" max="6671" width="11" style="240" customWidth="1"/>
    <col min="6672" max="6672" width="10.7109375" style="240" customWidth="1"/>
    <col min="6673" max="6673" width="12.42578125" style="240" customWidth="1"/>
    <col min="6674" max="6674" width="11.140625" style="240" customWidth="1"/>
    <col min="6675" max="6675" width="10.42578125" style="240" customWidth="1"/>
    <col min="6676" max="6676" width="13.42578125" style="240" customWidth="1"/>
    <col min="6677" max="6677" width="10.140625" style="240" customWidth="1"/>
    <col min="6678" max="6912" width="9.140625" style="240"/>
    <col min="6913" max="6913" width="9.140625" style="240" customWidth="1"/>
    <col min="6914" max="6914" width="14.7109375" style="240" customWidth="1"/>
    <col min="6915" max="6915" width="47.7109375" style="240" customWidth="1"/>
    <col min="6916" max="6916" width="11.7109375" style="240" customWidth="1"/>
    <col min="6917" max="6917" width="13.42578125" style="240" customWidth="1"/>
    <col min="6918" max="6918" width="10.42578125" style="240" customWidth="1"/>
    <col min="6919" max="6919" width="11" style="240" customWidth="1"/>
    <col min="6920" max="6920" width="12.42578125" style="240" customWidth="1"/>
    <col min="6921" max="6921" width="10.140625" style="240" customWidth="1"/>
    <col min="6922" max="6922" width="11.140625" style="240" customWidth="1"/>
    <col min="6923" max="6923" width="13.42578125" style="240" customWidth="1"/>
    <col min="6924" max="6924" width="11.42578125" style="240" customWidth="1"/>
    <col min="6925" max="6925" width="10.140625" style="240" customWidth="1"/>
    <col min="6926" max="6926" width="12.7109375" style="240" customWidth="1"/>
    <col min="6927" max="6927" width="11" style="240" customWidth="1"/>
    <col min="6928" max="6928" width="10.7109375" style="240" customWidth="1"/>
    <col min="6929" max="6929" width="12.42578125" style="240" customWidth="1"/>
    <col min="6930" max="6930" width="11.140625" style="240" customWidth="1"/>
    <col min="6931" max="6931" width="10.42578125" style="240" customWidth="1"/>
    <col min="6932" max="6932" width="13.42578125" style="240" customWidth="1"/>
    <col min="6933" max="6933" width="10.140625" style="240" customWidth="1"/>
    <col min="6934" max="7168" width="9.140625" style="240"/>
    <col min="7169" max="7169" width="9.140625" style="240" customWidth="1"/>
    <col min="7170" max="7170" width="14.7109375" style="240" customWidth="1"/>
    <col min="7171" max="7171" width="47.7109375" style="240" customWidth="1"/>
    <col min="7172" max="7172" width="11.7109375" style="240" customWidth="1"/>
    <col min="7173" max="7173" width="13.42578125" style="240" customWidth="1"/>
    <col min="7174" max="7174" width="10.42578125" style="240" customWidth="1"/>
    <col min="7175" max="7175" width="11" style="240" customWidth="1"/>
    <col min="7176" max="7176" width="12.42578125" style="240" customWidth="1"/>
    <col min="7177" max="7177" width="10.140625" style="240" customWidth="1"/>
    <col min="7178" max="7178" width="11.140625" style="240" customWidth="1"/>
    <col min="7179" max="7179" width="13.42578125" style="240" customWidth="1"/>
    <col min="7180" max="7180" width="11.42578125" style="240" customWidth="1"/>
    <col min="7181" max="7181" width="10.140625" style="240" customWidth="1"/>
    <col min="7182" max="7182" width="12.7109375" style="240" customWidth="1"/>
    <col min="7183" max="7183" width="11" style="240" customWidth="1"/>
    <col min="7184" max="7184" width="10.7109375" style="240" customWidth="1"/>
    <col min="7185" max="7185" width="12.42578125" style="240" customWidth="1"/>
    <col min="7186" max="7186" width="11.140625" style="240" customWidth="1"/>
    <col min="7187" max="7187" width="10.42578125" style="240" customWidth="1"/>
    <col min="7188" max="7188" width="13.42578125" style="240" customWidth="1"/>
    <col min="7189" max="7189" width="10.140625" style="240" customWidth="1"/>
    <col min="7190" max="7424" width="9.140625" style="240"/>
    <col min="7425" max="7425" width="9.140625" style="240" customWidth="1"/>
    <col min="7426" max="7426" width="14.7109375" style="240" customWidth="1"/>
    <col min="7427" max="7427" width="47.7109375" style="240" customWidth="1"/>
    <col min="7428" max="7428" width="11.7109375" style="240" customWidth="1"/>
    <col min="7429" max="7429" width="13.42578125" style="240" customWidth="1"/>
    <col min="7430" max="7430" width="10.42578125" style="240" customWidth="1"/>
    <col min="7431" max="7431" width="11" style="240" customWidth="1"/>
    <col min="7432" max="7432" width="12.42578125" style="240" customWidth="1"/>
    <col min="7433" max="7433" width="10.140625" style="240" customWidth="1"/>
    <col min="7434" max="7434" width="11.140625" style="240" customWidth="1"/>
    <col min="7435" max="7435" width="13.42578125" style="240" customWidth="1"/>
    <col min="7436" max="7436" width="11.42578125" style="240" customWidth="1"/>
    <col min="7437" max="7437" width="10.140625" style="240" customWidth="1"/>
    <col min="7438" max="7438" width="12.7109375" style="240" customWidth="1"/>
    <col min="7439" max="7439" width="11" style="240" customWidth="1"/>
    <col min="7440" max="7440" width="10.7109375" style="240" customWidth="1"/>
    <col min="7441" max="7441" width="12.42578125" style="240" customWidth="1"/>
    <col min="7442" max="7442" width="11.140625" style="240" customWidth="1"/>
    <col min="7443" max="7443" width="10.42578125" style="240" customWidth="1"/>
    <col min="7444" max="7444" width="13.42578125" style="240" customWidth="1"/>
    <col min="7445" max="7445" width="10.140625" style="240" customWidth="1"/>
    <col min="7446" max="7680" width="9.140625" style="240"/>
    <col min="7681" max="7681" width="9.140625" style="240" customWidth="1"/>
    <col min="7682" max="7682" width="14.7109375" style="240" customWidth="1"/>
    <col min="7683" max="7683" width="47.7109375" style="240" customWidth="1"/>
    <col min="7684" max="7684" width="11.7109375" style="240" customWidth="1"/>
    <col min="7685" max="7685" width="13.42578125" style="240" customWidth="1"/>
    <col min="7686" max="7686" width="10.42578125" style="240" customWidth="1"/>
    <col min="7687" max="7687" width="11" style="240" customWidth="1"/>
    <col min="7688" max="7688" width="12.42578125" style="240" customWidth="1"/>
    <col min="7689" max="7689" width="10.140625" style="240" customWidth="1"/>
    <col min="7690" max="7690" width="11.140625" style="240" customWidth="1"/>
    <col min="7691" max="7691" width="13.42578125" style="240" customWidth="1"/>
    <col min="7692" max="7692" width="11.42578125" style="240" customWidth="1"/>
    <col min="7693" max="7693" width="10.140625" style="240" customWidth="1"/>
    <col min="7694" max="7694" width="12.7109375" style="240" customWidth="1"/>
    <col min="7695" max="7695" width="11" style="240" customWidth="1"/>
    <col min="7696" max="7696" width="10.7109375" style="240" customWidth="1"/>
    <col min="7697" max="7697" width="12.42578125" style="240" customWidth="1"/>
    <col min="7698" max="7698" width="11.140625" style="240" customWidth="1"/>
    <col min="7699" max="7699" width="10.42578125" style="240" customWidth="1"/>
    <col min="7700" max="7700" width="13.42578125" style="240" customWidth="1"/>
    <col min="7701" max="7701" width="10.140625" style="240" customWidth="1"/>
    <col min="7702" max="7936" width="9.140625" style="240"/>
    <col min="7937" max="7937" width="9.140625" style="240" customWidth="1"/>
    <col min="7938" max="7938" width="14.7109375" style="240" customWidth="1"/>
    <col min="7939" max="7939" width="47.7109375" style="240" customWidth="1"/>
    <col min="7940" max="7940" width="11.7109375" style="240" customWidth="1"/>
    <col min="7941" max="7941" width="13.42578125" style="240" customWidth="1"/>
    <col min="7942" max="7942" width="10.42578125" style="240" customWidth="1"/>
    <col min="7943" max="7943" width="11" style="240" customWidth="1"/>
    <col min="7944" max="7944" width="12.42578125" style="240" customWidth="1"/>
    <col min="7945" max="7945" width="10.140625" style="240" customWidth="1"/>
    <col min="7946" max="7946" width="11.140625" style="240" customWidth="1"/>
    <col min="7947" max="7947" width="13.42578125" style="240" customWidth="1"/>
    <col min="7948" max="7948" width="11.42578125" style="240" customWidth="1"/>
    <col min="7949" max="7949" width="10.140625" style="240" customWidth="1"/>
    <col min="7950" max="7950" width="12.7109375" style="240" customWidth="1"/>
    <col min="7951" max="7951" width="11" style="240" customWidth="1"/>
    <col min="7952" max="7952" width="10.7109375" style="240" customWidth="1"/>
    <col min="7953" max="7953" width="12.42578125" style="240" customWidth="1"/>
    <col min="7954" max="7954" width="11.140625" style="240" customWidth="1"/>
    <col min="7955" max="7955" width="10.42578125" style="240" customWidth="1"/>
    <col min="7956" max="7956" width="13.42578125" style="240" customWidth="1"/>
    <col min="7957" max="7957" width="10.140625" style="240" customWidth="1"/>
    <col min="7958" max="8192" width="9.140625" style="240"/>
    <col min="8193" max="8193" width="9.140625" style="240" customWidth="1"/>
    <col min="8194" max="8194" width="14.7109375" style="240" customWidth="1"/>
    <col min="8195" max="8195" width="47.7109375" style="240" customWidth="1"/>
    <col min="8196" max="8196" width="11.7109375" style="240" customWidth="1"/>
    <col min="8197" max="8197" width="13.42578125" style="240" customWidth="1"/>
    <col min="8198" max="8198" width="10.42578125" style="240" customWidth="1"/>
    <col min="8199" max="8199" width="11" style="240" customWidth="1"/>
    <col min="8200" max="8200" width="12.42578125" style="240" customWidth="1"/>
    <col min="8201" max="8201" width="10.140625" style="240" customWidth="1"/>
    <col min="8202" max="8202" width="11.140625" style="240" customWidth="1"/>
    <col min="8203" max="8203" width="13.42578125" style="240" customWidth="1"/>
    <col min="8204" max="8204" width="11.42578125" style="240" customWidth="1"/>
    <col min="8205" max="8205" width="10.140625" style="240" customWidth="1"/>
    <col min="8206" max="8206" width="12.7109375" style="240" customWidth="1"/>
    <col min="8207" max="8207" width="11" style="240" customWidth="1"/>
    <col min="8208" max="8208" width="10.7109375" style="240" customWidth="1"/>
    <col min="8209" max="8209" width="12.42578125" style="240" customWidth="1"/>
    <col min="8210" max="8210" width="11.140625" style="240" customWidth="1"/>
    <col min="8211" max="8211" width="10.42578125" style="240" customWidth="1"/>
    <col min="8212" max="8212" width="13.42578125" style="240" customWidth="1"/>
    <col min="8213" max="8213" width="10.140625" style="240" customWidth="1"/>
    <col min="8214" max="8448" width="9.140625" style="240"/>
    <col min="8449" max="8449" width="9.140625" style="240" customWidth="1"/>
    <col min="8450" max="8450" width="14.7109375" style="240" customWidth="1"/>
    <col min="8451" max="8451" width="47.7109375" style="240" customWidth="1"/>
    <col min="8452" max="8452" width="11.7109375" style="240" customWidth="1"/>
    <col min="8453" max="8453" width="13.42578125" style="240" customWidth="1"/>
    <col min="8454" max="8454" width="10.42578125" style="240" customWidth="1"/>
    <col min="8455" max="8455" width="11" style="240" customWidth="1"/>
    <col min="8456" max="8456" width="12.42578125" style="240" customWidth="1"/>
    <col min="8457" max="8457" width="10.140625" style="240" customWidth="1"/>
    <col min="8458" max="8458" width="11.140625" style="240" customWidth="1"/>
    <col min="8459" max="8459" width="13.42578125" style="240" customWidth="1"/>
    <col min="8460" max="8460" width="11.42578125" style="240" customWidth="1"/>
    <col min="8461" max="8461" width="10.140625" style="240" customWidth="1"/>
    <col min="8462" max="8462" width="12.7109375" style="240" customWidth="1"/>
    <col min="8463" max="8463" width="11" style="240" customWidth="1"/>
    <col min="8464" max="8464" width="10.7109375" style="240" customWidth="1"/>
    <col min="8465" max="8465" width="12.42578125" style="240" customWidth="1"/>
    <col min="8466" max="8466" width="11.140625" style="240" customWidth="1"/>
    <col min="8467" max="8467" width="10.42578125" style="240" customWidth="1"/>
    <col min="8468" max="8468" width="13.42578125" style="240" customWidth="1"/>
    <col min="8469" max="8469" width="10.140625" style="240" customWidth="1"/>
    <col min="8470" max="8704" width="9.140625" style="240"/>
    <col min="8705" max="8705" width="9.140625" style="240" customWidth="1"/>
    <col min="8706" max="8706" width="14.7109375" style="240" customWidth="1"/>
    <col min="8707" max="8707" width="47.7109375" style="240" customWidth="1"/>
    <col min="8708" max="8708" width="11.7109375" style="240" customWidth="1"/>
    <col min="8709" max="8709" width="13.42578125" style="240" customWidth="1"/>
    <col min="8710" max="8710" width="10.42578125" style="240" customWidth="1"/>
    <col min="8711" max="8711" width="11" style="240" customWidth="1"/>
    <col min="8712" max="8712" width="12.42578125" style="240" customWidth="1"/>
    <col min="8713" max="8713" width="10.140625" style="240" customWidth="1"/>
    <col min="8714" max="8714" width="11.140625" style="240" customWidth="1"/>
    <col min="8715" max="8715" width="13.42578125" style="240" customWidth="1"/>
    <col min="8716" max="8716" width="11.42578125" style="240" customWidth="1"/>
    <col min="8717" max="8717" width="10.140625" style="240" customWidth="1"/>
    <col min="8718" max="8718" width="12.7109375" style="240" customWidth="1"/>
    <col min="8719" max="8719" width="11" style="240" customWidth="1"/>
    <col min="8720" max="8720" width="10.7109375" style="240" customWidth="1"/>
    <col min="8721" max="8721" width="12.42578125" style="240" customWidth="1"/>
    <col min="8722" max="8722" width="11.140625" style="240" customWidth="1"/>
    <col min="8723" max="8723" width="10.42578125" style="240" customWidth="1"/>
    <col min="8724" max="8724" width="13.42578125" style="240" customWidth="1"/>
    <col min="8725" max="8725" width="10.140625" style="240" customWidth="1"/>
    <col min="8726" max="8960" width="9.140625" style="240"/>
    <col min="8961" max="8961" width="9.140625" style="240" customWidth="1"/>
    <col min="8962" max="8962" width="14.7109375" style="240" customWidth="1"/>
    <col min="8963" max="8963" width="47.7109375" style="240" customWidth="1"/>
    <col min="8964" max="8964" width="11.7109375" style="240" customWidth="1"/>
    <col min="8965" max="8965" width="13.42578125" style="240" customWidth="1"/>
    <col min="8966" max="8966" width="10.42578125" style="240" customWidth="1"/>
    <col min="8967" max="8967" width="11" style="240" customWidth="1"/>
    <col min="8968" max="8968" width="12.42578125" style="240" customWidth="1"/>
    <col min="8969" max="8969" width="10.140625" style="240" customWidth="1"/>
    <col min="8970" max="8970" width="11.140625" style="240" customWidth="1"/>
    <col min="8971" max="8971" width="13.42578125" style="240" customWidth="1"/>
    <col min="8972" max="8972" width="11.42578125" style="240" customWidth="1"/>
    <col min="8973" max="8973" width="10.140625" style="240" customWidth="1"/>
    <col min="8974" max="8974" width="12.7109375" style="240" customWidth="1"/>
    <col min="8975" max="8975" width="11" style="240" customWidth="1"/>
    <col min="8976" max="8976" width="10.7109375" style="240" customWidth="1"/>
    <col min="8977" max="8977" width="12.42578125" style="240" customWidth="1"/>
    <col min="8978" max="8978" width="11.140625" style="240" customWidth="1"/>
    <col min="8979" max="8979" width="10.42578125" style="240" customWidth="1"/>
    <col min="8980" max="8980" width="13.42578125" style="240" customWidth="1"/>
    <col min="8981" max="8981" width="10.140625" style="240" customWidth="1"/>
    <col min="8982" max="9216" width="9.140625" style="240"/>
    <col min="9217" max="9217" width="9.140625" style="240" customWidth="1"/>
    <col min="9218" max="9218" width="14.7109375" style="240" customWidth="1"/>
    <col min="9219" max="9219" width="47.7109375" style="240" customWidth="1"/>
    <col min="9220" max="9220" width="11.7109375" style="240" customWidth="1"/>
    <col min="9221" max="9221" width="13.42578125" style="240" customWidth="1"/>
    <col min="9222" max="9222" width="10.42578125" style="240" customWidth="1"/>
    <col min="9223" max="9223" width="11" style="240" customWidth="1"/>
    <col min="9224" max="9224" width="12.42578125" style="240" customWidth="1"/>
    <col min="9225" max="9225" width="10.140625" style="240" customWidth="1"/>
    <col min="9226" max="9226" width="11.140625" style="240" customWidth="1"/>
    <col min="9227" max="9227" width="13.42578125" style="240" customWidth="1"/>
    <col min="9228" max="9228" width="11.42578125" style="240" customWidth="1"/>
    <col min="9229" max="9229" width="10.140625" style="240" customWidth="1"/>
    <col min="9230" max="9230" width="12.7109375" style="240" customWidth="1"/>
    <col min="9231" max="9231" width="11" style="240" customWidth="1"/>
    <col min="9232" max="9232" width="10.7109375" style="240" customWidth="1"/>
    <col min="9233" max="9233" width="12.42578125" style="240" customWidth="1"/>
    <col min="9234" max="9234" width="11.140625" style="240" customWidth="1"/>
    <col min="9235" max="9235" width="10.42578125" style="240" customWidth="1"/>
    <col min="9236" max="9236" width="13.42578125" style="240" customWidth="1"/>
    <col min="9237" max="9237" width="10.140625" style="240" customWidth="1"/>
    <col min="9238" max="9472" width="9.140625" style="240"/>
    <col min="9473" max="9473" width="9.140625" style="240" customWidth="1"/>
    <col min="9474" max="9474" width="14.7109375" style="240" customWidth="1"/>
    <col min="9475" max="9475" width="47.7109375" style="240" customWidth="1"/>
    <col min="9476" max="9476" width="11.7109375" style="240" customWidth="1"/>
    <col min="9477" max="9477" width="13.42578125" style="240" customWidth="1"/>
    <col min="9478" max="9478" width="10.42578125" style="240" customWidth="1"/>
    <col min="9479" max="9479" width="11" style="240" customWidth="1"/>
    <col min="9480" max="9480" width="12.42578125" style="240" customWidth="1"/>
    <col min="9481" max="9481" width="10.140625" style="240" customWidth="1"/>
    <col min="9482" max="9482" width="11.140625" style="240" customWidth="1"/>
    <col min="9483" max="9483" width="13.42578125" style="240" customWidth="1"/>
    <col min="9484" max="9484" width="11.42578125" style="240" customWidth="1"/>
    <col min="9485" max="9485" width="10.140625" style="240" customWidth="1"/>
    <col min="9486" max="9486" width="12.7109375" style="240" customWidth="1"/>
    <col min="9487" max="9487" width="11" style="240" customWidth="1"/>
    <col min="9488" max="9488" width="10.7109375" style="240" customWidth="1"/>
    <col min="9489" max="9489" width="12.42578125" style="240" customWidth="1"/>
    <col min="9490" max="9490" width="11.140625" style="240" customWidth="1"/>
    <col min="9491" max="9491" width="10.42578125" style="240" customWidth="1"/>
    <col min="9492" max="9492" width="13.42578125" style="240" customWidth="1"/>
    <col min="9493" max="9493" width="10.140625" style="240" customWidth="1"/>
    <col min="9494" max="9728" width="9.140625" style="240"/>
    <col min="9729" max="9729" width="9.140625" style="240" customWidth="1"/>
    <col min="9730" max="9730" width="14.7109375" style="240" customWidth="1"/>
    <col min="9731" max="9731" width="47.7109375" style="240" customWidth="1"/>
    <col min="9732" max="9732" width="11.7109375" style="240" customWidth="1"/>
    <col min="9733" max="9733" width="13.42578125" style="240" customWidth="1"/>
    <col min="9734" max="9734" width="10.42578125" style="240" customWidth="1"/>
    <col min="9735" max="9735" width="11" style="240" customWidth="1"/>
    <col min="9736" max="9736" width="12.42578125" style="240" customWidth="1"/>
    <col min="9737" max="9737" width="10.140625" style="240" customWidth="1"/>
    <col min="9738" max="9738" width="11.140625" style="240" customWidth="1"/>
    <col min="9739" max="9739" width="13.42578125" style="240" customWidth="1"/>
    <col min="9740" max="9740" width="11.42578125" style="240" customWidth="1"/>
    <col min="9741" max="9741" width="10.140625" style="240" customWidth="1"/>
    <col min="9742" max="9742" width="12.7109375" style="240" customWidth="1"/>
    <col min="9743" max="9743" width="11" style="240" customWidth="1"/>
    <col min="9744" max="9744" width="10.7109375" style="240" customWidth="1"/>
    <col min="9745" max="9745" width="12.42578125" style="240" customWidth="1"/>
    <col min="9746" max="9746" width="11.140625" style="240" customWidth="1"/>
    <col min="9747" max="9747" width="10.42578125" style="240" customWidth="1"/>
    <col min="9748" max="9748" width="13.42578125" style="240" customWidth="1"/>
    <col min="9749" max="9749" width="10.140625" style="240" customWidth="1"/>
    <col min="9750" max="9984" width="9.140625" style="240"/>
    <col min="9985" max="9985" width="9.140625" style="240" customWidth="1"/>
    <col min="9986" max="9986" width="14.7109375" style="240" customWidth="1"/>
    <col min="9987" max="9987" width="47.7109375" style="240" customWidth="1"/>
    <col min="9988" max="9988" width="11.7109375" style="240" customWidth="1"/>
    <col min="9989" max="9989" width="13.42578125" style="240" customWidth="1"/>
    <col min="9990" max="9990" width="10.42578125" style="240" customWidth="1"/>
    <col min="9991" max="9991" width="11" style="240" customWidth="1"/>
    <col min="9992" max="9992" width="12.42578125" style="240" customWidth="1"/>
    <col min="9993" max="9993" width="10.140625" style="240" customWidth="1"/>
    <col min="9994" max="9994" width="11.140625" style="240" customWidth="1"/>
    <col min="9995" max="9995" width="13.42578125" style="240" customWidth="1"/>
    <col min="9996" max="9996" width="11.42578125" style="240" customWidth="1"/>
    <col min="9997" max="9997" width="10.140625" style="240" customWidth="1"/>
    <col min="9998" max="9998" width="12.7109375" style="240" customWidth="1"/>
    <col min="9999" max="9999" width="11" style="240" customWidth="1"/>
    <col min="10000" max="10000" width="10.7109375" style="240" customWidth="1"/>
    <col min="10001" max="10001" width="12.42578125" style="240" customWidth="1"/>
    <col min="10002" max="10002" width="11.140625" style="240" customWidth="1"/>
    <col min="10003" max="10003" width="10.42578125" style="240" customWidth="1"/>
    <col min="10004" max="10004" width="13.42578125" style="240" customWidth="1"/>
    <col min="10005" max="10005" width="10.140625" style="240" customWidth="1"/>
    <col min="10006" max="10240" width="9.140625" style="240"/>
    <col min="10241" max="10241" width="9.140625" style="240" customWidth="1"/>
    <col min="10242" max="10242" width="14.7109375" style="240" customWidth="1"/>
    <col min="10243" max="10243" width="47.7109375" style="240" customWidth="1"/>
    <col min="10244" max="10244" width="11.7109375" style="240" customWidth="1"/>
    <col min="10245" max="10245" width="13.42578125" style="240" customWidth="1"/>
    <col min="10246" max="10246" width="10.42578125" style="240" customWidth="1"/>
    <col min="10247" max="10247" width="11" style="240" customWidth="1"/>
    <col min="10248" max="10248" width="12.42578125" style="240" customWidth="1"/>
    <col min="10249" max="10249" width="10.140625" style="240" customWidth="1"/>
    <col min="10250" max="10250" width="11.140625" style="240" customWidth="1"/>
    <col min="10251" max="10251" width="13.42578125" style="240" customWidth="1"/>
    <col min="10252" max="10252" width="11.42578125" style="240" customWidth="1"/>
    <col min="10253" max="10253" width="10.140625" style="240" customWidth="1"/>
    <col min="10254" max="10254" width="12.7109375" style="240" customWidth="1"/>
    <col min="10255" max="10255" width="11" style="240" customWidth="1"/>
    <col min="10256" max="10256" width="10.7109375" style="240" customWidth="1"/>
    <col min="10257" max="10257" width="12.42578125" style="240" customWidth="1"/>
    <col min="10258" max="10258" width="11.140625" style="240" customWidth="1"/>
    <col min="10259" max="10259" width="10.42578125" style="240" customWidth="1"/>
    <col min="10260" max="10260" width="13.42578125" style="240" customWidth="1"/>
    <col min="10261" max="10261" width="10.140625" style="240" customWidth="1"/>
    <col min="10262" max="10496" width="9.140625" style="240"/>
    <col min="10497" max="10497" width="9.140625" style="240" customWidth="1"/>
    <col min="10498" max="10498" width="14.7109375" style="240" customWidth="1"/>
    <col min="10499" max="10499" width="47.7109375" style="240" customWidth="1"/>
    <col min="10500" max="10500" width="11.7109375" style="240" customWidth="1"/>
    <col min="10501" max="10501" width="13.42578125" style="240" customWidth="1"/>
    <col min="10502" max="10502" width="10.42578125" style="240" customWidth="1"/>
    <col min="10503" max="10503" width="11" style="240" customWidth="1"/>
    <col min="10504" max="10504" width="12.42578125" style="240" customWidth="1"/>
    <col min="10505" max="10505" width="10.140625" style="240" customWidth="1"/>
    <col min="10506" max="10506" width="11.140625" style="240" customWidth="1"/>
    <col min="10507" max="10507" width="13.42578125" style="240" customWidth="1"/>
    <col min="10508" max="10508" width="11.42578125" style="240" customWidth="1"/>
    <col min="10509" max="10509" width="10.140625" style="240" customWidth="1"/>
    <col min="10510" max="10510" width="12.7109375" style="240" customWidth="1"/>
    <col min="10511" max="10511" width="11" style="240" customWidth="1"/>
    <col min="10512" max="10512" width="10.7109375" style="240" customWidth="1"/>
    <col min="10513" max="10513" width="12.42578125" style="240" customWidth="1"/>
    <col min="10514" max="10514" width="11.140625" style="240" customWidth="1"/>
    <col min="10515" max="10515" width="10.42578125" style="240" customWidth="1"/>
    <col min="10516" max="10516" width="13.42578125" style="240" customWidth="1"/>
    <col min="10517" max="10517" width="10.140625" style="240" customWidth="1"/>
    <col min="10518" max="10752" width="9.140625" style="240"/>
    <col min="10753" max="10753" width="9.140625" style="240" customWidth="1"/>
    <col min="10754" max="10754" width="14.7109375" style="240" customWidth="1"/>
    <col min="10755" max="10755" width="47.7109375" style="240" customWidth="1"/>
    <col min="10756" max="10756" width="11.7109375" style="240" customWidth="1"/>
    <col min="10757" max="10757" width="13.42578125" style="240" customWidth="1"/>
    <col min="10758" max="10758" width="10.42578125" style="240" customWidth="1"/>
    <col min="10759" max="10759" width="11" style="240" customWidth="1"/>
    <col min="10760" max="10760" width="12.42578125" style="240" customWidth="1"/>
    <col min="10761" max="10761" width="10.140625" style="240" customWidth="1"/>
    <col min="10762" max="10762" width="11.140625" style="240" customWidth="1"/>
    <col min="10763" max="10763" width="13.42578125" style="240" customWidth="1"/>
    <col min="10764" max="10764" width="11.42578125" style="240" customWidth="1"/>
    <col min="10765" max="10765" width="10.140625" style="240" customWidth="1"/>
    <col min="10766" max="10766" width="12.7109375" style="240" customWidth="1"/>
    <col min="10767" max="10767" width="11" style="240" customWidth="1"/>
    <col min="10768" max="10768" width="10.7109375" style="240" customWidth="1"/>
    <col min="10769" max="10769" width="12.42578125" style="240" customWidth="1"/>
    <col min="10770" max="10770" width="11.140625" style="240" customWidth="1"/>
    <col min="10771" max="10771" width="10.42578125" style="240" customWidth="1"/>
    <col min="10772" max="10772" width="13.42578125" style="240" customWidth="1"/>
    <col min="10773" max="10773" width="10.140625" style="240" customWidth="1"/>
    <col min="10774" max="11008" width="9.140625" style="240"/>
    <col min="11009" max="11009" width="9.140625" style="240" customWidth="1"/>
    <col min="11010" max="11010" width="14.7109375" style="240" customWidth="1"/>
    <col min="11011" max="11011" width="47.7109375" style="240" customWidth="1"/>
    <col min="11012" max="11012" width="11.7109375" style="240" customWidth="1"/>
    <col min="11013" max="11013" width="13.42578125" style="240" customWidth="1"/>
    <col min="11014" max="11014" width="10.42578125" style="240" customWidth="1"/>
    <col min="11015" max="11015" width="11" style="240" customWidth="1"/>
    <col min="11016" max="11016" width="12.42578125" style="240" customWidth="1"/>
    <col min="11017" max="11017" width="10.140625" style="240" customWidth="1"/>
    <col min="11018" max="11018" width="11.140625" style="240" customWidth="1"/>
    <col min="11019" max="11019" width="13.42578125" style="240" customWidth="1"/>
    <col min="11020" max="11020" width="11.42578125" style="240" customWidth="1"/>
    <col min="11021" max="11021" width="10.140625" style="240" customWidth="1"/>
    <col min="11022" max="11022" width="12.7109375" style="240" customWidth="1"/>
    <col min="11023" max="11023" width="11" style="240" customWidth="1"/>
    <col min="11024" max="11024" width="10.7109375" style="240" customWidth="1"/>
    <col min="11025" max="11025" width="12.42578125" style="240" customWidth="1"/>
    <col min="11026" max="11026" width="11.140625" style="240" customWidth="1"/>
    <col min="11027" max="11027" width="10.42578125" style="240" customWidth="1"/>
    <col min="11028" max="11028" width="13.42578125" style="240" customWidth="1"/>
    <col min="11029" max="11029" width="10.140625" style="240" customWidth="1"/>
    <col min="11030" max="11264" width="9.140625" style="240"/>
    <col min="11265" max="11265" width="9.140625" style="240" customWidth="1"/>
    <col min="11266" max="11266" width="14.7109375" style="240" customWidth="1"/>
    <col min="11267" max="11267" width="47.7109375" style="240" customWidth="1"/>
    <col min="11268" max="11268" width="11.7109375" style="240" customWidth="1"/>
    <col min="11269" max="11269" width="13.42578125" style="240" customWidth="1"/>
    <col min="11270" max="11270" width="10.42578125" style="240" customWidth="1"/>
    <col min="11271" max="11271" width="11" style="240" customWidth="1"/>
    <col min="11272" max="11272" width="12.42578125" style="240" customWidth="1"/>
    <col min="11273" max="11273" width="10.140625" style="240" customWidth="1"/>
    <col min="11274" max="11274" width="11.140625" style="240" customWidth="1"/>
    <col min="11275" max="11275" width="13.42578125" style="240" customWidth="1"/>
    <col min="11276" max="11276" width="11.42578125" style="240" customWidth="1"/>
    <col min="11277" max="11277" width="10.140625" style="240" customWidth="1"/>
    <col min="11278" max="11278" width="12.7109375" style="240" customWidth="1"/>
    <col min="11279" max="11279" width="11" style="240" customWidth="1"/>
    <col min="11280" max="11280" width="10.7109375" style="240" customWidth="1"/>
    <col min="11281" max="11281" width="12.42578125" style="240" customWidth="1"/>
    <col min="11282" max="11282" width="11.140625" style="240" customWidth="1"/>
    <col min="11283" max="11283" width="10.42578125" style="240" customWidth="1"/>
    <col min="11284" max="11284" width="13.42578125" style="240" customWidth="1"/>
    <col min="11285" max="11285" width="10.140625" style="240" customWidth="1"/>
    <col min="11286" max="11520" width="9.140625" style="240"/>
    <col min="11521" max="11521" width="9.140625" style="240" customWidth="1"/>
    <col min="11522" max="11522" width="14.7109375" style="240" customWidth="1"/>
    <col min="11523" max="11523" width="47.7109375" style="240" customWidth="1"/>
    <col min="11524" max="11524" width="11.7109375" style="240" customWidth="1"/>
    <col min="11525" max="11525" width="13.42578125" style="240" customWidth="1"/>
    <col min="11526" max="11526" width="10.42578125" style="240" customWidth="1"/>
    <col min="11527" max="11527" width="11" style="240" customWidth="1"/>
    <col min="11528" max="11528" width="12.42578125" style="240" customWidth="1"/>
    <col min="11529" max="11529" width="10.140625" style="240" customWidth="1"/>
    <col min="11530" max="11530" width="11.140625" style="240" customWidth="1"/>
    <col min="11531" max="11531" width="13.42578125" style="240" customWidth="1"/>
    <col min="11532" max="11532" width="11.42578125" style="240" customWidth="1"/>
    <col min="11533" max="11533" width="10.140625" style="240" customWidth="1"/>
    <col min="11534" max="11534" width="12.7109375" style="240" customWidth="1"/>
    <col min="11535" max="11535" width="11" style="240" customWidth="1"/>
    <col min="11536" max="11536" width="10.7109375" style="240" customWidth="1"/>
    <col min="11537" max="11537" width="12.42578125" style="240" customWidth="1"/>
    <col min="11538" max="11538" width="11.140625" style="240" customWidth="1"/>
    <col min="11539" max="11539" width="10.42578125" style="240" customWidth="1"/>
    <col min="11540" max="11540" width="13.42578125" style="240" customWidth="1"/>
    <col min="11541" max="11541" width="10.140625" style="240" customWidth="1"/>
    <col min="11542" max="11776" width="9.140625" style="240"/>
    <col min="11777" max="11777" width="9.140625" style="240" customWidth="1"/>
    <col min="11778" max="11778" width="14.7109375" style="240" customWidth="1"/>
    <col min="11779" max="11779" width="47.7109375" style="240" customWidth="1"/>
    <col min="11780" max="11780" width="11.7109375" style="240" customWidth="1"/>
    <col min="11781" max="11781" width="13.42578125" style="240" customWidth="1"/>
    <col min="11782" max="11782" width="10.42578125" style="240" customWidth="1"/>
    <col min="11783" max="11783" width="11" style="240" customWidth="1"/>
    <col min="11784" max="11784" width="12.42578125" style="240" customWidth="1"/>
    <col min="11785" max="11785" width="10.140625" style="240" customWidth="1"/>
    <col min="11786" max="11786" width="11.140625" style="240" customWidth="1"/>
    <col min="11787" max="11787" width="13.42578125" style="240" customWidth="1"/>
    <col min="11788" max="11788" width="11.42578125" style="240" customWidth="1"/>
    <col min="11789" max="11789" width="10.140625" style="240" customWidth="1"/>
    <col min="11790" max="11790" width="12.7109375" style="240" customWidth="1"/>
    <col min="11791" max="11791" width="11" style="240" customWidth="1"/>
    <col min="11792" max="11792" width="10.7109375" style="240" customWidth="1"/>
    <col min="11793" max="11793" width="12.42578125" style="240" customWidth="1"/>
    <col min="11794" max="11794" width="11.140625" style="240" customWidth="1"/>
    <col min="11795" max="11795" width="10.42578125" style="240" customWidth="1"/>
    <col min="11796" max="11796" width="13.42578125" style="240" customWidth="1"/>
    <col min="11797" max="11797" width="10.140625" style="240" customWidth="1"/>
    <col min="11798" max="12032" width="9.140625" style="240"/>
    <col min="12033" max="12033" width="9.140625" style="240" customWidth="1"/>
    <col min="12034" max="12034" width="14.7109375" style="240" customWidth="1"/>
    <col min="12035" max="12035" width="47.7109375" style="240" customWidth="1"/>
    <col min="12036" max="12036" width="11.7109375" style="240" customWidth="1"/>
    <col min="12037" max="12037" width="13.42578125" style="240" customWidth="1"/>
    <col min="12038" max="12038" width="10.42578125" style="240" customWidth="1"/>
    <col min="12039" max="12039" width="11" style="240" customWidth="1"/>
    <col min="12040" max="12040" width="12.42578125" style="240" customWidth="1"/>
    <col min="12041" max="12041" width="10.140625" style="240" customWidth="1"/>
    <col min="12042" max="12042" width="11.140625" style="240" customWidth="1"/>
    <col min="12043" max="12043" width="13.42578125" style="240" customWidth="1"/>
    <col min="12044" max="12044" width="11.42578125" style="240" customWidth="1"/>
    <col min="12045" max="12045" width="10.140625" style="240" customWidth="1"/>
    <col min="12046" max="12046" width="12.7109375" style="240" customWidth="1"/>
    <col min="12047" max="12047" width="11" style="240" customWidth="1"/>
    <col min="12048" max="12048" width="10.7109375" style="240" customWidth="1"/>
    <col min="12049" max="12049" width="12.42578125" style="240" customWidth="1"/>
    <col min="12050" max="12050" width="11.140625" style="240" customWidth="1"/>
    <col min="12051" max="12051" width="10.42578125" style="240" customWidth="1"/>
    <col min="12052" max="12052" width="13.42578125" style="240" customWidth="1"/>
    <col min="12053" max="12053" width="10.140625" style="240" customWidth="1"/>
    <col min="12054" max="12288" width="9.140625" style="240"/>
    <col min="12289" max="12289" width="9.140625" style="240" customWidth="1"/>
    <col min="12290" max="12290" width="14.7109375" style="240" customWidth="1"/>
    <col min="12291" max="12291" width="47.7109375" style="240" customWidth="1"/>
    <col min="12292" max="12292" width="11.7109375" style="240" customWidth="1"/>
    <col min="12293" max="12293" width="13.42578125" style="240" customWidth="1"/>
    <col min="12294" max="12294" width="10.42578125" style="240" customWidth="1"/>
    <col min="12295" max="12295" width="11" style="240" customWidth="1"/>
    <col min="12296" max="12296" width="12.42578125" style="240" customWidth="1"/>
    <col min="12297" max="12297" width="10.140625" style="240" customWidth="1"/>
    <col min="12298" max="12298" width="11.140625" style="240" customWidth="1"/>
    <col min="12299" max="12299" width="13.42578125" style="240" customWidth="1"/>
    <col min="12300" max="12300" width="11.42578125" style="240" customWidth="1"/>
    <col min="12301" max="12301" width="10.140625" style="240" customWidth="1"/>
    <col min="12302" max="12302" width="12.7109375" style="240" customWidth="1"/>
    <col min="12303" max="12303" width="11" style="240" customWidth="1"/>
    <col min="12304" max="12304" width="10.7109375" style="240" customWidth="1"/>
    <col min="12305" max="12305" width="12.42578125" style="240" customWidth="1"/>
    <col min="12306" max="12306" width="11.140625" style="240" customWidth="1"/>
    <col min="12307" max="12307" width="10.42578125" style="240" customWidth="1"/>
    <col min="12308" max="12308" width="13.42578125" style="240" customWidth="1"/>
    <col min="12309" max="12309" width="10.140625" style="240" customWidth="1"/>
    <col min="12310" max="12544" width="9.140625" style="240"/>
    <col min="12545" max="12545" width="9.140625" style="240" customWidth="1"/>
    <col min="12546" max="12546" width="14.7109375" style="240" customWidth="1"/>
    <col min="12547" max="12547" width="47.7109375" style="240" customWidth="1"/>
    <col min="12548" max="12548" width="11.7109375" style="240" customWidth="1"/>
    <col min="12549" max="12549" width="13.42578125" style="240" customWidth="1"/>
    <col min="12550" max="12550" width="10.42578125" style="240" customWidth="1"/>
    <col min="12551" max="12551" width="11" style="240" customWidth="1"/>
    <col min="12552" max="12552" width="12.42578125" style="240" customWidth="1"/>
    <col min="12553" max="12553" width="10.140625" style="240" customWidth="1"/>
    <col min="12554" max="12554" width="11.140625" style="240" customWidth="1"/>
    <col min="12555" max="12555" width="13.42578125" style="240" customWidth="1"/>
    <col min="12556" max="12556" width="11.42578125" style="240" customWidth="1"/>
    <col min="12557" max="12557" width="10.140625" style="240" customWidth="1"/>
    <col min="12558" max="12558" width="12.7109375" style="240" customWidth="1"/>
    <col min="12559" max="12559" width="11" style="240" customWidth="1"/>
    <col min="12560" max="12560" width="10.7109375" style="240" customWidth="1"/>
    <col min="12561" max="12561" width="12.42578125" style="240" customWidth="1"/>
    <col min="12562" max="12562" width="11.140625" style="240" customWidth="1"/>
    <col min="12563" max="12563" width="10.42578125" style="240" customWidth="1"/>
    <col min="12564" max="12564" width="13.42578125" style="240" customWidth="1"/>
    <col min="12565" max="12565" width="10.140625" style="240" customWidth="1"/>
    <col min="12566" max="12800" width="9.140625" style="240"/>
    <col min="12801" max="12801" width="9.140625" style="240" customWidth="1"/>
    <col min="12802" max="12802" width="14.7109375" style="240" customWidth="1"/>
    <col min="12803" max="12803" width="47.7109375" style="240" customWidth="1"/>
    <col min="12804" max="12804" width="11.7109375" style="240" customWidth="1"/>
    <col min="12805" max="12805" width="13.42578125" style="240" customWidth="1"/>
    <col min="12806" max="12806" width="10.42578125" style="240" customWidth="1"/>
    <col min="12807" max="12807" width="11" style="240" customWidth="1"/>
    <col min="12808" max="12808" width="12.42578125" style="240" customWidth="1"/>
    <col min="12809" max="12809" width="10.140625" style="240" customWidth="1"/>
    <col min="12810" max="12810" width="11.140625" style="240" customWidth="1"/>
    <col min="12811" max="12811" width="13.42578125" style="240" customWidth="1"/>
    <col min="12812" max="12812" width="11.42578125" style="240" customWidth="1"/>
    <col min="12813" max="12813" width="10.140625" style="240" customWidth="1"/>
    <col min="12814" max="12814" width="12.7109375" style="240" customWidth="1"/>
    <col min="12815" max="12815" width="11" style="240" customWidth="1"/>
    <col min="12816" max="12816" width="10.7109375" style="240" customWidth="1"/>
    <col min="12817" max="12817" width="12.42578125" style="240" customWidth="1"/>
    <col min="12818" max="12818" width="11.140625" style="240" customWidth="1"/>
    <col min="12819" max="12819" width="10.42578125" style="240" customWidth="1"/>
    <col min="12820" max="12820" width="13.42578125" style="240" customWidth="1"/>
    <col min="12821" max="12821" width="10.140625" style="240" customWidth="1"/>
    <col min="12822" max="13056" width="9.140625" style="240"/>
    <col min="13057" max="13057" width="9.140625" style="240" customWidth="1"/>
    <col min="13058" max="13058" width="14.7109375" style="240" customWidth="1"/>
    <col min="13059" max="13059" width="47.7109375" style="240" customWidth="1"/>
    <col min="13060" max="13060" width="11.7109375" style="240" customWidth="1"/>
    <col min="13061" max="13061" width="13.42578125" style="240" customWidth="1"/>
    <col min="13062" max="13062" width="10.42578125" style="240" customWidth="1"/>
    <col min="13063" max="13063" width="11" style="240" customWidth="1"/>
    <col min="13064" max="13064" width="12.42578125" style="240" customWidth="1"/>
    <col min="13065" max="13065" width="10.140625" style="240" customWidth="1"/>
    <col min="13066" max="13066" width="11.140625" style="240" customWidth="1"/>
    <col min="13067" max="13067" width="13.42578125" style="240" customWidth="1"/>
    <col min="13068" max="13068" width="11.42578125" style="240" customWidth="1"/>
    <col min="13069" max="13069" width="10.140625" style="240" customWidth="1"/>
    <col min="13070" max="13070" width="12.7109375" style="240" customWidth="1"/>
    <col min="13071" max="13071" width="11" style="240" customWidth="1"/>
    <col min="13072" max="13072" width="10.7109375" style="240" customWidth="1"/>
    <col min="13073" max="13073" width="12.42578125" style="240" customWidth="1"/>
    <col min="13074" max="13074" width="11.140625" style="240" customWidth="1"/>
    <col min="13075" max="13075" width="10.42578125" style="240" customWidth="1"/>
    <col min="13076" max="13076" width="13.42578125" style="240" customWidth="1"/>
    <col min="13077" max="13077" width="10.140625" style="240" customWidth="1"/>
    <col min="13078" max="13312" width="9.140625" style="240"/>
    <col min="13313" max="13313" width="9.140625" style="240" customWidth="1"/>
    <col min="13314" max="13314" width="14.7109375" style="240" customWidth="1"/>
    <col min="13315" max="13315" width="47.7109375" style="240" customWidth="1"/>
    <col min="13316" max="13316" width="11.7109375" style="240" customWidth="1"/>
    <col min="13317" max="13317" width="13.42578125" style="240" customWidth="1"/>
    <col min="13318" max="13318" width="10.42578125" style="240" customWidth="1"/>
    <col min="13319" max="13319" width="11" style="240" customWidth="1"/>
    <col min="13320" max="13320" width="12.42578125" style="240" customWidth="1"/>
    <col min="13321" max="13321" width="10.140625" style="240" customWidth="1"/>
    <col min="13322" max="13322" width="11.140625" style="240" customWidth="1"/>
    <col min="13323" max="13323" width="13.42578125" style="240" customWidth="1"/>
    <col min="13324" max="13324" width="11.42578125" style="240" customWidth="1"/>
    <col min="13325" max="13325" width="10.140625" style="240" customWidth="1"/>
    <col min="13326" max="13326" width="12.7109375" style="240" customWidth="1"/>
    <col min="13327" max="13327" width="11" style="240" customWidth="1"/>
    <col min="13328" max="13328" width="10.7109375" style="240" customWidth="1"/>
    <col min="13329" max="13329" width="12.42578125" style="240" customWidth="1"/>
    <col min="13330" max="13330" width="11.140625" style="240" customWidth="1"/>
    <col min="13331" max="13331" width="10.42578125" style="240" customWidth="1"/>
    <col min="13332" max="13332" width="13.42578125" style="240" customWidth="1"/>
    <col min="13333" max="13333" width="10.140625" style="240" customWidth="1"/>
    <col min="13334" max="13568" width="9.140625" style="240"/>
    <col min="13569" max="13569" width="9.140625" style="240" customWidth="1"/>
    <col min="13570" max="13570" width="14.7109375" style="240" customWidth="1"/>
    <col min="13571" max="13571" width="47.7109375" style="240" customWidth="1"/>
    <col min="13572" max="13572" width="11.7109375" style="240" customWidth="1"/>
    <col min="13573" max="13573" width="13.42578125" style="240" customWidth="1"/>
    <col min="13574" max="13574" width="10.42578125" style="240" customWidth="1"/>
    <col min="13575" max="13575" width="11" style="240" customWidth="1"/>
    <col min="13576" max="13576" width="12.42578125" style="240" customWidth="1"/>
    <col min="13577" max="13577" width="10.140625" style="240" customWidth="1"/>
    <col min="13578" max="13578" width="11.140625" style="240" customWidth="1"/>
    <col min="13579" max="13579" width="13.42578125" style="240" customWidth="1"/>
    <col min="13580" max="13580" width="11.42578125" style="240" customWidth="1"/>
    <col min="13581" max="13581" width="10.140625" style="240" customWidth="1"/>
    <col min="13582" max="13582" width="12.7109375" style="240" customWidth="1"/>
    <col min="13583" max="13583" width="11" style="240" customWidth="1"/>
    <col min="13584" max="13584" width="10.7109375" style="240" customWidth="1"/>
    <col min="13585" max="13585" width="12.42578125" style="240" customWidth="1"/>
    <col min="13586" max="13586" width="11.140625" style="240" customWidth="1"/>
    <col min="13587" max="13587" width="10.42578125" style="240" customWidth="1"/>
    <col min="13588" max="13588" width="13.42578125" style="240" customWidth="1"/>
    <col min="13589" max="13589" width="10.140625" style="240" customWidth="1"/>
    <col min="13590" max="13824" width="9.140625" style="240"/>
    <col min="13825" max="13825" width="9.140625" style="240" customWidth="1"/>
    <col min="13826" max="13826" width="14.7109375" style="240" customWidth="1"/>
    <col min="13827" max="13827" width="47.7109375" style="240" customWidth="1"/>
    <col min="13828" max="13828" width="11.7109375" style="240" customWidth="1"/>
    <col min="13829" max="13829" width="13.42578125" style="240" customWidth="1"/>
    <col min="13830" max="13830" width="10.42578125" style="240" customWidth="1"/>
    <col min="13831" max="13831" width="11" style="240" customWidth="1"/>
    <col min="13832" max="13832" width="12.42578125" style="240" customWidth="1"/>
    <col min="13833" max="13833" width="10.140625" style="240" customWidth="1"/>
    <col min="13834" max="13834" width="11.140625" style="240" customWidth="1"/>
    <col min="13835" max="13835" width="13.42578125" style="240" customWidth="1"/>
    <col min="13836" max="13836" width="11.42578125" style="240" customWidth="1"/>
    <col min="13837" max="13837" width="10.140625" style="240" customWidth="1"/>
    <col min="13838" max="13838" width="12.7109375" style="240" customWidth="1"/>
    <col min="13839" max="13839" width="11" style="240" customWidth="1"/>
    <col min="13840" max="13840" width="10.7109375" style="240" customWidth="1"/>
    <col min="13841" max="13841" width="12.42578125" style="240" customWidth="1"/>
    <col min="13842" max="13842" width="11.140625" style="240" customWidth="1"/>
    <col min="13843" max="13843" width="10.42578125" style="240" customWidth="1"/>
    <col min="13844" max="13844" width="13.42578125" style="240" customWidth="1"/>
    <col min="13845" max="13845" width="10.140625" style="240" customWidth="1"/>
    <col min="13846" max="14080" width="9.140625" style="240"/>
    <col min="14081" max="14081" width="9.140625" style="240" customWidth="1"/>
    <col min="14082" max="14082" width="14.7109375" style="240" customWidth="1"/>
    <col min="14083" max="14083" width="47.7109375" style="240" customWidth="1"/>
    <col min="14084" max="14084" width="11.7109375" style="240" customWidth="1"/>
    <col min="14085" max="14085" width="13.42578125" style="240" customWidth="1"/>
    <col min="14086" max="14086" width="10.42578125" style="240" customWidth="1"/>
    <col min="14087" max="14087" width="11" style="240" customWidth="1"/>
    <col min="14088" max="14088" width="12.42578125" style="240" customWidth="1"/>
    <col min="14089" max="14089" width="10.140625" style="240" customWidth="1"/>
    <col min="14090" max="14090" width="11.140625" style="240" customWidth="1"/>
    <col min="14091" max="14091" width="13.42578125" style="240" customWidth="1"/>
    <col min="14092" max="14092" width="11.42578125" style="240" customWidth="1"/>
    <col min="14093" max="14093" width="10.140625" style="240" customWidth="1"/>
    <col min="14094" max="14094" width="12.7109375" style="240" customWidth="1"/>
    <col min="14095" max="14095" width="11" style="240" customWidth="1"/>
    <col min="14096" max="14096" width="10.7109375" style="240" customWidth="1"/>
    <col min="14097" max="14097" width="12.42578125" style="240" customWidth="1"/>
    <col min="14098" max="14098" width="11.140625" style="240" customWidth="1"/>
    <col min="14099" max="14099" width="10.42578125" style="240" customWidth="1"/>
    <col min="14100" max="14100" width="13.42578125" style="240" customWidth="1"/>
    <col min="14101" max="14101" width="10.140625" style="240" customWidth="1"/>
    <col min="14102" max="14336" width="9.140625" style="240"/>
    <col min="14337" max="14337" width="9.140625" style="240" customWidth="1"/>
    <col min="14338" max="14338" width="14.7109375" style="240" customWidth="1"/>
    <col min="14339" max="14339" width="47.7109375" style="240" customWidth="1"/>
    <col min="14340" max="14340" width="11.7109375" style="240" customWidth="1"/>
    <col min="14341" max="14341" width="13.42578125" style="240" customWidth="1"/>
    <col min="14342" max="14342" width="10.42578125" style="240" customWidth="1"/>
    <col min="14343" max="14343" width="11" style="240" customWidth="1"/>
    <col min="14344" max="14344" width="12.42578125" style="240" customWidth="1"/>
    <col min="14345" max="14345" width="10.140625" style="240" customWidth="1"/>
    <col min="14346" max="14346" width="11.140625" style="240" customWidth="1"/>
    <col min="14347" max="14347" width="13.42578125" style="240" customWidth="1"/>
    <col min="14348" max="14348" width="11.42578125" style="240" customWidth="1"/>
    <col min="14349" max="14349" width="10.140625" style="240" customWidth="1"/>
    <col min="14350" max="14350" width="12.7109375" style="240" customWidth="1"/>
    <col min="14351" max="14351" width="11" style="240" customWidth="1"/>
    <col min="14352" max="14352" width="10.7109375" style="240" customWidth="1"/>
    <col min="14353" max="14353" width="12.42578125" style="240" customWidth="1"/>
    <col min="14354" max="14354" width="11.140625" style="240" customWidth="1"/>
    <col min="14355" max="14355" width="10.42578125" style="240" customWidth="1"/>
    <col min="14356" max="14356" width="13.42578125" style="240" customWidth="1"/>
    <col min="14357" max="14357" width="10.140625" style="240" customWidth="1"/>
    <col min="14358" max="14592" width="9.140625" style="240"/>
    <col min="14593" max="14593" width="9.140625" style="240" customWidth="1"/>
    <col min="14594" max="14594" width="14.7109375" style="240" customWidth="1"/>
    <col min="14595" max="14595" width="47.7109375" style="240" customWidth="1"/>
    <col min="14596" max="14596" width="11.7109375" style="240" customWidth="1"/>
    <col min="14597" max="14597" width="13.42578125" style="240" customWidth="1"/>
    <col min="14598" max="14598" width="10.42578125" style="240" customWidth="1"/>
    <col min="14599" max="14599" width="11" style="240" customWidth="1"/>
    <col min="14600" max="14600" width="12.42578125" style="240" customWidth="1"/>
    <col min="14601" max="14601" width="10.140625" style="240" customWidth="1"/>
    <col min="14602" max="14602" width="11.140625" style="240" customWidth="1"/>
    <col min="14603" max="14603" width="13.42578125" style="240" customWidth="1"/>
    <col min="14604" max="14604" width="11.42578125" style="240" customWidth="1"/>
    <col min="14605" max="14605" width="10.140625" style="240" customWidth="1"/>
    <col min="14606" max="14606" width="12.7109375" style="240" customWidth="1"/>
    <col min="14607" max="14607" width="11" style="240" customWidth="1"/>
    <col min="14608" max="14608" width="10.7109375" style="240" customWidth="1"/>
    <col min="14609" max="14609" width="12.42578125" style="240" customWidth="1"/>
    <col min="14610" max="14610" width="11.140625" style="240" customWidth="1"/>
    <col min="14611" max="14611" width="10.42578125" style="240" customWidth="1"/>
    <col min="14612" max="14612" width="13.42578125" style="240" customWidth="1"/>
    <col min="14613" max="14613" width="10.140625" style="240" customWidth="1"/>
    <col min="14614" max="14848" width="9.140625" style="240"/>
    <col min="14849" max="14849" width="9.140625" style="240" customWidth="1"/>
    <col min="14850" max="14850" width="14.7109375" style="240" customWidth="1"/>
    <col min="14851" max="14851" width="47.7109375" style="240" customWidth="1"/>
    <col min="14852" max="14852" width="11.7109375" style="240" customWidth="1"/>
    <col min="14853" max="14853" width="13.42578125" style="240" customWidth="1"/>
    <col min="14854" max="14854" width="10.42578125" style="240" customWidth="1"/>
    <col min="14855" max="14855" width="11" style="240" customWidth="1"/>
    <col min="14856" max="14856" width="12.42578125" style="240" customWidth="1"/>
    <col min="14857" max="14857" width="10.140625" style="240" customWidth="1"/>
    <col min="14858" max="14858" width="11.140625" style="240" customWidth="1"/>
    <col min="14859" max="14859" width="13.42578125" style="240" customWidth="1"/>
    <col min="14860" max="14860" width="11.42578125" style="240" customWidth="1"/>
    <col min="14861" max="14861" width="10.140625" style="240" customWidth="1"/>
    <col min="14862" max="14862" width="12.7109375" style="240" customWidth="1"/>
    <col min="14863" max="14863" width="11" style="240" customWidth="1"/>
    <col min="14864" max="14864" width="10.7109375" style="240" customWidth="1"/>
    <col min="14865" max="14865" width="12.42578125" style="240" customWidth="1"/>
    <col min="14866" max="14866" width="11.140625" style="240" customWidth="1"/>
    <col min="14867" max="14867" width="10.42578125" style="240" customWidth="1"/>
    <col min="14868" max="14868" width="13.42578125" style="240" customWidth="1"/>
    <col min="14869" max="14869" width="10.140625" style="240" customWidth="1"/>
    <col min="14870" max="15104" width="9.140625" style="240"/>
    <col min="15105" max="15105" width="9.140625" style="240" customWidth="1"/>
    <col min="15106" max="15106" width="14.7109375" style="240" customWidth="1"/>
    <col min="15107" max="15107" width="47.7109375" style="240" customWidth="1"/>
    <col min="15108" max="15108" width="11.7109375" style="240" customWidth="1"/>
    <col min="15109" max="15109" width="13.42578125" style="240" customWidth="1"/>
    <col min="15110" max="15110" width="10.42578125" style="240" customWidth="1"/>
    <col min="15111" max="15111" width="11" style="240" customWidth="1"/>
    <col min="15112" max="15112" width="12.42578125" style="240" customWidth="1"/>
    <col min="15113" max="15113" width="10.140625" style="240" customWidth="1"/>
    <col min="15114" max="15114" width="11.140625" style="240" customWidth="1"/>
    <col min="15115" max="15115" width="13.42578125" style="240" customWidth="1"/>
    <col min="15116" max="15116" width="11.42578125" style="240" customWidth="1"/>
    <col min="15117" max="15117" width="10.140625" style="240" customWidth="1"/>
    <col min="15118" max="15118" width="12.7109375" style="240" customWidth="1"/>
    <col min="15119" max="15119" width="11" style="240" customWidth="1"/>
    <col min="15120" max="15120" width="10.7109375" style="240" customWidth="1"/>
    <col min="15121" max="15121" width="12.42578125" style="240" customWidth="1"/>
    <col min="15122" max="15122" width="11.140625" style="240" customWidth="1"/>
    <col min="15123" max="15123" width="10.42578125" style="240" customWidth="1"/>
    <col min="15124" max="15124" width="13.42578125" style="240" customWidth="1"/>
    <col min="15125" max="15125" width="10.140625" style="240" customWidth="1"/>
    <col min="15126" max="15360" width="9.140625" style="240"/>
    <col min="15361" max="15361" width="9.140625" style="240" customWidth="1"/>
    <col min="15362" max="15362" width="14.7109375" style="240" customWidth="1"/>
    <col min="15363" max="15363" width="47.7109375" style="240" customWidth="1"/>
    <col min="15364" max="15364" width="11.7109375" style="240" customWidth="1"/>
    <col min="15365" max="15365" width="13.42578125" style="240" customWidth="1"/>
    <col min="15366" max="15366" width="10.42578125" style="240" customWidth="1"/>
    <col min="15367" max="15367" width="11" style="240" customWidth="1"/>
    <col min="15368" max="15368" width="12.42578125" style="240" customWidth="1"/>
    <col min="15369" max="15369" width="10.140625" style="240" customWidth="1"/>
    <col min="15370" max="15370" width="11.140625" style="240" customWidth="1"/>
    <col min="15371" max="15371" width="13.42578125" style="240" customWidth="1"/>
    <col min="15372" max="15372" width="11.42578125" style="240" customWidth="1"/>
    <col min="15373" max="15373" width="10.140625" style="240" customWidth="1"/>
    <col min="15374" max="15374" width="12.7109375" style="240" customWidth="1"/>
    <col min="15375" max="15375" width="11" style="240" customWidth="1"/>
    <col min="15376" max="15376" width="10.7109375" style="240" customWidth="1"/>
    <col min="15377" max="15377" width="12.42578125" style="240" customWidth="1"/>
    <col min="15378" max="15378" width="11.140625" style="240" customWidth="1"/>
    <col min="15379" max="15379" width="10.42578125" style="240" customWidth="1"/>
    <col min="15380" max="15380" width="13.42578125" style="240" customWidth="1"/>
    <col min="15381" max="15381" width="10.140625" style="240" customWidth="1"/>
    <col min="15382" max="15616" width="9.140625" style="240"/>
    <col min="15617" max="15617" width="9.140625" style="240" customWidth="1"/>
    <col min="15618" max="15618" width="14.7109375" style="240" customWidth="1"/>
    <col min="15619" max="15619" width="47.7109375" style="240" customWidth="1"/>
    <col min="15620" max="15620" width="11.7109375" style="240" customWidth="1"/>
    <col min="15621" max="15621" width="13.42578125" style="240" customWidth="1"/>
    <col min="15622" max="15622" width="10.42578125" style="240" customWidth="1"/>
    <col min="15623" max="15623" width="11" style="240" customWidth="1"/>
    <col min="15624" max="15624" width="12.42578125" style="240" customWidth="1"/>
    <col min="15625" max="15625" width="10.140625" style="240" customWidth="1"/>
    <col min="15626" max="15626" width="11.140625" style="240" customWidth="1"/>
    <col min="15627" max="15627" width="13.42578125" style="240" customWidth="1"/>
    <col min="15628" max="15628" width="11.42578125" style="240" customWidth="1"/>
    <col min="15629" max="15629" width="10.140625" style="240" customWidth="1"/>
    <col min="15630" max="15630" width="12.7109375" style="240" customWidth="1"/>
    <col min="15631" max="15631" width="11" style="240" customWidth="1"/>
    <col min="15632" max="15632" width="10.7109375" style="240" customWidth="1"/>
    <col min="15633" max="15633" width="12.42578125" style="240" customWidth="1"/>
    <col min="15634" max="15634" width="11.140625" style="240" customWidth="1"/>
    <col min="15635" max="15635" width="10.42578125" style="240" customWidth="1"/>
    <col min="15636" max="15636" width="13.42578125" style="240" customWidth="1"/>
    <col min="15637" max="15637" width="10.140625" style="240" customWidth="1"/>
    <col min="15638" max="15872" width="9.140625" style="240"/>
    <col min="15873" max="15873" width="9.140625" style="240" customWidth="1"/>
    <col min="15874" max="15874" width="14.7109375" style="240" customWidth="1"/>
    <col min="15875" max="15875" width="47.7109375" style="240" customWidth="1"/>
    <col min="15876" max="15876" width="11.7109375" style="240" customWidth="1"/>
    <col min="15877" max="15877" width="13.42578125" style="240" customWidth="1"/>
    <col min="15878" max="15878" width="10.42578125" style="240" customWidth="1"/>
    <col min="15879" max="15879" width="11" style="240" customWidth="1"/>
    <col min="15880" max="15880" width="12.42578125" style="240" customWidth="1"/>
    <col min="15881" max="15881" width="10.140625" style="240" customWidth="1"/>
    <col min="15882" max="15882" width="11.140625" style="240" customWidth="1"/>
    <col min="15883" max="15883" width="13.42578125" style="240" customWidth="1"/>
    <col min="15884" max="15884" width="11.42578125" style="240" customWidth="1"/>
    <col min="15885" max="15885" width="10.140625" style="240" customWidth="1"/>
    <col min="15886" max="15886" width="12.7109375" style="240" customWidth="1"/>
    <col min="15887" max="15887" width="11" style="240" customWidth="1"/>
    <col min="15888" max="15888" width="10.7109375" style="240" customWidth="1"/>
    <col min="15889" max="15889" width="12.42578125" style="240" customWidth="1"/>
    <col min="15890" max="15890" width="11.140625" style="240" customWidth="1"/>
    <col min="15891" max="15891" width="10.42578125" style="240" customWidth="1"/>
    <col min="15892" max="15892" width="13.42578125" style="240" customWidth="1"/>
    <col min="15893" max="15893" width="10.140625" style="240" customWidth="1"/>
    <col min="15894" max="16128" width="9.140625" style="240"/>
    <col min="16129" max="16129" width="9.140625" style="240" customWidth="1"/>
    <col min="16130" max="16130" width="14.7109375" style="240" customWidth="1"/>
    <col min="16131" max="16131" width="47.7109375" style="240" customWidth="1"/>
    <col min="16132" max="16132" width="11.7109375" style="240" customWidth="1"/>
    <col min="16133" max="16133" width="13.42578125" style="240" customWidth="1"/>
    <col min="16134" max="16134" width="10.42578125" style="240" customWidth="1"/>
    <col min="16135" max="16135" width="11" style="240" customWidth="1"/>
    <col min="16136" max="16136" width="12.42578125" style="240" customWidth="1"/>
    <col min="16137" max="16137" width="10.140625" style="240" customWidth="1"/>
    <col min="16138" max="16138" width="11.140625" style="240" customWidth="1"/>
    <col min="16139" max="16139" width="13.42578125" style="240" customWidth="1"/>
    <col min="16140" max="16140" width="11.42578125" style="240" customWidth="1"/>
    <col min="16141" max="16141" width="10.140625" style="240" customWidth="1"/>
    <col min="16142" max="16142" width="12.7109375" style="240" customWidth="1"/>
    <col min="16143" max="16143" width="11" style="240" customWidth="1"/>
    <col min="16144" max="16144" width="10.7109375" style="240" customWidth="1"/>
    <col min="16145" max="16145" width="12.42578125" style="240" customWidth="1"/>
    <col min="16146" max="16146" width="11.140625" style="240" customWidth="1"/>
    <col min="16147" max="16147" width="10.42578125" style="240" customWidth="1"/>
    <col min="16148" max="16148" width="13.42578125" style="240" customWidth="1"/>
    <col min="16149" max="16149" width="10.140625" style="240" customWidth="1"/>
    <col min="16150" max="16384" width="9.140625" style="240"/>
  </cols>
  <sheetData>
    <row r="1" spans="2:21" s="238" customFormat="1" ht="18.75" customHeight="1">
      <c r="B1" s="7665" t="str">
        <f>[6]БакалавриатДО!B1</f>
        <v>Гуманитарно-педагогическая академия (филиал) ФГАОУ ВО «КФУ им. В. И. Вернадского» в г. Ялте</v>
      </c>
      <c r="C1" s="7665"/>
      <c r="D1" s="7665"/>
      <c r="E1" s="7665"/>
      <c r="F1" s="7665"/>
      <c r="G1" s="7665"/>
      <c r="H1" s="7665"/>
      <c r="I1" s="7665"/>
      <c r="J1" s="7665"/>
      <c r="K1" s="7665"/>
      <c r="L1" s="7665"/>
      <c r="M1" s="7665"/>
      <c r="N1" s="7665"/>
      <c r="O1" s="7665"/>
      <c r="P1" s="7665"/>
      <c r="Q1" s="7665"/>
      <c r="R1" s="7665"/>
      <c r="S1" s="7665"/>
      <c r="T1" s="7665"/>
      <c r="U1" s="7665"/>
    </row>
    <row r="2" spans="2:21" s="238" customFormat="1">
      <c r="B2" s="7629"/>
      <c r="C2" s="7629"/>
      <c r="D2" s="7629"/>
      <c r="E2" s="7629"/>
      <c r="F2" s="7629"/>
      <c r="G2" s="7629"/>
      <c r="H2" s="7629"/>
      <c r="I2" s="7629"/>
      <c r="J2" s="7629"/>
      <c r="K2" s="7629"/>
      <c r="L2" s="7629"/>
      <c r="M2" s="7629"/>
      <c r="N2" s="7629"/>
      <c r="O2" s="7629"/>
      <c r="P2" s="7629"/>
      <c r="Q2" s="7629"/>
      <c r="R2" s="7629"/>
      <c r="S2" s="7629"/>
      <c r="T2" s="7629"/>
      <c r="U2" s="7629"/>
    </row>
    <row r="3" spans="2:21" s="238" customFormat="1" ht="18.75" customHeight="1">
      <c r="B3" s="7630" t="s">
        <v>149</v>
      </c>
      <c r="C3" s="7630"/>
      <c r="D3" s="7630"/>
      <c r="E3" s="7630"/>
      <c r="F3" s="7630"/>
      <c r="G3" s="7630"/>
      <c r="H3" s="7630"/>
      <c r="I3" s="7666">
        <v>45078</v>
      </c>
      <c r="J3" s="7629"/>
      <c r="K3" s="7631" t="s">
        <v>104</v>
      </c>
      <c r="L3" s="7631"/>
      <c r="M3" s="7631"/>
      <c r="N3" s="7631"/>
      <c r="O3" s="7631"/>
      <c r="P3" s="7631"/>
      <c r="Q3" s="7631"/>
      <c r="R3" s="7631"/>
      <c r="S3" s="7631"/>
      <c r="T3" s="7631"/>
      <c r="U3" s="7631"/>
    </row>
    <row r="4" spans="2:21" s="238" customFormat="1" ht="9.75" customHeight="1" thickBot="1">
      <c r="C4" s="1314"/>
      <c r="F4" s="246"/>
      <c r="I4" s="246"/>
      <c r="L4" s="246"/>
      <c r="O4" s="246"/>
      <c r="R4" s="246"/>
      <c r="U4" s="246"/>
    </row>
    <row r="5" spans="2:21" s="238" customFormat="1" ht="12.75" customHeight="1" thickBot="1">
      <c r="B5" s="7661" t="s">
        <v>1</v>
      </c>
      <c r="C5" s="7661"/>
      <c r="D5" s="7662" t="s">
        <v>2</v>
      </c>
      <c r="E5" s="7662"/>
      <c r="F5" s="7662"/>
      <c r="G5" s="7663" t="s">
        <v>3</v>
      </c>
      <c r="H5" s="7663"/>
      <c r="I5" s="7663"/>
      <c r="J5" s="7664" t="s">
        <v>4</v>
      </c>
      <c r="K5" s="7664"/>
      <c r="L5" s="7664"/>
      <c r="M5" s="7663" t="s">
        <v>5</v>
      </c>
      <c r="N5" s="7663"/>
      <c r="O5" s="7663"/>
      <c r="P5" s="7662">
        <v>5</v>
      </c>
      <c r="Q5" s="7662"/>
      <c r="R5" s="7662"/>
      <c r="S5" s="7660" t="s">
        <v>22</v>
      </c>
      <c r="T5" s="7660"/>
      <c r="U5" s="7660"/>
    </row>
    <row r="6" spans="2:21" s="238" customFormat="1" ht="19.5" thickBot="1">
      <c r="B6" s="7661"/>
      <c r="C6" s="7661"/>
      <c r="D6" s="7662"/>
      <c r="E6" s="7662"/>
      <c r="F6" s="7662"/>
      <c r="G6" s="7663"/>
      <c r="H6" s="7663"/>
      <c r="I6" s="7663"/>
      <c r="J6" s="7664"/>
      <c r="K6" s="7664"/>
      <c r="L6" s="7664"/>
      <c r="M6" s="7663"/>
      <c r="N6" s="7663"/>
      <c r="O6" s="7663"/>
      <c r="P6" s="7662"/>
      <c r="Q6" s="7662"/>
      <c r="R6" s="7662"/>
      <c r="S6" s="7660"/>
      <c r="T6" s="7660"/>
      <c r="U6" s="7660"/>
    </row>
    <row r="7" spans="2:21" s="238" customFormat="1" ht="48" customHeight="1" thickBot="1">
      <c r="B7" s="7661"/>
      <c r="C7" s="7661"/>
      <c r="D7" s="1341" t="s">
        <v>7</v>
      </c>
      <c r="E7" s="1337" t="s">
        <v>8</v>
      </c>
      <c r="F7" s="1335" t="s">
        <v>9</v>
      </c>
      <c r="G7" s="1336" t="s">
        <v>7</v>
      </c>
      <c r="H7" s="1337" t="s">
        <v>8</v>
      </c>
      <c r="I7" s="1335" t="s">
        <v>9</v>
      </c>
      <c r="J7" s="1336" t="s">
        <v>7</v>
      </c>
      <c r="K7" s="1337" t="s">
        <v>8</v>
      </c>
      <c r="L7" s="1335" t="s">
        <v>9</v>
      </c>
      <c r="M7" s="1336" t="s">
        <v>7</v>
      </c>
      <c r="N7" s="1337" t="s">
        <v>8</v>
      </c>
      <c r="O7" s="1335" t="s">
        <v>9</v>
      </c>
      <c r="P7" s="1336" t="s">
        <v>7</v>
      </c>
      <c r="Q7" s="1337" t="s">
        <v>8</v>
      </c>
      <c r="R7" s="1335" t="s">
        <v>9</v>
      </c>
      <c r="S7" s="1336" t="s">
        <v>7</v>
      </c>
      <c r="T7" s="1337" t="s">
        <v>8</v>
      </c>
      <c r="U7" s="1335" t="s">
        <v>9</v>
      </c>
    </row>
    <row r="8" spans="2:21" s="238" customFormat="1" ht="30" customHeight="1" thickBot="1">
      <c r="B8" s="7657" t="s">
        <v>10</v>
      </c>
      <c r="C8" s="7657"/>
      <c r="D8" s="2690"/>
      <c r="E8" s="2690"/>
      <c r="F8" s="2690"/>
      <c r="G8" s="2690"/>
      <c r="H8" s="2690"/>
      <c r="I8" s="2690"/>
      <c r="J8" s="2690"/>
      <c r="K8" s="2690"/>
      <c r="L8" s="2690"/>
      <c r="M8" s="2690"/>
      <c r="N8" s="2690"/>
      <c r="O8" s="2690"/>
      <c r="P8" s="2690"/>
      <c r="Q8" s="2690"/>
      <c r="R8" s="2690"/>
      <c r="S8" s="2690"/>
      <c r="T8" s="2690"/>
      <c r="U8" s="2690"/>
    </row>
    <row r="9" spans="2:21" ht="24.75" customHeight="1">
      <c r="B9" s="1203" t="s">
        <v>109</v>
      </c>
      <c r="C9" s="1204" t="s">
        <v>110</v>
      </c>
      <c r="D9" s="3950">
        <v>0</v>
      </c>
      <c r="E9" s="3950">
        <v>0</v>
      </c>
      <c r="F9" s="3951">
        <v>0</v>
      </c>
      <c r="G9" s="3952">
        <v>0</v>
      </c>
      <c r="H9" s="3950">
        <v>0</v>
      </c>
      <c r="I9" s="3951">
        <v>0</v>
      </c>
      <c r="J9" s="3950">
        <v>0</v>
      </c>
      <c r="K9" s="3950">
        <v>0</v>
      </c>
      <c r="L9" s="3951">
        <v>0</v>
      </c>
      <c r="M9" s="3950">
        <v>6</v>
      </c>
      <c r="N9" s="3950">
        <v>0</v>
      </c>
      <c r="O9" s="3951">
        <v>6</v>
      </c>
      <c r="P9" s="3950">
        <v>4</v>
      </c>
      <c r="Q9" s="3950">
        <v>0</v>
      </c>
      <c r="R9" s="3951">
        <v>4</v>
      </c>
      <c r="S9" s="3950">
        <v>10</v>
      </c>
      <c r="T9" s="3950">
        <v>0</v>
      </c>
      <c r="U9" s="3951">
        <v>10</v>
      </c>
    </row>
    <row r="10" spans="2:21" ht="29.25" customHeight="1">
      <c r="B10" s="1203" t="s">
        <v>115</v>
      </c>
      <c r="C10" s="1204" t="s">
        <v>116</v>
      </c>
      <c r="D10" s="3950">
        <v>0</v>
      </c>
      <c r="E10" s="3950">
        <v>19</v>
      </c>
      <c r="F10" s="3951">
        <v>19</v>
      </c>
      <c r="G10" s="3952">
        <v>0</v>
      </c>
      <c r="H10" s="3950">
        <v>0</v>
      </c>
      <c r="I10" s="3951">
        <v>0</v>
      </c>
      <c r="J10" s="3950">
        <v>0</v>
      </c>
      <c r="K10" s="3950">
        <v>0</v>
      </c>
      <c r="L10" s="3951">
        <v>0</v>
      </c>
      <c r="M10" s="3950">
        <v>0</v>
      </c>
      <c r="N10" s="3950">
        <v>0</v>
      </c>
      <c r="O10" s="3951">
        <v>0</v>
      </c>
      <c r="P10" s="3950">
        <v>0</v>
      </c>
      <c r="Q10" s="3950">
        <v>0</v>
      </c>
      <c r="R10" s="3951">
        <v>0</v>
      </c>
      <c r="S10" s="3950">
        <v>0</v>
      </c>
      <c r="T10" s="3950">
        <v>19</v>
      </c>
      <c r="U10" s="3951">
        <v>19</v>
      </c>
    </row>
    <row r="11" spans="2:21" ht="20.25" customHeight="1" thickBot="1">
      <c r="B11" s="1342" t="s">
        <v>145</v>
      </c>
      <c r="C11" s="1343" t="s">
        <v>146</v>
      </c>
      <c r="D11" s="3950">
        <v>0</v>
      </c>
      <c r="E11" s="3950">
        <v>11</v>
      </c>
      <c r="F11" s="3951">
        <v>11</v>
      </c>
      <c r="G11" s="3952">
        <v>0</v>
      </c>
      <c r="H11" s="3950">
        <v>0</v>
      </c>
      <c r="I11" s="3951">
        <v>0</v>
      </c>
      <c r="J11" s="3950">
        <v>0</v>
      </c>
      <c r="K11" s="3950">
        <v>0</v>
      </c>
      <c r="L11" s="3951">
        <v>0</v>
      </c>
      <c r="M11" s="3950">
        <v>0</v>
      </c>
      <c r="N11" s="3950">
        <v>0</v>
      </c>
      <c r="O11" s="3951">
        <v>0</v>
      </c>
      <c r="P11" s="3950">
        <v>0</v>
      </c>
      <c r="Q11" s="3950">
        <v>0</v>
      </c>
      <c r="R11" s="3951">
        <v>0</v>
      </c>
      <c r="S11" s="3950">
        <v>0</v>
      </c>
      <c r="T11" s="3950">
        <v>11</v>
      </c>
      <c r="U11" s="3951">
        <v>11</v>
      </c>
    </row>
    <row r="12" spans="2:21" ht="27" customHeight="1" thickBot="1">
      <c r="B12" s="7658" t="s">
        <v>14</v>
      </c>
      <c r="C12" s="7659"/>
      <c r="D12" s="2676">
        <f>SUM(D9:D10)</f>
        <v>0</v>
      </c>
      <c r="E12" s="2676">
        <f t="shared" ref="E12:U12" si="0">SUM(E9:E11)</f>
        <v>30</v>
      </c>
      <c r="F12" s="2676">
        <f t="shared" si="0"/>
        <v>30</v>
      </c>
      <c r="G12" s="2676">
        <f t="shared" si="0"/>
        <v>0</v>
      </c>
      <c r="H12" s="2676">
        <f t="shared" si="0"/>
        <v>0</v>
      </c>
      <c r="I12" s="2676">
        <f t="shared" si="0"/>
        <v>0</v>
      </c>
      <c r="J12" s="2676">
        <f t="shared" si="0"/>
        <v>0</v>
      </c>
      <c r="K12" s="2676">
        <f t="shared" si="0"/>
        <v>0</v>
      </c>
      <c r="L12" s="2676">
        <f t="shared" si="0"/>
        <v>0</v>
      </c>
      <c r="M12" s="2676">
        <f t="shared" si="0"/>
        <v>6</v>
      </c>
      <c r="N12" s="2676">
        <f t="shared" si="0"/>
        <v>0</v>
      </c>
      <c r="O12" s="2676">
        <f t="shared" si="0"/>
        <v>6</v>
      </c>
      <c r="P12" s="2676">
        <f t="shared" si="0"/>
        <v>4</v>
      </c>
      <c r="Q12" s="2676">
        <f t="shared" si="0"/>
        <v>0</v>
      </c>
      <c r="R12" s="2676">
        <f t="shared" si="0"/>
        <v>4</v>
      </c>
      <c r="S12" s="2676">
        <f t="shared" si="0"/>
        <v>10</v>
      </c>
      <c r="T12" s="2676">
        <f t="shared" si="0"/>
        <v>30</v>
      </c>
      <c r="U12" s="2676">
        <f t="shared" si="0"/>
        <v>40</v>
      </c>
    </row>
    <row r="13" spans="2:21" ht="20.45" customHeight="1" thickBot="1">
      <c r="B13" s="7657" t="s">
        <v>15</v>
      </c>
      <c r="C13" s="7657"/>
      <c r="D13" s="2680"/>
      <c r="E13" s="2678"/>
      <c r="F13" s="2679"/>
      <c r="G13" s="2678"/>
      <c r="H13" s="2678"/>
      <c r="I13" s="2679"/>
      <c r="J13" s="2678"/>
      <c r="K13" s="2678"/>
      <c r="L13" s="2679"/>
      <c r="M13" s="2678"/>
      <c r="N13" s="2678"/>
      <c r="O13" s="2679"/>
      <c r="P13" s="2678"/>
      <c r="Q13" s="2678"/>
      <c r="R13" s="2679"/>
      <c r="S13" s="2678"/>
      <c r="T13" s="2678"/>
      <c r="U13" s="2679"/>
    </row>
    <row r="14" spans="2:21" ht="21.6" customHeight="1" thickBot="1">
      <c r="B14" s="7667" t="s">
        <v>16</v>
      </c>
      <c r="C14" s="7667"/>
      <c r="D14" s="2694"/>
      <c r="E14" s="2695"/>
      <c r="F14" s="2696"/>
      <c r="G14" s="2695"/>
      <c r="H14" s="2695"/>
      <c r="I14" s="2696"/>
      <c r="J14" s="2695"/>
      <c r="K14" s="2695"/>
      <c r="L14" s="2696"/>
      <c r="M14" s="2695"/>
      <c r="N14" s="2695"/>
      <c r="O14" s="2696"/>
      <c r="P14" s="2695"/>
      <c r="Q14" s="2695"/>
      <c r="R14" s="2696"/>
      <c r="S14" s="2695"/>
      <c r="T14" s="2695"/>
      <c r="U14" s="2696"/>
    </row>
    <row r="15" spans="2:21" ht="21" customHeight="1">
      <c r="B15" s="3955" t="s">
        <v>109</v>
      </c>
      <c r="C15" s="3956" t="s">
        <v>110</v>
      </c>
      <c r="D15" s="3950">
        <v>0</v>
      </c>
      <c r="E15" s="3950">
        <v>0</v>
      </c>
      <c r="F15" s="3951">
        <v>0</v>
      </c>
      <c r="G15" s="3952">
        <v>0</v>
      </c>
      <c r="H15" s="3950">
        <v>0</v>
      </c>
      <c r="I15" s="3951">
        <v>0</v>
      </c>
      <c r="J15" s="3950">
        <v>0</v>
      </c>
      <c r="K15" s="3950">
        <v>0</v>
      </c>
      <c r="L15" s="3951">
        <v>0</v>
      </c>
      <c r="M15" s="3950">
        <v>6</v>
      </c>
      <c r="N15" s="3950">
        <v>0</v>
      </c>
      <c r="O15" s="3951">
        <v>6</v>
      </c>
      <c r="P15" s="3950">
        <v>3</v>
      </c>
      <c r="Q15" s="3950">
        <v>0</v>
      </c>
      <c r="R15" s="3951">
        <v>3</v>
      </c>
      <c r="S15" s="3950">
        <v>9</v>
      </c>
      <c r="T15" s="3950">
        <v>0</v>
      </c>
      <c r="U15" s="3951">
        <v>9</v>
      </c>
    </row>
    <row r="16" spans="2:21" ht="26.25" customHeight="1">
      <c r="B16" s="3953" t="s">
        <v>115</v>
      </c>
      <c r="C16" s="3954" t="s">
        <v>116</v>
      </c>
      <c r="D16" s="3950">
        <v>0</v>
      </c>
      <c r="E16" s="3950">
        <v>19</v>
      </c>
      <c r="F16" s="3951">
        <v>19</v>
      </c>
      <c r="G16" s="3952">
        <v>0</v>
      </c>
      <c r="H16" s="3950">
        <v>0</v>
      </c>
      <c r="I16" s="3951">
        <v>0</v>
      </c>
      <c r="J16" s="3950">
        <v>0</v>
      </c>
      <c r="K16" s="3950">
        <v>0</v>
      </c>
      <c r="L16" s="3951">
        <v>0</v>
      </c>
      <c r="M16" s="3950">
        <v>0</v>
      </c>
      <c r="N16" s="3950">
        <v>0</v>
      </c>
      <c r="O16" s="3951">
        <v>0</v>
      </c>
      <c r="P16" s="3950">
        <v>0</v>
      </c>
      <c r="Q16" s="3950">
        <v>0</v>
      </c>
      <c r="R16" s="3951">
        <v>0</v>
      </c>
      <c r="S16" s="3950">
        <v>0</v>
      </c>
      <c r="T16" s="3950">
        <v>19</v>
      </c>
      <c r="U16" s="3951">
        <v>19</v>
      </c>
    </row>
    <row r="17" spans="2:21" ht="24.75" customHeight="1" thickBot="1">
      <c r="B17" s="3943" t="s">
        <v>145</v>
      </c>
      <c r="C17" s="3944" t="s">
        <v>146</v>
      </c>
      <c r="D17" s="3945">
        <v>0</v>
      </c>
      <c r="E17" s="3945">
        <v>11</v>
      </c>
      <c r="F17" s="3946">
        <v>11</v>
      </c>
      <c r="G17" s="3947">
        <v>0</v>
      </c>
      <c r="H17" s="3945">
        <v>0</v>
      </c>
      <c r="I17" s="3946">
        <v>0</v>
      </c>
      <c r="J17" s="3945">
        <v>0</v>
      </c>
      <c r="K17" s="3945">
        <v>0</v>
      </c>
      <c r="L17" s="3946">
        <v>0</v>
      </c>
      <c r="M17" s="3945">
        <v>0</v>
      </c>
      <c r="N17" s="3945">
        <v>0</v>
      </c>
      <c r="O17" s="3946">
        <v>0</v>
      </c>
      <c r="P17" s="3945">
        <v>0</v>
      </c>
      <c r="Q17" s="3945">
        <v>0</v>
      </c>
      <c r="R17" s="3946">
        <v>0</v>
      </c>
      <c r="S17" s="3945">
        <v>0</v>
      </c>
      <c r="T17" s="3945">
        <v>11</v>
      </c>
      <c r="U17" s="3946">
        <v>11</v>
      </c>
    </row>
    <row r="18" spans="2:21" ht="29.25" customHeight="1" thickBot="1">
      <c r="B18" s="7668" t="s">
        <v>17</v>
      </c>
      <c r="C18" s="7668"/>
      <c r="D18" s="3936">
        <f>SUM(D15:D16)</f>
        <v>0</v>
      </c>
      <c r="E18" s="3936">
        <f t="shared" ref="E18:U18" si="1">SUM(E15:E17)</f>
        <v>30</v>
      </c>
      <c r="F18" s="3936">
        <f t="shared" si="1"/>
        <v>30</v>
      </c>
      <c r="G18" s="3936">
        <f t="shared" si="1"/>
        <v>0</v>
      </c>
      <c r="H18" s="3936">
        <f t="shared" si="1"/>
        <v>0</v>
      </c>
      <c r="I18" s="3936">
        <f t="shared" si="1"/>
        <v>0</v>
      </c>
      <c r="J18" s="3936">
        <f t="shared" si="1"/>
        <v>0</v>
      </c>
      <c r="K18" s="3936">
        <f t="shared" si="1"/>
        <v>0</v>
      </c>
      <c r="L18" s="3936">
        <f t="shared" si="1"/>
        <v>0</v>
      </c>
      <c r="M18" s="3936">
        <f t="shared" si="1"/>
        <v>6</v>
      </c>
      <c r="N18" s="3936">
        <f t="shared" si="1"/>
        <v>0</v>
      </c>
      <c r="O18" s="3936">
        <f t="shared" si="1"/>
        <v>6</v>
      </c>
      <c r="P18" s="3936">
        <f t="shared" si="1"/>
        <v>3</v>
      </c>
      <c r="Q18" s="3936">
        <f t="shared" si="1"/>
        <v>0</v>
      </c>
      <c r="R18" s="3936">
        <f t="shared" si="1"/>
        <v>3</v>
      </c>
      <c r="S18" s="3936">
        <f t="shared" si="1"/>
        <v>9</v>
      </c>
      <c r="T18" s="3936">
        <f t="shared" si="1"/>
        <v>30</v>
      </c>
      <c r="U18" s="3936">
        <f t="shared" si="1"/>
        <v>39</v>
      </c>
    </row>
    <row r="19" spans="2:21" ht="23.25" customHeight="1" thickBot="1">
      <c r="B19" s="7671" t="s">
        <v>18</v>
      </c>
      <c r="C19" s="7671"/>
      <c r="D19" s="2675"/>
      <c r="E19" s="2697"/>
      <c r="F19" s="2676"/>
      <c r="G19" s="2697"/>
      <c r="H19" s="2697"/>
      <c r="I19" s="2676"/>
      <c r="J19" s="2697"/>
      <c r="K19" s="2697"/>
      <c r="L19" s="2676"/>
      <c r="M19" s="2697"/>
      <c r="N19" s="2697"/>
      <c r="O19" s="2676"/>
      <c r="P19" s="2697"/>
      <c r="Q19" s="2697"/>
      <c r="R19" s="2676"/>
      <c r="S19" s="2697"/>
      <c r="T19" s="2697"/>
      <c r="U19" s="2676"/>
    </row>
    <row r="20" spans="2:21" ht="22.5" customHeight="1" thickBot="1">
      <c r="B20" s="1758" t="s">
        <v>109</v>
      </c>
      <c r="C20" s="1759" t="s">
        <v>110</v>
      </c>
      <c r="D20" s="2691">
        <v>0</v>
      </c>
      <c r="E20" s="2691">
        <v>0</v>
      </c>
      <c r="F20" s="2692">
        <v>0</v>
      </c>
      <c r="G20" s="2693">
        <v>0</v>
      </c>
      <c r="H20" s="2691">
        <v>0</v>
      </c>
      <c r="I20" s="2692">
        <v>0</v>
      </c>
      <c r="J20" s="2691">
        <v>0</v>
      </c>
      <c r="K20" s="2691">
        <v>0</v>
      </c>
      <c r="L20" s="2692">
        <v>0</v>
      </c>
      <c r="M20" s="2691">
        <v>0</v>
      </c>
      <c r="N20" s="2691">
        <v>0</v>
      </c>
      <c r="O20" s="2692">
        <v>0</v>
      </c>
      <c r="P20" s="2691">
        <v>1</v>
      </c>
      <c r="Q20" s="2691">
        <v>0</v>
      </c>
      <c r="R20" s="2692">
        <v>1</v>
      </c>
      <c r="S20" s="2691">
        <v>1</v>
      </c>
      <c r="T20" s="2691">
        <v>0</v>
      </c>
      <c r="U20" s="2692">
        <v>1</v>
      </c>
    </row>
    <row r="21" spans="2:21" ht="37.5" customHeight="1" thickBot="1">
      <c r="B21" s="7657" t="s">
        <v>19</v>
      </c>
      <c r="C21" s="7657"/>
      <c r="D21" s="2674">
        <f t="shared" ref="D21:I21" si="2">SUM(D20:D20)</f>
        <v>0</v>
      </c>
      <c r="E21" s="2681">
        <f t="shared" si="2"/>
        <v>0</v>
      </c>
      <c r="F21" s="2676">
        <f t="shared" si="2"/>
        <v>0</v>
      </c>
      <c r="G21" s="2677">
        <f t="shared" si="2"/>
        <v>0</v>
      </c>
      <c r="H21" s="2681">
        <f t="shared" si="2"/>
        <v>0</v>
      </c>
      <c r="I21" s="2676">
        <f t="shared" si="2"/>
        <v>0</v>
      </c>
      <c r="J21" s="2677">
        <v>0</v>
      </c>
      <c r="K21" s="2681">
        <f>SUM(K20:K20)</f>
        <v>0</v>
      </c>
      <c r="L21" s="2676">
        <v>0</v>
      </c>
      <c r="M21" s="2677">
        <f t="shared" ref="M21:U21" si="3">SUM(M20:M20)</f>
        <v>0</v>
      </c>
      <c r="N21" s="2681">
        <f t="shared" si="3"/>
        <v>0</v>
      </c>
      <c r="O21" s="2676">
        <f t="shared" si="3"/>
        <v>0</v>
      </c>
      <c r="P21" s="2677">
        <f t="shared" si="3"/>
        <v>1</v>
      </c>
      <c r="Q21" s="2681">
        <f t="shared" si="3"/>
        <v>0</v>
      </c>
      <c r="R21" s="2676">
        <f t="shared" si="3"/>
        <v>1</v>
      </c>
      <c r="S21" s="2677">
        <f t="shared" si="3"/>
        <v>1</v>
      </c>
      <c r="T21" s="2681">
        <f t="shared" si="3"/>
        <v>0</v>
      </c>
      <c r="U21" s="2676">
        <f t="shared" si="3"/>
        <v>1</v>
      </c>
    </row>
    <row r="22" spans="2:21" s="239" customFormat="1" ht="27.95" customHeight="1">
      <c r="B22" s="7672" t="s">
        <v>29</v>
      </c>
      <c r="C22" s="7672"/>
      <c r="D22" s="2682">
        <f t="shared" ref="D22:U22" si="4">D18</f>
        <v>0</v>
      </c>
      <c r="E22" s="2683">
        <f t="shared" si="4"/>
        <v>30</v>
      </c>
      <c r="F22" s="2684">
        <f t="shared" si="4"/>
        <v>30</v>
      </c>
      <c r="G22" s="2685">
        <f t="shared" si="4"/>
        <v>0</v>
      </c>
      <c r="H22" s="2683">
        <f t="shared" si="4"/>
        <v>0</v>
      </c>
      <c r="I22" s="2684">
        <f t="shared" si="4"/>
        <v>0</v>
      </c>
      <c r="J22" s="2685">
        <f t="shared" si="4"/>
        <v>0</v>
      </c>
      <c r="K22" s="2683">
        <f t="shared" si="4"/>
        <v>0</v>
      </c>
      <c r="L22" s="2684">
        <f t="shared" si="4"/>
        <v>0</v>
      </c>
      <c r="M22" s="2685">
        <f t="shared" si="4"/>
        <v>6</v>
      </c>
      <c r="N22" s="2683">
        <f t="shared" si="4"/>
        <v>0</v>
      </c>
      <c r="O22" s="2684">
        <f t="shared" si="4"/>
        <v>6</v>
      </c>
      <c r="P22" s="2685">
        <f t="shared" si="4"/>
        <v>3</v>
      </c>
      <c r="Q22" s="2683">
        <f t="shared" si="4"/>
        <v>0</v>
      </c>
      <c r="R22" s="2684">
        <f t="shared" si="4"/>
        <v>3</v>
      </c>
      <c r="S22" s="2685">
        <f t="shared" si="4"/>
        <v>9</v>
      </c>
      <c r="T22" s="2683">
        <f t="shared" si="4"/>
        <v>30</v>
      </c>
      <c r="U22" s="2684">
        <f t="shared" si="4"/>
        <v>39</v>
      </c>
    </row>
    <row r="23" spans="2:21" s="239" customFormat="1" ht="38.25" customHeight="1" thickBot="1">
      <c r="B23" s="7669" t="s">
        <v>34</v>
      </c>
      <c r="C23" s="7669"/>
      <c r="D23" s="2686">
        <f t="shared" ref="D23:U23" si="5">D21</f>
        <v>0</v>
      </c>
      <c r="E23" s="2687">
        <f t="shared" si="5"/>
        <v>0</v>
      </c>
      <c r="F23" s="2688">
        <f t="shared" si="5"/>
        <v>0</v>
      </c>
      <c r="G23" s="2689">
        <f t="shared" si="5"/>
        <v>0</v>
      </c>
      <c r="H23" s="2687">
        <f t="shared" si="5"/>
        <v>0</v>
      </c>
      <c r="I23" s="2688">
        <f t="shared" si="5"/>
        <v>0</v>
      </c>
      <c r="J23" s="2689">
        <f t="shared" si="5"/>
        <v>0</v>
      </c>
      <c r="K23" s="2687">
        <f t="shared" si="5"/>
        <v>0</v>
      </c>
      <c r="L23" s="2688">
        <f t="shared" si="5"/>
        <v>0</v>
      </c>
      <c r="M23" s="2689">
        <f t="shared" si="5"/>
        <v>0</v>
      </c>
      <c r="N23" s="2687">
        <f t="shared" si="5"/>
        <v>0</v>
      </c>
      <c r="O23" s="2688">
        <f t="shared" si="5"/>
        <v>0</v>
      </c>
      <c r="P23" s="2689">
        <f t="shared" si="5"/>
        <v>1</v>
      </c>
      <c r="Q23" s="2687">
        <f t="shared" si="5"/>
        <v>0</v>
      </c>
      <c r="R23" s="2688">
        <f t="shared" si="5"/>
        <v>1</v>
      </c>
      <c r="S23" s="2689">
        <f t="shared" si="5"/>
        <v>1</v>
      </c>
      <c r="T23" s="2687">
        <f t="shared" si="5"/>
        <v>0</v>
      </c>
      <c r="U23" s="2688">
        <f t="shared" si="5"/>
        <v>1</v>
      </c>
    </row>
    <row r="24" spans="2:21" s="239" customFormat="1" ht="34.5" customHeight="1" thickBot="1">
      <c r="B24" s="7670" t="s">
        <v>35</v>
      </c>
      <c r="C24" s="7670"/>
      <c r="D24" s="1338">
        <f>D18+D23</f>
        <v>0</v>
      </c>
      <c r="E24" s="1338">
        <f t="shared" ref="E24:U24" si="6">E18+E23</f>
        <v>30</v>
      </c>
      <c r="F24" s="1338">
        <f t="shared" si="6"/>
        <v>30</v>
      </c>
      <c r="G24" s="1338">
        <f t="shared" si="6"/>
        <v>0</v>
      </c>
      <c r="H24" s="1338">
        <f t="shared" si="6"/>
        <v>0</v>
      </c>
      <c r="I24" s="1338">
        <f t="shared" si="6"/>
        <v>0</v>
      </c>
      <c r="J24" s="1338">
        <f t="shared" si="6"/>
        <v>0</v>
      </c>
      <c r="K24" s="1338">
        <f t="shared" si="6"/>
        <v>0</v>
      </c>
      <c r="L24" s="1338">
        <f t="shared" si="6"/>
        <v>0</v>
      </c>
      <c r="M24" s="1338">
        <f t="shared" si="6"/>
        <v>6</v>
      </c>
      <c r="N24" s="1338">
        <f t="shared" si="6"/>
        <v>0</v>
      </c>
      <c r="O24" s="1338">
        <f t="shared" si="6"/>
        <v>6</v>
      </c>
      <c r="P24" s="1338">
        <f t="shared" si="6"/>
        <v>4</v>
      </c>
      <c r="Q24" s="1338">
        <f t="shared" si="6"/>
        <v>0</v>
      </c>
      <c r="R24" s="1338">
        <f t="shared" si="6"/>
        <v>4</v>
      </c>
      <c r="S24" s="1338">
        <f t="shared" si="6"/>
        <v>10</v>
      </c>
      <c r="T24" s="1338">
        <f t="shared" si="6"/>
        <v>30</v>
      </c>
      <c r="U24" s="1338">
        <f t="shared" si="6"/>
        <v>40</v>
      </c>
    </row>
    <row r="25" spans="2:21" ht="30" customHeight="1"/>
    <row r="26" spans="2:21" ht="30.6" customHeight="1">
      <c r="B26" s="7624"/>
      <c r="C26" s="7624"/>
      <c r="D26" s="7624"/>
      <c r="E26" s="7624"/>
      <c r="F26" s="7624"/>
      <c r="G26" s="7624"/>
      <c r="H26" s="7624"/>
      <c r="I26" s="7624"/>
      <c r="J26" s="7624"/>
      <c r="K26" s="7624"/>
      <c r="L26" s="7624"/>
      <c r="M26" s="7624"/>
      <c r="N26" s="7624"/>
      <c r="O26" s="7624"/>
      <c r="P26" s="7624"/>
      <c r="Q26" s="7624"/>
      <c r="R26" s="246"/>
      <c r="S26" s="238"/>
    </row>
    <row r="28" spans="2:21" s="286" customFormat="1" ht="12.75"/>
  </sheetData>
  <mergeCells count="23">
    <mergeCell ref="B14:C14"/>
    <mergeCell ref="B18:C18"/>
    <mergeCell ref="B23:C23"/>
    <mergeCell ref="B24:C24"/>
    <mergeCell ref="B26:Q26"/>
    <mergeCell ref="B19:C19"/>
    <mergeCell ref="B21:C21"/>
    <mergeCell ref="B22:C22"/>
    <mergeCell ref="B1:U1"/>
    <mergeCell ref="B2:U2"/>
    <mergeCell ref="B3:H3"/>
    <mergeCell ref="I3:J3"/>
    <mergeCell ref="K3:U3"/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V65535"/>
  <sheetViews>
    <sheetView topLeftCell="B13" zoomScale="60" zoomScaleNormal="60" workbookViewId="0">
      <selection activeCell="T53" sqref="T53"/>
    </sheetView>
  </sheetViews>
  <sheetFormatPr defaultColWidth="9" defaultRowHeight="22.5" customHeight="1"/>
  <cols>
    <col min="1" max="1" width="9" style="240" customWidth="1"/>
    <col min="2" max="2" width="11.42578125" style="247" customWidth="1"/>
    <col min="3" max="3" width="68.42578125" style="240" customWidth="1"/>
    <col min="4" max="4" width="13.42578125" style="240" customWidth="1"/>
    <col min="5" max="5" width="13.85546875" style="240" customWidth="1"/>
    <col min="6" max="6" width="11.42578125" style="239" customWidth="1"/>
    <col min="7" max="7" width="10.28515625" style="240" customWidth="1"/>
    <col min="8" max="8" width="12" style="240" customWidth="1"/>
    <col min="9" max="9" width="11.42578125" style="239" customWidth="1"/>
    <col min="10" max="10" width="9.7109375" style="240" customWidth="1"/>
    <col min="11" max="11" width="13.42578125" style="240" customWidth="1"/>
    <col min="12" max="12" width="11" style="239" customWidth="1"/>
    <col min="13" max="13" width="9.85546875" style="240" customWidth="1"/>
    <col min="14" max="14" width="13.28515625" style="240" customWidth="1"/>
    <col min="15" max="15" width="11" style="239" customWidth="1"/>
    <col min="16" max="16" width="11" style="240" customWidth="1"/>
    <col min="17" max="17" width="14.42578125" style="240" customWidth="1"/>
    <col min="18" max="18" width="12.7109375" style="239" customWidth="1"/>
    <col min="19" max="19" width="13" style="240" customWidth="1"/>
    <col min="20" max="20" width="14.28515625" style="240" customWidth="1"/>
    <col min="21" max="21" width="12.85546875" style="239" customWidth="1"/>
    <col min="22" max="22" width="10" style="240" customWidth="1"/>
    <col min="23" max="25" width="9" style="240" customWidth="1"/>
    <col min="26" max="26" width="14.28515625" style="240" customWidth="1"/>
    <col min="27" max="256" width="9" style="240"/>
    <col min="257" max="257" width="9" style="240" customWidth="1"/>
    <col min="258" max="258" width="11.42578125" style="240" customWidth="1"/>
    <col min="259" max="259" width="68.42578125" style="240" customWidth="1"/>
    <col min="260" max="260" width="10" style="240" customWidth="1"/>
    <col min="261" max="261" width="13.85546875" style="240" customWidth="1"/>
    <col min="262" max="262" width="11.42578125" style="240" customWidth="1"/>
    <col min="263" max="263" width="10.28515625" style="240" customWidth="1"/>
    <col min="264" max="264" width="12" style="240" customWidth="1"/>
    <col min="265" max="265" width="11.42578125" style="240" customWidth="1"/>
    <col min="266" max="266" width="9.7109375" style="240" customWidth="1"/>
    <col min="267" max="267" width="13.42578125" style="240" customWidth="1"/>
    <col min="268" max="268" width="11" style="240" customWidth="1"/>
    <col min="269" max="269" width="9.85546875" style="240" customWidth="1"/>
    <col min="270" max="270" width="13.28515625" style="240" customWidth="1"/>
    <col min="271" max="272" width="11" style="240" customWidth="1"/>
    <col min="273" max="273" width="14.42578125" style="240" customWidth="1"/>
    <col min="274" max="274" width="11" style="240" customWidth="1"/>
    <col min="275" max="275" width="9.42578125" style="240" customWidth="1"/>
    <col min="276" max="276" width="14.28515625" style="240" customWidth="1"/>
    <col min="277" max="277" width="11" style="240" customWidth="1"/>
    <col min="278" max="278" width="10" style="240" customWidth="1"/>
    <col min="279" max="281" width="9" style="240" customWidth="1"/>
    <col min="282" max="282" width="14.28515625" style="240" customWidth="1"/>
    <col min="283" max="512" width="9" style="240"/>
    <col min="513" max="513" width="9" style="240" customWidth="1"/>
    <col min="514" max="514" width="11.42578125" style="240" customWidth="1"/>
    <col min="515" max="515" width="68.42578125" style="240" customWidth="1"/>
    <col min="516" max="516" width="10" style="240" customWidth="1"/>
    <col min="517" max="517" width="13.85546875" style="240" customWidth="1"/>
    <col min="518" max="518" width="11.42578125" style="240" customWidth="1"/>
    <col min="519" max="519" width="10.28515625" style="240" customWidth="1"/>
    <col min="520" max="520" width="12" style="240" customWidth="1"/>
    <col min="521" max="521" width="11.42578125" style="240" customWidth="1"/>
    <col min="522" max="522" width="9.7109375" style="240" customWidth="1"/>
    <col min="523" max="523" width="13.42578125" style="240" customWidth="1"/>
    <col min="524" max="524" width="11" style="240" customWidth="1"/>
    <col min="525" max="525" width="9.85546875" style="240" customWidth="1"/>
    <col min="526" max="526" width="13.28515625" style="240" customWidth="1"/>
    <col min="527" max="528" width="11" style="240" customWidth="1"/>
    <col min="529" max="529" width="14.42578125" style="240" customWidth="1"/>
    <col min="530" max="530" width="11" style="240" customWidth="1"/>
    <col min="531" max="531" width="9.42578125" style="240" customWidth="1"/>
    <col min="532" max="532" width="14.28515625" style="240" customWidth="1"/>
    <col min="533" max="533" width="11" style="240" customWidth="1"/>
    <col min="534" max="534" width="10" style="240" customWidth="1"/>
    <col min="535" max="537" width="9" style="240" customWidth="1"/>
    <col min="538" max="538" width="14.28515625" style="240" customWidth="1"/>
    <col min="539" max="768" width="9" style="240"/>
    <col min="769" max="769" width="9" style="240" customWidth="1"/>
    <col min="770" max="770" width="11.42578125" style="240" customWidth="1"/>
    <col min="771" max="771" width="68.42578125" style="240" customWidth="1"/>
    <col min="772" max="772" width="10" style="240" customWidth="1"/>
    <col min="773" max="773" width="13.85546875" style="240" customWidth="1"/>
    <col min="774" max="774" width="11.42578125" style="240" customWidth="1"/>
    <col min="775" max="775" width="10.28515625" style="240" customWidth="1"/>
    <col min="776" max="776" width="12" style="240" customWidth="1"/>
    <col min="777" max="777" width="11.42578125" style="240" customWidth="1"/>
    <col min="778" max="778" width="9.7109375" style="240" customWidth="1"/>
    <col min="779" max="779" width="13.42578125" style="240" customWidth="1"/>
    <col min="780" max="780" width="11" style="240" customWidth="1"/>
    <col min="781" max="781" width="9.85546875" style="240" customWidth="1"/>
    <col min="782" max="782" width="13.28515625" style="240" customWidth="1"/>
    <col min="783" max="784" width="11" style="240" customWidth="1"/>
    <col min="785" max="785" width="14.42578125" style="240" customWidth="1"/>
    <col min="786" max="786" width="11" style="240" customWidth="1"/>
    <col min="787" max="787" width="9.42578125" style="240" customWidth="1"/>
    <col min="788" max="788" width="14.28515625" style="240" customWidth="1"/>
    <col min="789" max="789" width="11" style="240" customWidth="1"/>
    <col min="790" max="790" width="10" style="240" customWidth="1"/>
    <col min="791" max="793" width="9" style="240" customWidth="1"/>
    <col min="794" max="794" width="14.28515625" style="240" customWidth="1"/>
    <col min="795" max="1024" width="9" style="240"/>
    <col min="1025" max="1025" width="9" style="240" customWidth="1"/>
    <col min="1026" max="1026" width="11.42578125" style="240" customWidth="1"/>
    <col min="1027" max="1027" width="68.42578125" style="240" customWidth="1"/>
    <col min="1028" max="1028" width="10" style="240" customWidth="1"/>
    <col min="1029" max="1029" width="13.85546875" style="240" customWidth="1"/>
    <col min="1030" max="1030" width="11.42578125" style="240" customWidth="1"/>
    <col min="1031" max="1031" width="10.28515625" style="240" customWidth="1"/>
    <col min="1032" max="1032" width="12" style="240" customWidth="1"/>
    <col min="1033" max="1033" width="11.42578125" style="240" customWidth="1"/>
    <col min="1034" max="1034" width="9.7109375" style="240" customWidth="1"/>
    <col min="1035" max="1035" width="13.42578125" style="240" customWidth="1"/>
    <col min="1036" max="1036" width="11" style="240" customWidth="1"/>
    <col min="1037" max="1037" width="9.85546875" style="240" customWidth="1"/>
    <col min="1038" max="1038" width="13.28515625" style="240" customWidth="1"/>
    <col min="1039" max="1040" width="11" style="240" customWidth="1"/>
    <col min="1041" max="1041" width="14.42578125" style="240" customWidth="1"/>
    <col min="1042" max="1042" width="11" style="240" customWidth="1"/>
    <col min="1043" max="1043" width="9.42578125" style="240" customWidth="1"/>
    <col min="1044" max="1044" width="14.28515625" style="240" customWidth="1"/>
    <col min="1045" max="1045" width="11" style="240" customWidth="1"/>
    <col min="1046" max="1046" width="10" style="240" customWidth="1"/>
    <col min="1047" max="1049" width="9" style="240" customWidth="1"/>
    <col min="1050" max="1050" width="14.28515625" style="240" customWidth="1"/>
    <col min="1051" max="1280" width="9" style="240"/>
    <col min="1281" max="1281" width="9" style="240" customWidth="1"/>
    <col min="1282" max="1282" width="11.42578125" style="240" customWidth="1"/>
    <col min="1283" max="1283" width="68.42578125" style="240" customWidth="1"/>
    <col min="1284" max="1284" width="10" style="240" customWidth="1"/>
    <col min="1285" max="1285" width="13.85546875" style="240" customWidth="1"/>
    <col min="1286" max="1286" width="11.42578125" style="240" customWidth="1"/>
    <col min="1287" max="1287" width="10.28515625" style="240" customWidth="1"/>
    <col min="1288" max="1288" width="12" style="240" customWidth="1"/>
    <col min="1289" max="1289" width="11.42578125" style="240" customWidth="1"/>
    <col min="1290" max="1290" width="9.7109375" style="240" customWidth="1"/>
    <col min="1291" max="1291" width="13.42578125" style="240" customWidth="1"/>
    <col min="1292" max="1292" width="11" style="240" customWidth="1"/>
    <col min="1293" max="1293" width="9.85546875" style="240" customWidth="1"/>
    <col min="1294" max="1294" width="13.28515625" style="240" customWidth="1"/>
    <col min="1295" max="1296" width="11" style="240" customWidth="1"/>
    <col min="1297" max="1297" width="14.42578125" style="240" customWidth="1"/>
    <col min="1298" max="1298" width="11" style="240" customWidth="1"/>
    <col min="1299" max="1299" width="9.42578125" style="240" customWidth="1"/>
    <col min="1300" max="1300" width="14.28515625" style="240" customWidth="1"/>
    <col min="1301" max="1301" width="11" style="240" customWidth="1"/>
    <col min="1302" max="1302" width="10" style="240" customWidth="1"/>
    <col min="1303" max="1305" width="9" style="240" customWidth="1"/>
    <col min="1306" max="1306" width="14.28515625" style="240" customWidth="1"/>
    <col min="1307" max="1536" width="9" style="240"/>
    <col min="1537" max="1537" width="9" style="240" customWidth="1"/>
    <col min="1538" max="1538" width="11.42578125" style="240" customWidth="1"/>
    <col min="1539" max="1539" width="68.42578125" style="240" customWidth="1"/>
    <col min="1540" max="1540" width="10" style="240" customWidth="1"/>
    <col min="1541" max="1541" width="13.85546875" style="240" customWidth="1"/>
    <col min="1542" max="1542" width="11.42578125" style="240" customWidth="1"/>
    <col min="1543" max="1543" width="10.28515625" style="240" customWidth="1"/>
    <col min="1544" max="1544" width="12" style="240" customWidth="1"/>
    <col min="1545" max="1545" width="11.42578125" style="240" customWidth="1"/>
    <col min="1546" max="1546" width="9.7109375" style="240" customWidth="1"/>
    <col min="1547" max="1547" width="13.42578125" style="240" customWidth="1"/>
    <col min="1548" max="1548" width="11" style="240" customWidth="1"/>
    <col min="1549" max="1549" width="9.85546875" style="240" customWidth="1"/>
    <col min="1550" max="1550" width="13.28515625" style="240" customWidth="1"/>
    <col min="1551" max="1552" width="11" style="240" customWidth="1"/>
    <col min="1553" max="1553" width="14.42578125" style="240" customWidth="1"/>
    <col min="1554" max="1554" width="11" style="240" customWidth="1"/>
    <col min="1555" max="1555" width="9.42578125" style="240" customWidth="1"/>
    <col min="1556" max="1556" width="14.28515625" style="240" customWidth="1"/>
    <col min="1557" max="1557" width="11" style="240" customWidth="1"/>
    <col min="1558" max="1558" width="10" style="240" customWidth="1"/>
    <col min="1559" max="1561" width="9" style="240" customWidth="1"/>
    <col min="1562" max="1562" width="14.28515625" style="240" customWidth="1"/>
    <col min="1563" max="1792" width="9" style="240"/>
    <col min="1793" max="1793" width="9" style="240" customWidth="1"/>
    <col min="1794" max="1794" width="11.42578125" style="240" customWidth="1"/>
    <col min="1795" max="1795" width="68.42578125" style="240" customWidth="1"/>
    <col min="1796" max="1796" width="10" style="240" customWidth="1"/>
    <col min="1797" max="1797" width="13.85546875" style="240" customWidth="1"/>
    <col min="1798" max="1798" width="11.42578125" style="240" customWidth="1"/>
    <col min="1799" max="1799" width="10.28515625" style="240" customWidth="1"/>
    <col min="1800" max="1800" width="12" style="240" customWidth="1"/>
    <col min="1801" max="1801" width="11.42578125" style="240" customWidth="1"/>
    <col min="1802" max="1802" width="9.7109375" style="240" customWidth="1"/>
    <col min="1803" max="1803" width="13.42578125" style="240" customWidth="1"/>
    <col min="1804" max="1804" width="11" style="240" customWidth="1"/>
    <col min="1805" max="1805" width="9.85546875" style="240" customWidth="1"/>
    <col min="1806" max="1806" width="13.28515625" style="240" customWidth="1"/>
    <col min="1807" max="1808" width="11" style="240" customWidth="1"/>
    <col min="1809" max="1809" width="14.42578125" style="240" customWidth="1"/>
    <col min="1810" max="1810" width="11" style="240" customWidth="1"/>
    <col min="1811" max="1811" width="9.42578125" style="240" customWidth="1"/>
    <col min="1812" max="1812" width="14.28515625" style="240" customWidth="1"/>
    <col min="1813" max="1813" width="11" style="240" customWidth="1"/>
    <col min="1814" max="1814" width="10" style="240" customWidth="1"/>
    <col min="1815" max="1817" width="9" style="240" customWidth="1"/>
    <col min="1818" max="1818" width="14.28515625" style="240" customWidth="1"/>
    <col min="1819" max="2048" width="9" style="240"/>
    <col min="2049" max="2049" width="9" style="240" customWidth="1"/>
    <col min="2050" max="2050" width="11.42578125" style="240" customWidth="1"/>
    <col min="2051" max="2051" width="68.42578125" style="240" customWidth="1"/>
    <col min="2052" max="2052" width="10" style="240" customWidth="1"/>
    <col min="2053" max="2053" width="13.85546875" style="240" customWidth="1"/>
    <col min="2054" max="2054" width="11.42578125" style="240" customWidth="1"/>
    <col min="2055" max="2055" width="10.28515625" style="240" customWidth="1"/>
    <col min="2056" max="2056" width="12" style="240" customWidth="1"/>
    <col min="2057" max="2057" width="11.42578125" style="240" customWidth="1"/>
    <col min="2058" max="2058" width="9.7109375" style="240" customWidth="1"/>
    <col min="2059" max="2059" width="13.42578125" style="240" customWidth="1"/>
    <col min="2060" max="2060" width="11" style="240" customWidth="1"/>
    <col min="2061" max="2061" width="9.85546875" style="240" customWidth="1"/>
    <col min="2062" max="2062" width="13.28515625" style="240" customWidth="1"/>
    <col min="2063" max="2064" width="11" style="240" customWidth="1"/>
    <col min="2065" max="2065" width="14.42578125" style="240" customWidth="1"/>
    <col min="2066" max="2066" width="11" style="240" customWidth="1"/>
    <col min="2067" max="2067" width="9.42578125" style="240" customWidth="1"/>
    <col min="2068" max="2068" width="14.28515625" style="240" customWidth="1"/>
    <col min="2069" max="2069" width="11" style="240" customWidth="1"/>
    <col min="2070" max="2070" width="10" style="240" customWidth="1"/>
    <col min="2071" max="2073" width="9" style="240" customWidth="1"/>
    <col min="2074" max="2074" width="14.28515625" style="240" customWidth="1"/>
    <col min="2075" max="2304" width="9" style="240"/>
    <col min="2305" max="2305" width="9" style="240" customWidth="1"/>
    <col min="2306" max="2306" width="11.42578125" style="240" customWidth="1"/>
    <col min="2307" max="2307" width="68.42578125" style="240" customWidth="1"/>
    <col min="2308" max="2308" width="10" style="240" customWidth="1"/>
    <col min="2309" max="2309" width="13.85546875" style="240" customWidth="1"/>
    <col min="2310" max="2310" width="11.42578125" style="240" customWidth="1"/>
    <col min="2311" max="2311" width="10.28515625" style="240" customWidth="1"/>
    <col min="2312" max="2312" width="12" style="240" customWidth="1"/>
    <col min="2313" max="2313" width="11.42578125" style="240" customWidth="1"/>
    <col min="2314" max="2314" width="9.7109375" style="240" customWidth="1"/>
    <col min="2315" max="2315" width="13.42578125" style="240" customWidth="1"/>
    <col min="2316" max="2316" width="11" style="240" customWidth="1"/>
    <col min="2317" max="2317" width="9.85546875" style="240" customWidth="1"/>
    <col min="2318" max="2318" width="13.28515625" style="240" customWidth="1"/>
    <col min="2319" max="2320" width="11" style="240" customWidth="1"/>
    <col min="2321" max="2321" width="14.42578125" style="240" customWidth="1"/>
    <col min="2322" max="2322" width="11" style="240" customWidth="1"/>
    <col min="2323" max="2323" width="9.42578125" style="240" customWidth="1"/>
    <col min="2324" max="2324" width="14.28515625" style="240" customWidth="1"/>
    <col min="2325" max="2325" width="11" style="240" customWidth="1"/>
    <col min="2326" max="2326" width="10" style="240" customWidth="1"/>
    <col min="2327" max="2329" width="9" style="240" customWidth="1"/>
    <col min="2330" max="2330" width="14.28515625" style="240" customWidth="1"/>
    <col min="2331" max="2560" width="9" style="240"/>
    <col min="2561" max="2561" width="9" style="240" customWidth="1"/>
    <col min="2562" max="2562" width="11.42578125" style="240" customWidth="1"/>
    <col min="2563" max="2563" width="68.42578125" style="240" customWidth="1"/>
    <col min="2564" max="2564" width="10" style="240" customWidth="1"/>
    <col min="2565" max="2565" width="13.85546875" style="240" customWidth="1"/>
    <col min="2566" max="2566" width="11.42578125" style="240" customWidth="1"/>
    <col min="2567" max="2567" width="10.28515625" style="240" customWidth="1"/>
    <col min="2568" max="2568" width="12" style="240" customWidth="1"/>
    <col min="2569" max="2569" width="11.42578125" style="240" customWidth="1"/>
    <col min="2570" max="2570" width="9.7109375" style="240" customWidth="1"/>
    <col min="2571" max="2571" width="13.42578125" style="240" customWidth="1"/>
    <col min="2572" max="2572" width="11" style="240" customWidth="1"/>
    <col min="2573" max="2573" width="9.85546875" style="240" customWidth="1"/>
    <col min="2574" max="2574" width="13.28515625" style="240" customWidth="1"/>
    <col min="2575" max="2576" width="11" style="240" customWidth="1"/>
    <col min="2577" max="2577" width="14.42578125" style="240" customWidth="1"/>
    <col min="2578" max="2578" width="11" style="240" customWidth="1"/>
    <col min="2579" max="2579" width="9.42578125" style="240" customWidth="1"/>
    <col min="2580" max="2580" width="14.28515625" style="240" customWidth="1"/>
    <col min="2581" max="2581" width="11" style="240" customWidth="1"/>
    <col min="2582" max="2582" width="10" style="240" customWidth="1"/>
    <col min="2583" max="2585" width="9" style="240" customWidth="1"/>
    <col min="2586" max="2586" width="14.28515625" style="240" customWidth="1"/>
    <col min="2587" max="2816" width="9" style="240"/>
    <col min="2817" max="2817" width="9" style="240" customWidth="1"/>
    <col min="2818" max="2818" width="11.42578125" style="240" customWidth="1"/>
    <col min="2819" max="2819" width="68.42578125" style="240" customWidth="1"/>
    <col min="2820" max="2820" width="10" style="240" customWidth="1"/>
    <col min="2821" max="2821" width="13.85546875" style="240" customWidth="1"/>
    <col min="2822" max="2822" width="11.42578125" style="240" customWidth="1"/>
    <col min="2823" max="2823" width="10.28515625" style="240" customWidth="1"/>
    <col min="2824" max="2824" width="12" style="240" customWidth="1"/>
    <col min="2825" max="2825" width="11.42578125" style="240" customWidth="1"/>
    <col min="2826" max="2826" width="9.7109375" style="240" customWidth="1"/>
    <col min="2827" max="2827" width="13.42578125" style="240" customWidth="1"/>
    <col min="2828" max="2828" width="11" style="240" customWidth="1"/>
    <col min="2829" max="2829" width="9.85546875" style="240" customWidth="1"/>
    <col min="2830" max="2830" width="13.28515625" style="240" customWidth="1"/>
    <col min="2831" max="2832" width="11" style="240" customWidth="1"/>
    <col min="2833" max="2833" width="14.42578125" style="240" customWidth="1"/>
    <col min="2834" max="2834" width="11" style="240" customWidth="1"/>
    <col min="2835" max="2835" width="9.42578125" style="240" customWidth="1"/>
    <col min="2836" max="2836" width="14.28515625" style="240" customWidth="1"/>
    <col min="2837" max="2837" width="11" style="240" customWidth="1"/>
    <col min="2838" max="2838" width="10" style="240" customWidth="1"/>
    <col min="2839" max="2841" width="9" style="240" customWidth="1"/>
    <col min="2842" max="2842" width="14.28515625" style="240" customWidth="1"/>
    <col min="2843" max="3072" width="9" style="240"/>
    <col min="3073" max="3073" width="9" style="240" customWidth="1"/>
    <col min="3074" max="3074" width="11.42578125" style="240" customWidth="1"/>
    <col min="3075" max="3075" width="68.42578125" style="240" customWidth="1"/>
    <col min="3076" max="3076" width="10" style="240" customWidth="1"/>
    <col min="3077" max="3077" width="13.85546875" style="240" customWidth="1"/>
    <col min="3078" max="3078" width="11.42578125" style="240" customWidth="1"/>
    <col min="3079" max="3079" width="10.28515625" style="240" customWidth="1"/>
    <col min="3080" max="3080" width="12" style="240" customWidth="1"/>
    <col min="3081" max="3081" width="11.42578125" style="240" customWidth="1"/>
    <col min="3082" max="3082" width="9.7109375" style="240" customWidth="1"/>
    <col min="3083" max="3083" width="13.42578125" style="240" customWidth="1"/>
    <col min="3084" max="3084" width="11" style="240" customWidth="1"/>
    <col min="3085" max="3085" width="9.85546875" style="240" customWidth="1"/>
    <col min="3086" max="3086" width="13.28515625" style="240" customWidth="1"/>
    <col min="3087" max="3088" width="11" style="240" customWidth="1"/>
    <col min="3089" max="3089" width="14.42578125" style="240" customWidth="1"/>
    <col min="3090" max="3090" width="11" style="240" customWidth="1"/>
    <col min="3091" max="3091" width="9.42578125" style="240" customWidth="1"/>
    <col min="3092" max="3092" width="14.28515625" style="240" customWidth="1"/>
    <col min="3093" max="3093" width="11" style="240" customWidth="1"/>
    <col min="3094" max="3094" width="10" style="240" customWidth="1"/>
    <col min="3095" max="3097" width="9" style="240" customWidth="1"/>
    <col min="3098" max="3098" width="14.28515625" style="240" customWidth="1"/>
    <col min="3099" max="3328" width="9" style="240"/>
    <col min="3329" max="3329" width="9" style="240" customWidth="1"/>
    <col min="3330" max="3330" width="11.42578125" style="240" customWidth="1"/>
    <col min="3331" max="3331" width="68.42578125" style="240" customWidth="1"/>
    <col min="3332" max="3332" width="10" style="240" customWidth="1"/>
    <col min="3333" max="3333" width="13.85546875" style="240" customWidth="1"/>
    <col min="3334" max="3334" width="11.42578125" style="240" customWidth="1"/>
    <col min="3335" max="3335" width="10.28515625" style="240" customWidth="1"/>
    <col min="3336" max="3336" width="12" style="240" customWidth="1"/>
    <col min="3337" max="3337" width="11.42578125" style="240" customWidth="1"/>
    <col min="3338" max="3338" width="9.7109375" style="240" customWidth="1"/>
    <col min="3339" max="3339" width="13.42578125" style="240" customWidth="1"/>
    <col min="3340" max="3340" width="11" style="240" customWidth="1"/>
    <col min="3341" max="3341" width="9.85546875" style="240" customWidth="1"/>
    <col min="3342" max="3342" width="13.28515625" style="240" customWidth="1"/>
    <col min="3343" max="3344" width="11" style="240" customWidth="1"/>
    <col min="3345" max="3345" width="14.42578125" style="240" customWidth="1"/>
    <col min="3346" max="3346" width="11" style="240" customWidth="1"/>
    <col min="3347" max="3347" width="9.42578125" style="240" customWidth="1"/>
    <col min="3348" max="3348" width="14.28515625" style="240" customWidth="1"/>
    <col min="3349" max="3349" width="11" style="240" customWidth="1"/>
    <col min="3350" max="3350" width="10" style="240" customWidth="1"/>
    <col min="3351" max="3353" width="9" style="240" customWidth="1"/>
    <col min="3354" max="3354" width="14.28515625" style="240" customWidth="1"/>
    <col min="3355" max="3584" width="9" style="240"/>
    <col min="3585" max="3585" width="9" style="240" customWidth="1"/>
    <col min="3586" max="3586" width="11.42578125" style="240" customWidth="1"/>
    <col min="3587" max="3587" width="68.42578125" style="240" customWidth="1"/>
    <col min="3588" max="3588" width="10" style="240" customWidth="1"/>
    <col min="3589" max="3589" width="13.85546875" style="240" customWidth="1"/>
    <col min="3590" max="3590" width="11.42578125" style="240" customWidth="1"/>
    <col min="3591" max="3591" width="10.28515625" style="240" customWidth="1"/>
    <col min="3592" max="3592" width="12" style="240" customWidth="1"/>
    <col min="3593" max="3593" width="11.42578125" style="240" customWidth="1"/>
    <col min="3594" max="3594" width="9.7109375" style="240" customWidth="1"/>
    <col min="3595" max="3595" width="13.42578125" style="240" customWidth="1"/>
    <col min="3596" max="3596" width="11" style="240" customWidth="1"/>
    <col min="3597" max="3597" width="9.85546875" style="240" customWidth="1"/>
    <col min="3598" max="3598" width="13.28515625" style="240" customWidth="1"/>
    <col min="3599" max="3600" width="11" style="240" customWidth="1"/>
    <col min="3601" max="3601" width="14.42578125" style="240" customWidth="1"/>
    <col min="3602" max="3602" width="11" style="240" customWidth="1"/>
    <col min="3603" max="3603" width="9.42578125" style="240" customWidth="1"/>
    <col min="3604" max="3604" width="14.28515625" style="240" customWidth="1"/>
    <col min="3605" max="3605" width="11" style="240" customWidth="1"/>
    <col min="3606" max="3606" width="10" style="240" customWidth="1"/>
    <col min="3607" max="3609" width="9" style="240" customWidth="1"/>
    <col min="3610" max="3610" width="14.28515625" style="240" customWidth="1"/>
    <col min="3611" max="3840" width="9" style="240"/>
    <col min="3841" max="3841" width="9" style="240" customWidth="1"/>
    <col min="3842" max="3842" width="11.42578125" style="240" customWidth="1"/>
    <col min="3843" max="3843" width="68.42578125" style="240" customWidth="1"/>
    <col min="3844" max="3844" width="10" style="240" customWidth="1"/>
    <col min="3845" max="3845" width="13.85546875" style="240" customWidth="1"/>
    <col min="3846" max="3846" width="11.42578125" style="240" customWidth="1"/>
    <col min="3847" max="3847" width="10.28515625" style="240" customWidth="1"/>
    <col min="3848" max="3848" width="12" style="240" customWidth="1"/>
    <col min="3849" max="3849" width="11.42578125" style="240" customWidth="1"/>
    <col min="3850" max="3850" width="9.7109375" style="240" customWidth="1"/>
    <col min="3851" max="3851" width="13.42578125" style="240" customWidth="1"/>
    <col min="3852" max="3852" width="11" style="240" customWidth="1"/>
    <col min="3853" max="3853" width="9.85546875" style="240" customWidth="1"/>
    <col min="3854" max="3854" width="13.28515625" style="240" customWidth="1"/>
    <col min="3855" max="3856" width="11" style="240" customWidth="1"/>
    <col min="3857" max="3857" width="14.42578125" style="240" customWidth="1"/>
    <col min="3858" max="3858" width="11" style="240" customWidth="1"/>
    <col min="3859" max="3859" width="9.42578125" style="240" customWidth="1"/>
    <col min="3860" max="3860" width="14.28515625" style="240" customWidth="1"/>
    <col min="3861" max="3861" width="11" style="240" customWidth="1"/>
    <col min="3862" max="3862" width="10" style="240" customWidth="1"/>
    <col min="3863" max="3865" width="9" style="240" customWidth="1"/>
    <col min="3866" max="3866" width="14.28515625" style="240" customWidth="1"/>
    <col min="3867" max="4096" width="9" style="240"/>
    <col min="4097" max="4097" width="9" style="240" customWidth="1"/>
    <col min="4098" max="4098" width="11.42578125" style="240" customWidth="1"/>
    <col min="4099" max="4099" width="68.42578125" style="240" customWidth="1"/>
    <col min="4100" max="4100" width="10" style="240" customWidth="1"/>
    <col min="4101" max="4101" width="13.85546875" style="240" customWidth="1"/>
    <col min="4102" max="4102" width="11.42578125" style="240" customWidth="1"/>
    <col min="4103" max="4103" width="10.28515625" style="240" customWidth="1"/>
    <col min="4104" max="4104" width="12" style="240" customWidth="1"/>
    <col min="4105" max="4105" width="11.42578125" style="240" customWidth="1"/>
    <col min="4106" max="4106" width="9.7109375" style="240" customWidth="1"/>
    <col min="4107" max="4107" width="13.42578125" style="240" customWidth="1"/>
    <col min="4108" max="4108" width="11" style="240" customWidth="1"/>
    <col min="4109" max="4109" width="9.85546875" style="240" customWidth="1"/>
    <col min="4110" max="4110" width="13.28515625" style="240" customWidth="1"/>
    <col min="4111" max="4112" width="11" style="240" customWidth="1"/>
    <col min="4113" max="4113" width="14.42578125" style="240" customWidth="1"/>
    <col min="4114" max="4114" width="11" style="240" customWidth="1"/>
    <col min="4115" max="4115" width="9.42578125" style="240" customWidth="1"/>
    <col min="4116" max="4116" width="14.28515625" style="240" customWidth="1"/>
    <col min="4117" max="4117" width="11" style="240" customWidth="1"/>
    <col min="4118" max="4118" width="10" style="240" customWidth="1"/>
    <col min="4119" max="4121" width="9" style="240" customWidth="1"/>
    <col min="4122" max="4122" width="14.28515625" style="240" customWidth="1"/>
    <col min="4123" max="4352" width="9" style="240"/>
    <col min="4353" max="4353" width="9" style="240" customWidth="1"/>
    <col min="4354" max="4354" width="11.42578125" style="240" customWidth="1"/>
    <col min="4355" max="4355" width="68.42578125" style="240" customWidth="1"/>
    <col min="4356" max="4356" width="10" style="240" customWidth="1"/>
    <col min="4357" max="4357" width="13.85546875" style="240" customWidth="1"/>
    <col min="4358" max="4358" width="11.42578125" style="240" customWidth="1"/>
    <col min="4359" max="4359" width="10.28515625" style="240" customWidth="1"/>
    <col min="4360" max="4360" width="12" style="240" customWidth="1"/>
    <col min="4361" max="4361" width="11.42578125" style="240" customWidth="1"/>
    <col min="4362" max="4362" width="9.7109375" style="240" customWidth="1"/>
    <col min="4363" max="4363" width="13.42578125" style="240" customWidth="1"/>
    <col min="4364" max="4364" width="11" style="240" customWidth="1"/>
    <col min="4365" max="4365" width="9.85546875" style="240" customWidth="1"/>
    <col min="4366" max="4366" width="13.28515625" style="240" customWidth="1"/>
    <col min="4367" max="4368" width="11" style="240" customWidth="1"/>
    <col min="4369" max="4369" width="14.42578125" style="240" customWidth="1"/>
    <col min="4370" max="4370" width="11" style="240" customWidth="1"/>
    <col min="4371" max="4371" width="9.42578125" style="240" customWidth="1"/>
    <col min="4372" max="4372" width="14.28515625" style="240" customWidth="1"/>
    <col min="4373" max="4373" width="11" style="240" customWidth="1"/>
    <col min="4374" max="4374" width="10" style="240" customWidth="1"/>
    <col min="4375" max="4377" width="9" style="240" customWidth="1"/>
    <col min="4378" max="4378" width="14.28515625" style="240" customWidth="1"/>
    <col min="4379" max="4608" width="9" style="240"/>
    <col min="4609" max="4609" width="9" style="240" customWidth="1"/>
    <col min="4610" max="4610" width="11.42578125" style="240" customWidth="1"/>
    <col min="4611" max="4611" width="68.42578125" style="240" customWidth="1"/>
    <col min="4612" max="4612" width="10" style="240" customWidth="1"/>
    <col min="4613" max="4613" width="13.85546875" style="240" customWidth="1"/>
    <col min="4614" max="4614" width="11.42578125" style="240" customWidth="1"/>
    <col min="4615" max="4615" width="10.28515625" style="240" customWidth="1"/>
    <col min="4616" max="4616" width="12" style="240" customWidth="1"/>
    <col min="4617" max="4617" width="11.42578125" style="240" customWidth="1"/>
    <col min="4618" max="4618" width="9.7109375" style="240" customWidth="1"/>
    <col min="4619" max="4619" width="13.42578125" style="240" customWidth="1"/>
    <col min="4620" max="4620" width="11" style="240" customWidth="1"/>
    <col min="4621" max="4621" width="9.85546875" style="240" customWidth="1"/>
    <col min="4622" max="4622" width="13.28515625" style="240" customWidth="1"/>
    <col min="4623" max="4624" width="11" style="240" customWidth="1"/>
    <col min="4625" max="4625" width="14.42578125" style="240" customWidth="1"/>
    <col min="4626" max="4626" width="11" style="240" customWidth="1"/>
    <col min="4627" max="4627" width="9.42578125" style="240" customWidth="1"/>
    <col min="4628" max="4628" width="14.28515625" style="240" customWidth="1"/>
    <col min="4629" max="4629" width="11" style="240" customWidth="1"/>
    <col min="4630" max="4630" width="10" style="240" customWidth="1"/>
    <col min="4631" max="4633" width="9" style="240" customWidth="1"/>
    <col min="4634" max="4634" width="14.28515625" style="240" customWidth="1"/>
    <col min="4635" max="4864" width="9" style="240"/>
    <col min="4865" max="4865" width="9" style="240" customWidth="1"/>
    <col min="4866" max="4866" width="11.42578125" style="240" customWidth="1"/>
    <col min="4867" max="4867" width="68.42578125" style="240" customWidth="1"/>
    <col min="4868" max="4868" width="10" style="240" customWidth="1"/>
    <col min="4869" max="4869" width="13.85546875" style="240" customWidth="1"/>
    <col min="4870" max="4870" width="11.42578125" style="240" customWidth="1"/>
    <col min="4871" max="4871" width="10.28515625" style="240" customWidth="1"/>
    <col min="4872" max="4872" width="12" style="240" customWidth="1"/>
    <col min="4873" max="4873" width="11.42578125" style="240" customWidth="1"/>
    <col min="4874" max="4874" width="9.7109375" style="240" customWidth="1"/>
    <col min="4875" max="4875" width="13.42578125" style="240" customWidth="1"/>
    <col min="4876" max="4876" width="11" style="240" customWidth="1"/>
    <col min="4877" max="4877" width="9.85546875" style="240" customWidth="1"/>
    <col min="4878" max="4878" width="13.28515625" style="240" customWidth="1"/>
    <col min="4879" max="4880" width="11" style="240" customWidth="1"/>
    <col min="4881" max="4881" width="14.42578125" style="240" customWidth="1"/>
    <col min="4882" max="4882" width="11" style="240" customWidth="1"/>
    <col min="4883" max="4883" width="9.42578125" style="240" customWidth="1"/>
    <col min="4884" max="4884" width="14.28515625" style="240" customWidth="1"/>
    <col min="4885" max="4885" width="11" style="240" customWidth="1"/>
    <col min="4886" max="4886" width="10" style="240" customWidth="1"/>
    <col min="4887" max="4889" width="9" style="240" customWidth="1"/>
    <col min="4890" max="4890" width="14.28515625" style="240" customWidth="1"/>
    <col min="4891" max="5120" width="9" style="240"/>
    <col min="5121" max="5121" width="9" style="240" customWidth="1"/>
    <col min="5122" max="5122" width="11.42578125" style="240" customWidth="1"/>
    <col min="5123" max="5123" width="68.42578125" style="240" customWidth="1"/>
    <col min="5124" max="5124" width="10" style="240" customWidth="1"/>
    <col min="5125" max="5125" width="13.85546875" style="240" customWidth="1"/>
    <col min="5126" max="5126" width="11.42578125" style="240" customWidth="1"/>
    <col min="5127" max="5127" width="10.28515625" style="240" customWidth="1"/>
    <col min="5128" max="5128" width="12" style="240" customWidth="1"/>
    <col min="5129" max="5129" width="11.42578125" style="240" customWidth="1"/>
    <col min="5130" max="5130" width="9.7109375" style="240" customWidth="1"/>
    <col min="5131" max="5131" width="13.42578125" style="240" customWidth="1"/>
    <col min="5132" max="5132" width="11" style="240" customWidth="1"/>
    <col min="5133" max="5133" width="9.85546875" style="240" customWidth="1"/>
    <col min="5134" max="5134" width="13.28515625" style="240" customWidth="1"/>
    <col min="5135" max="5136" width="11" style="240" customWidth="1"/>
    <col min="5137" max="5137" width="14.42578125" style="240" customWidth="1"/>
    <col min="5138" max="5138" width="11" style="240" customWidth="1"/>
    <col min="5139" max="5139" width="9.42578125" style="240" customWidth="1"/>
    <col min="5140" max="5140" width="14.28515625" style="240" customWidth="1"/>
    <col min="5141" max="5141" width="11" style="240" customWidth="1"/>
    <col min="5142" max="5142" width="10" style="240" customWidth="1"/>
    <col min="5143" max="5145" width="9" style="240" customWidth="1"/>
    <col min="5146" max="5146" width="14.28515625" style="240" customWidth="1"/>
    <col min="5147" max="5376" width="9" style="240"/>
    <col min="5377" max="5377" width="9" style="240" customWidth="1"/>
    <col min="5378" max="5378" width="11.42578125" style="240" customWidth="1"/>
    <col min="5379" max="5379" width="68.42578125" style="240" customWidth="1"/>
    <col min="5380" max="5380" width="10" style="240" customWidth="1"/>
    <col min="5381" max="5381" width="13.85546875" style="240" customWidth="1"/>
    <col min="5382" max="5382" width="11.42578125" style="240" customWidth="1"/>
    <col min="5383" max="5383" width="10.28515625" style="240" customWidth="1"/>
    <col min="5384" max="5384" width="12" style="240" customWidth="1"/>
    <col min="5385" max="5385" width="11.42578125" style="240" customWidth="1"/>
    <col min="5386" max="5386" width="9.7109375" style="240" customWidth="1"/>
    <col min="5387" max="5387" width="13.42578125" style="240" customWidth="1"/>
    <col min="5388" max="5388" width="11" style="240" customWidth="1"/>
    <col min="5389" max="5389" width="9.85546875" style="240" customWidth="1"/>
    <col min="5390" max="5390" width="13.28515625" style="240" customWidth="1"/>
    <col min="5391" max="5392" width="11" style="240" customWidth="1"/>
    <col min="5393" max="5393" width="14.42578125" style="240" customWidth="1"/>
    <col min="5394" max="5394" width="11" style="240" customWidth="1"/>
    <col min="5395" max="5395" width="9.42578125" style="240" customWidth="1"/>
    <col min="5396" max="5396" width="14.28515625" style="240" customWidth="1"/>
    <col min="5397" max="5397" width="11" style="240" customWidth="1"/>
    <col min="5398" max="5398" width="10" style="240" customWidth="1"/>
    <col min="5399" max="5401" width="9" style="240" customWidth="1"/>
    <col min="5402" max="5402" width="14.28515625" style="240" customWidth="1"/>
    <col min="5403" max="5632" width="9" style="240"/>
    <col min="5633" max="5633" width="9" style="240" customWidth="1"/>
    <col min="5634" max="5634" width="11.42578125" style="240" customWidth="1"/>
    <col min="5635" max="5635" width="68.42578125" style="240" customWidth="1"/>
    <col min="5636" max="5636" width="10" style="240" customWidth="1"/>
    <col min="5637" max="5637" width="13.85546875" style="240" customWidth="1"/>
    <col min="5638" max="5638" width="11.42578125" style="240" customWidth="1"/>
    <col min="5639" max="5639" width="10.28515625" style="240" customWidth="1"/>
    <col min="5640" max="5640" width="12" style="240" customWidth="1"/>
    <col min="5641" max="5641" width="11.42578125" style="240" customWidth="1"/>
    <col min="5642" max="5642" width="9.7109375" style="240" customWidth="1"/>
    <col min="5643" max="5643" width="13.42578125" style="240" customWidth="1"/>
    <col min="5644" max="5644" width="11" style="240" customWidth="1"/>
    <col min="5645" max="5645" width="9.85546875" style="240" customWidth="1"/>
    <col min="5646" max="5646" width="13.28515625" style="240" customWidth="1"/>
    <col min="5647" max="5648" width="11" style="240" customWidth="1"/>
    <col min="5649" max="5649" width="14.42578125" style="240" customWidth="1"/>
    <col min="5650" max="5650" width="11" style="240" customWidth="1"/>
    <col min="5651" max="5651" width="9.42578125" style="240" customWidth="1"/>
    <col min="5652" max="5652" width="14.28515625" style="240" customWidth="1"/>
    <col min="5653" max="5653" width="11" style="240" customWidth="1"/>
    <col min="5654" max="5654" width="10" style="240" customWidth="1"/>
    <col min="5655" max="5657" width="9" style="240" customWidth="1"/>
    <col min="5658" max="5658" width="14.28515625" style="240" customWidth="1"/>
    <col min="5659" max="5888" width="9" style="240"/>
    <col min="5889" max="5889" width="9" style="240" customWidth="1"/>
    <col min="5890" max="5890" width="11.42578125" style="240" customWidth="1"/>
    <col min="5891" max="5891" width="68.42578125" style="240" customWidth="1"/>
    <col min="5892" max="5892" width="10" style="240" customWidth="1"/>
    <col min="5893" max="5893" width="13.85546875" style="240" customWidth="1"/>
    <col min="5894" max="5894" width="11.42578125" style="240" customWidth="1"/>
    <col min="5895" max="5895" width="10.28515625" style="240" customWidth="1"/>
    <col min="5896" max="5896" width="12" style="240" customWidth="1"/>
    <col min="5897" max="5897" width="11.42578125" style="240" customWidth="1"/>
    <col min="5898" max="5898" width="9.7109375" style="240" customWidth="1"/>
    <col min="5899" max="5899" width="13.42578125" style="240" customWidth="1"/>
    <col min="5900" max="5900" width="11" style="240" customWidth="1"/>
    <col min="5901" max="5901" width="9.85546875" style="240" customWidth="1"/>
    <col min="5902" max="5902" width="13.28515625" style="240" customWidth="1"/>
    <col min="5903" max="5904" width="11" style="240" customWidth="1"/>
    <col min="5905" max="5905" width="14.42578125" style="240" customWidth="1"/>
    <col min="5906" max="5906" width="11" style="240" customWidth="1"/>
    <col min="5907" max="5907" width="9.42578125" style="240" customWidth="1"/>
    <col min="5908" max="5908" width="14.28515625" style="240" customWidth="1"/>
    <col min="5909" max="5909" width="11" style="240" customWidth="1"/>
    <col min="5910" max="5910" width="10" style="240" customWidth="1"/>
    <col min="5911" max="5913" width="9" style="240" customWidth="1"/>
    <col min="5914" max="5914" width="14.28515625" style="240" customWidth="1"/>
    <col min="5915" max="6144" width="9" style="240"/>
    <col min="6145" max="6145" width="9" style="240" customWidth="1"/>
    <col min="6146" max="6146" width="11.42578125" style="240" customWidth="1"/>
    <col min="6147" max="6147" width="68.42578125" style="240" customWidth="1"/>
    <col min="6148" max="6148" width="10" style="240" customWidth="1"/>
    <col min="6149" max="6149" width="13.85546875" style="240" customWidth="1"/>
    <col min="6150" max="6150" width="11.42578125" style="240" customWidth="1"/>
    <col min="6151" max="6151" width="10.28515625" style="240" customWidth="1"/>
    <col min="6152" max="6152" width="12" style="240" customWidth="1"/>
    <col min="6153" max="6153" width="11.42578125" style="240" customWidth="1"/>
    <col min="6154" max="6154" width="9.7109375" style="240" customWidth="1"/>
    <col min="6155" max="6155" width="13.42578125" style="240" customWidth="1"/>
    <col min="6156" max="6156" width="11" style="240" customWidth="1"/>
    <col min="6157" max="6157" width="9.85546875" style="240" customWidth="1"/>
    <col min="6158" max="6158" width="13.28515625" style="240" customWidth="1"/>
    <col min="6159" max="6160" width="11" style="240" customWidth="1"/>
    <col min="6161" max="6161" width="14.42578125" style="240" customWidth="1"/>
    <col min="6162" max="6162" width="11" style="240" customWidth="1"/>
    <col min="6163" max="6163" width="9.42578125" style="240" customWidth="1"/>
    <col min="6164" max="6164" width="14.28515625" style="240" customWidth="1"/>
    <col min="6165" max="6165" width="11" style="240" customWidth="1"/>
    <col min="6166" max="6166" width="10" style="240" customWidth="1"/>
    <col min="6167" max="6169" width="9" style="240" customWidth="1"/>
    <col min="6170" max="6170" width="14.28515625" style="240" customWidth="1"/>
    <col min="6171" max="6400" width="9" style="240"/>
    <col min="6401" max="6401" width="9" style="240" customWidth="1"/>
    <col min="6402" max="6402" width="11.42578125" style="240" customWidth="1"/>
    <col min="6403" max="6403" width="68.42578125" style="240" customWidth="1"/>
    <col min="6404" max="6404" width="10" style="240" customWidth="1"/>
    <col min="6405" max="6405" width="13.85546875" style="240" customWidth="1"/>
    <col min="6406" max="6406" width="11.42578125" style="240" customWidth="1"/>
    <col min="6407" max="6407" width="10.28515625" style="240" customWidth="1"/>
    <col min="6408" max="6408" width="12" style="240" customWidth="1"/>
    <col min="6409" max="6409" width="11.42578125" style="240" customWidth="1"/>
    <col min="6410" max="6410" width="9.7109375" style="240" customWidth="1"/>
    <col min="6411" max="6411" width="13.42578125" style="240" customWidth="1"/>
    <col min="6412" max="6412" width="11" style="240" customWidth="1"/>
    <col min="6413" max="6413" width="9.85546875" style="240" customWidth="1"/>
    <col min="6414" max="6414" width="13.28515625" style="240" customWidth="1"/>
    <col min="6415" max="6416" width="11" style="240" customWidth="1"/>
    <col min="6417" max="6417" width="14.42578125" style="240" customWidth="1"/>
    <col min="6418" max="6418" width="11" style="240" customWidth="1"/>
    <col min="6419" max="6419" width="9.42578125" style="240" customWidth="1"/>
    <col min="6420" max="6420" width="14.28515625" style="240" customWidth="1"/>
    <col min="6421" max="6421" width="11" style="240" customWidth="1"/>
    <col min="6422" max="6422" width="10" style="240" customWidth="1"/>
    <col min="6423" max="6425" width="9" style="240" customWidth="1"/>
    <col min="6426" max="6426" width="14.28515625" style="240" customWidth="1"/>
    <col min="6427" max="6656" width="9" style="240"/>
    <col min="6657" max="6657" width="9" style="240" customWidth="1"/>
    <col min="6658" max="6658" width="11.42578125" style="240" customWidth="1"/>
    <col min="6659" max="6659" width="68.42578125" style="240" customWidth="1"/>
    <col min="6660" max="6660" width="10" style="240" customWidth="1"/>
    <col min="6661" max="6661" width="13.85546875" style="240" customWidth="1"/>
    <col min="6662" max="6662" width="11.42578125" style="240" customWidth="1"/>
    <col min="6663" max="6663" width="10.28515625" style="240" customWidth="1"/>
    <col min="6664" max="6664" width="12" style="240" customWidth="1"/>
    <col min="6665" max="6665" width="11.42578125" style="240" customWidth="1"/>
    <col min="6666" max="6666" width="9.7109375" style="240" customWidth="1"/>
    <col min="6667" max="6667" width="13.42578125" style="240" customWidth="1"/>
    <col min="6668" max="6668" width="11" style="240" customWidth="1"/>
    <col min="6669" max="6669" width="9.85546875" style="240" customWidth="1"/>
    <col min="6670" max="6670" width="13.28515625" style="240" customWidth="1"/>
    <col min="6671" max="6672" width="11" style="240" customWidth="1"/>
    <col min="6673" max="6673" width="14.42578125" style="240" customWidth="1"/>
    <col min="6674" max="6674" width="11" style="240" customWidth="1"/>
    <col min="6675" max="6675" width="9.42578125" style="240" customWidth="1"/>
    <col min="6676" max="6676" width="14.28515625" style="240" customWidth="1"/>
    <col min="6677" max="6677" width="11" style="240" customWidth="1"/>
    <col min="6678" max="6678" width="10" style="240" customWidth="1"/>
    <col min="6679" max="6681" width="9" style="240" customWidth="1"/>
    <col min="6682" max="6682" width="14.28515625" style="240" customWidth="1"/>
    <col min="6683" max="6912" width="9" style="240"/>
    <col min="6913" max="6913" width="9" style="240" customWidth="1"/>
    <col min="6914" max="6914" width="11.42578125" style="240" customWidth="1"/>
    <col min="6915" max="6915" width="68.42578125" style="240" customWidth="1"/>
    <col min="6916" max="6916" width="10" style="240" customWidth="1"/>
    <col min="6917" max="6917" width="13.85546875" style="240" customWidth="1"/>
    <col min="6918" max="6918" width="11.42578125" style="240" customWidth="1"/>
    <col min="6919" max="6919" width="10.28515625" style="240" customWidth="1"/>
    <col min="6920" max="6920" width="12" style="240" customWidth="1"/>
    <col min="6921" max="6921" width="11.42578125" style="240" customWidth="1"/>
    <col min="6922" max="6922" width="9.7109375" style="240" customWidth="1"/>
    <col min="6923" max="6923" width="13.42578125" style="240" customWidth="1"/>
    <col min="6924" max="6924" width="11" style="240" customWidth="1"/>
    <col min="6925" max="6925" width="9.85546875" style="240" customWidth="1"/>
    <col min="6926" max="6926" width="13.28515625" style="240" customWidth="1"/>
    <col min="6927" max="6928" width="11" style="240" customWidth="1"/>
    <col min="6929" max="6929" width="14.42578125" style="240" customWidth="1"/>
    <col min="6930" max="6930" width="11" style="240" customWidth="1"/>
    <col min="6931" max="6931" width="9.42578125" style="240" customWidth="1"/>
    <col min="6932" max="6932" width="14.28515625" style="240" customWidth="1"/>
    <col min="6933" max="6933" width="11" style="240" customWidth="1"/>
    <col min="6934" max="6934" width="10" style="240" customWidth="1"/>
    <col min="6935" max="6937" width="9" style="240" customWidth="1"/>
    <col min="6938" max="6938" width="14.28515625" style="240" customWidth="1"/>
    <col min="6939" max="7168" width="9" style="240"/>
    <col min="7169" max="7169" width="9" style="240" customWidth="1"/>
    <col min="7170" max="7170" width="11.42578125" style="240" customWidth="1"/>
    <col min="7171" max="7171" width="68.42578125" style="240" customWidth="1"/>
    <col min="7172" max="7172" width="10" style="240" customWidth="1"/>
    <col min="7173" max="7173" width="13.85546875" style="240" customWidth="1"/>
    <col min="7174" max="7174" width="11.42578125" style="240" customWidth="1"/>
    <col min="7175" max="7175" width="10.28515625" style="240" customWidth="1"/>
    <col min="7176" max="7176" width="12" style="240" customWidth="1"/>
    <col min="7177" max="7177" width="11.42578125" style="240" customWidth="1"/>
    <col min="7178" max="7178" width="9.7109375" style="240" customWidth="1"/>
    <col min="7179" max="7179" width="13.42578125" style="240" customWidth="1"/>
    <col min="7180" max="7180" width="11" style="240" customWidth="1"/>
    <col min="7181" max="7181" width="9.85546875" style="240" customWidth="1"/>
    <col min="7182" max="7182" width="13.28515625" style="240" customWidth="1"/>
    <col min="7183" max="7184" width="11" style="240" customWidth="1"/>
    <col min="7185" max="7185" width="14.42578125" style="240" customWidth="1"/>
    <col min="7186" max="7186" width="11" style="240" customWidth="1"/>
    <col min="7187" max="7187" width="9.42578125" style="240" customWidth="1"/>
    <col min="7188" max="7188" width="14.28515625" style="240" customWidth="1"/>
    <col min="7189" max="7189" width="11" style="240" customWidth="1"/>
    <col min="7190" max="7190" width="10" style="240" customWidth="1"/>
    <col min="7191" max="7193" width="9" style="240" customWidth="1"/>
    <col min="7194" max="7194" width="14.28515625" style="240" customWidth="1"/>
    <col min="7195" max="7424" width="9" style="240"/>
    <col min="7425" max="7425" width="9" style="240" customWidth="1"/>
    <col min="7426" max="7426" width="11.42578125" style="240" customWidth="1"/>
    <col min="7427" max="7427" width="68.42578125" style="240" customWidth="1"/>
    <col min="7428" max="7428" width="10" style="240" customWidth="1"/>
    <col min="7429" max="7429" width="13.85546875" style="240" customWidth="1"/>
    <col min="7430" max="7430" width="11.42578125" style="240" customWidth="1"/>
    <col min="7431" max="7431" width="10.28515625" style="240" customWidth="1"/>
    <col min="7432" max="7432" width="12" style="240" customWidth="1"/>
    <col min="7433" max="7433" width="11.42578125" style="240" customWidth="1"/>
    <col min="7434" max="7434" width="9.7109375" style="240" customWidth="1"/>
    <col min="7435" max="7435" width="13.42578125" style="240" customWidth="1"/>
    <col min="7436" max="7436" width="11" style="240" customWidth="1"/>
    <col min="7437" max="7437" width="9.85546875" style="240" customWidth="1"/>
    <col min="7438" max="7438" width="13.28515625" style="240" customWidth="1"/>
    <col min="7439" max="7440" width="11" style="240" customWidth="1"/>
    <col min="7441" max="7441" width="14.42578125" style="240" customWidth="1"/>
    <col min="7442" max="7442" width="11" style="240" customWidth="1"/>
    <col min="7443" max="7443" width="9.42578125" style="240" customWidth="1"/>
    <col min="7444" max="7444" width="14.28515625" style="240" customWidth="1"/>
    <col min="7445" max="7445" width="11" style="240" customWidth="1"/>
    <col min="7446" max="7446" width="10" style="240" customWidth="1"/>
    <col min="7447" max="7449" width="9" style="240" customWidth="1"/>
    <col min="7450" max="7450" width="14.28515625" style="240" customWidth="1"/>
    <col min="7451" max="7680" width="9" style="240"/>
    <col min="7681" max="7681" width="9" style="240" customWidth="1"/>
    <col min="7682" max="7682" width="11.42578125" style="240" customWidth="1"/>
    <col min="7683" max="7683" width="68.42578125" style="240" customWidth="1"/>
    <col min="7684" max="7684" width="10" style="240" customWidth="1"/>
    <col min="7685" max="7685" width="13.85546875" style="240" customWidth="1"/>
    <col min="7686" max="7686" width="11.42578125" style="240" customWidth="1"/>
    <col min="7687" max="7687" width="10.28515625" style="240" customWidth="1"/>
    <col min="7688" max="7688" width="12" style="240" customWidth="1"/>
    <col min="7689" max="7689" width="11.42578125" style="240" customWidth="1"/>
    <col min="7690" max="7690" width="9.7109375" style="240" customWidth="1"/>
    <col min="7691" max="7691" width="13.42578125" style="240" customWidth="1"/>
    <col min="7692" max="7692" width="11" style="240" customWidth="1"/>
    <col min="7693" max="7693" width="9.85546875" style="240" customWidth="1"/>
    <col min="7694" max="7694" width="13.28515625" style="240" customWidth="1"/>
    <col min="7695" max="7696" width="11" style="240" customWidth="1"/>
    <col min="7697" max="7697" width="14.42578125" style="240" customWidth="1"/>
    <col min="7698" max="7698" width="11" style="240" customWidth="1"/>
    <col min="7699" max="7699" width="9.42578125" style="240" customWidth="1"/>
    <col min="7700" max="7700" width="14.28515625" style="240" customWidth="1"/>
    <col min="7701" max="7701" width="11" style="240" customWidth="1"/>
    <col min="7702" max="7702" width="10" style="240" customWidth="1"/>
    <col min="7703" max="7705" width="9" style="240" customWidth="1"/>
    <col min="7706" max="7706" width="14.28515625" style="240" customWidth="1"/>
    <col min="7707" max="7936" width="9" style="240"/>
    <col min="7937" max="7937" width="9" style="240" customWidth="1"/>
    <col min="7938" max="7938" width="11.42578125" style="240" customWidth="1"/>
    <col min="7939" max="7939" width="68.42578125" style="240" customWidth="1"/>
    <col min="7940" max="7940" width="10" style="240" customWidth="1"/>
    <col min="7941" max="7941" width="13.85546875" style="240" customWidth="1"/>
    <col min="7942" max="7942" width="11.42578125" style="240" customWidth="1"/>
    <col min="7943" max="7943" width="10.28515625" style="240" customWidth="1"/>
    <col min="7944" max="7944" width="12" style="240" customWidth="1"/>
    <col min="7945" max="7945" width="11.42578125" style="240" customWidth="1"/>
    <col min="7946" max="7946" width="9.7109375" style="240" customWidth="1"/>
    <col min="7947" max="7947" width="13.42578125" style="240" customWidth="1"/>
    <col min="7948" max="7948" width="11" style="240" customWidth="1"/>
    <col min="7949" max="7949" width="9.85546875" style="240" customWidth="1"/>
    <col min="7950" max="7950" width="13.28515625" style="240" customWidth="1"/>
    <col min="7951" max="7952" width="11" style="240" customWidth="1"/>
    <col min="7953" max="7953" width="14.42578125" style="240" customWidth="1"/>
    <col min="7954" max="7954" width="11" style="240" customWidth="1"/>
    <col min="7955" max="7955" width="9.42578125" style="240" customWidth="1"/>
    <col min="7956" max="7956" width="14.28515625" style="240" customWidth="1"/>
    <col min="7957" max="7957" width="11" style="240" customWidth="1"/>
    <col min="7958" max="7958" width="10" style="240" customWidth="1"/>
    <col min="7959" max="7961" width="9" style="240" customWidth="1"/>
    <col min="7962" max="7962" width="14.28515625" style="240" customWidth="1"/>
    <col min="7963" max="8192" width="9" style="240"/>
    <col min="8193" max="8193" width="9" style="240" customWidth="1"/>
    <col min="8194" max="8194" width="11.42578125" style="240" customWidth="1"/>
    <col min="8195" max="8195" width="68.42578125" style="240" customWidth="1"/>
    <col min="8196" max="8196" width="10" style="240" customWidth="1"/>
    <col min="8197" max="8197" width="13.85546875" style="240" customWidth="1"/>
    <col min="8198" max="8198" width="11.42578125" style="240" customWidth="1"/>
    <col min="8199" max="8199" width="10.28515625" style="240" customWidth="1"/>
    <col min="8200" max="8200" width="12" style="240" customWidth="1"/>
    <col min="8201" max="8201" width="11.42578125" style="240" customWidth="1"/>
    <col min="8202" max="8202" width="9.7109375" style="240" customWidth="1"/>
    <col min="8203" max="8203" width="13.42578125" style="240" customWidth="1"/>
    <col min="8204" max="8204" width="11" style="240" customWidth="1"/>
    <col min="8205" max="8205" width="9.85546875" style="240" customWidth="1"/>
    <col min="8206" max="8206" width="13.28515625" style="240" customWidth="1"/>
    <col min="8207" max="8208" width="11" style="240" customWidth="1"/>
    <col min="8209" max="8209" width="14.42578125" style="240" customWidth="1"/>
    <col min="8210" max="8210" width="11" style="240" customWidth="1"/>
    <col min="8211" max="8211" width="9.42578125" style="240" customWidth="1"/>
    <col min="8212" max="8212" width="14.28515625" style="240" customWidth="1"/>
    <col min="8213" max="8213" width="11" style="240" customWidth="1"/>
    <col min="8214" max="8214" width="10" style="240" customWidth="1"/>
    <col min="8215" max="8217" width="9" style="240" customWidth="1"/>
    <col min="8218" max="8218" width="14.28515625" style="240" customWidth="1"/>
    <col min="8219" max="8448" width="9" style="240"/>
    <col min="8449" max="8449" width="9" style="240" customWidth="1"/>
    <col min="8450" max="8450" width="11.42578125" style="240" customWidth="1"/>
    <col min="8451" max="8451" width="68.42578125" style="240" customWidth="1"/>
    <col min="8452" max="8452" width="10" style="240" customWidth="1"/>
    <col min="8453" max="8453" width="13.85546875" style="240" customWidth="1"/>
    <col min="8454" max="8454" width="11.42578125" style="240" customWidth="1"/>
    <col min="8455" max="8455" width="10.28515625" style="240" customWidth="1"/>
    <col min="8456" max="8456" width="12" style="240" customWidth="1"/>
    <col min="8457" max="8457" width="11.42578125" style="240" customWidth="1"/>
    <col min="8458" max="8458" width="9.7109375" style="240" customWidth="1"/>
    <col min="8459" max="8459" width="13.42578125" style="240" customWidth="1"/>
    <col min="8460" max="8460" width="11" style="240" customWidth="1"/>
    <col min="8461" max="8461" width="9.85546875" style="240" customWidth="1"/>
    <col min="8462" max="8462" width="13.28515625" style="240" customWidth="1"/>
    <col min="8463" max="8464" width="11" style="240" customWidth="1"/>
    <col min="8465" max="8465" width="14.42578125" style="240" customWidth="1"/>
    <col min="8466" max="8466" width="11" style="240" customWidth="1"/>
    <col min="8467" max="8467" width="9.42578125" style="240" customWidth="1"/>
    <col min="8468" max="8468" width="14.28515625" style="240" customWidth="1"/>
    <col min="8469" max="8469" width="11" style="240" customWidth="1"/>
    <col min="8470" max="8470" width="10" style="240" customWidth="1"/>
    <col min="8471" max="8473" width="9" style="240" customWidth="1"/>
    <col min="8474" max="8474" width="14.28515625" style="240" customWidth="1"/>
    <col min="8475" max="8704" width="9" style="240"/>
    <col min="8705" max="8705" width="9" style="240" customWidth="1"/>
    <col min="8706" max="8706" width="11.42578125" style="240" customWidth="1"/>
    <col min="8707" max="8707" width="68.42578125" style="240" customWidth="1"/>
    <col min="8708" max="8708" width="10" style="240" customWidth="1"/>
    <col min="8709" max="8709" width="13.85546875" style="240" customWidth="1"/>
    <col min="8710" max="8710" width="11.42578125" style="240" customWidth="1"/>
    <col min="8711" max="8711" width="10.28515625" style="240" customWidth="1"/>
    <col min="8712" max="8712" width="12" style="240" customWidth="1"/>
    <col min="8713" max="8713" width="11.42578125" style="240" customWidth="1"/>
    <col min="8714" max="8714" width="9.7109375" style="240" customWidth="1"/>
    <col min="8715" max="8715" width="13.42578125" style="240" customWidth="1"/>
    <col min="8716" max="8716" width="11" style="240" customWidth="1"/>
    <col min="8717" max="8717" width="9.85546875" style="240" customWidth="1"/>
    <col min="8718" max="8718" width="13.28515625" style="240" customWidth="1"/>
    <col min="8719" max="8720" width="11" style="240" customWidth="1"/>
    <col min="8721" max="8721" width="14.42578125" style="240" customWidth="1"/>
    <col min="8722" max="8722" width="11" style="240" customWidth="1"/>
    <col min="8723" max="8723" width="9.42578125" style="240" customWidth="1"/>
    <col min="8724" max="8724" width="14.28515625" style="240" customWidth="1"/>
    <col min="8725" max="8725" width="11" style="240" customWidth="1"/>
    <col min="8726" max="8726" width="10" style="240" customWidth="1"/>
    <col min="8727" max="8729" width="9" style="240" customWidth="1"/>
    <col min="8730" max="8730" width="14.28515625" style="240" customWidth="1"/>
    <col min="8731" max="8960" width="9" style="240"/>
    <col min="8961" max="8961" width="9" style="240" customWidth="1"/>
    <col min="8962" max="8962" width="11.42578125" style="240" customWidth="1"/>
    <col min="8963" max="8963" width="68.42578125" style="240" customWidth="1"/>
    <col min="8964" max="8964" width="10" style="240" customWidth="1"/>
    <col min="8965" max="8965" width="13.85546875" style="240" customWidth="1"/>
    <col min="8966" max="8966" width="11.42578125" style="240" customWidth="1"/>
    <col min="8967" max="8967" width="10.28515625" style="240" customWidth="1"/>
    <col min="8968" max="8968" width="12" style="240" customWidth="1"/>
    <col min="8969" max="8969" width="11.42578125" style="240" customWidth="1"/>
    <col min="8970" max="8970" width="9.7109375" style="240" customWidth="1"/>
    <col min="8971" max="8971" width="13.42578125" style="240" customWidth="1"/>
    <col min="8972" max="8972" width="11" style="240" customWidth="1"/>
    <col min="8973" max="8973" width="9.85546875" style="240" customWidth="1"/>
    <col min="8974" max="8974" width="13.28515625" style="240" customWidth="1"/>
    <col min="8975" max="8976" width="11" style="240" customWidth="1"/>
    <col min="8977" max="8977" width="14.42578125" style="240" customWidth="1"/>
    <col min="8978" max="8978" width="11" style="240" customWidth="1"/>
    <col min="8979" max="8979" width="9.42578125" style="240" customWidth="1"/>
    <col min="8980" max="8980" width="14.28515625" style="240" customWidth="1"/>
    <col min="8981" max="8981" width="11" style="240" customWidth="1"/>
    <col min="8982" max="8982" width="10" style="240" customWidth="1"/>
    <col min="8983" max="8985" width="9" style="240" customWidth="1"/>
    <col min="8986" max="8986" width="14.28515625" style="240" customWidth="1"/>
    <col min="8987" max="9216" width="9" style="240"/>
    <col min="9217" max="9217" width="9" style="240" customWidth="1"/>
    <col min="9218" max="9218" width="11.42578125" style="240" customWidth="1"/>
    <col min="9219" max="9219" width="68.42578125" style="240" customWidth="1"/>
    <col min="9220" max="9220" width="10" style="240" customWidth="1"/>
    <col min="9221" max="9221" width="13.85546875" style="240" customWidth="1"/>
    <col min="9222" max="9222" width="11.42578125" style="240" customWidth="1"/>
    <col min="9223" max="9223" width="10.28515625" style="240" customWidth="1"/>
    <col min="9224" max="9224" width="12" style="240" customWidth="1"/>
    <col min="9225" max="9225" width="11.42578125" style="240" customWidth="1"/>
    <col min="9226" max="9226" width="9.7109375" style="240" customWidth="1"/>
    <col min="9227" max="9227" width="13.42578125" style="240" customWidth="1"/>
    <col min="9228" max="9228" width="11" style="240" customWidth="1"/>
    <col min="9229" max="9229" width="9.85546875" style="240" customWidth="1"/>
    <col min="9230" max="9230" width="13.28515625" style="240" customWidth="1"/>
    <col min="9231" max="9232" width="11" style="240" customWidth="1"/>
    <col min="9233" max="9233" width="14.42578125" style="240" customWidth="1"/>
    <col min="9234" max="9234" width="11" style="240" customWidth="1"/>
    <col min="9235" max="9235" width="9.42578125" style="240" customWidth="1"/>
    <col min="9236" max="9236" width="14.28515625" style="240" customWidth="1"/>
    <col min="9237" max="9237" width="11" style="240" customWidth="1"/>
    <col min="9238" max="9238" width="10" style="240" customWidth="1"/>
    <col min="9239" max="9241" width="9" style="240" customWidth="1"/>
    <col min="9242" max="9242" width="14.28515625" style="240" customWidth="1"/>
    <col min="9243" max="9472" width="9" style="240"/>
    <col min="9473" max="9473" width="9" style="240" customWidth="1"/>
    <col min="9474" max="9474" width="11.42578125" style="240" customWidth="1"/>
    <col min="9475" max="9475" width="68.42578125" style="240" customWidth="1"/>
    <col min="9476" max="9476" width="10" style="240" customWidth="1"/>
    <col min="9477" max="9477" width="13.85546875" style="240" customWidth="1"/>
    <col min="9478" max="9478" width="11.42578125" style="240" customWidth="1"/>
    <col min="9479" max="9479" width="10.28515625" style="240" customWidth="1"/>
    <col min="9480" max="9480" width="12" style="240" customWidth="1"/>
    <col min="9481" max="9481" width="11.42578125" style="240" customWidth="1"/>
    <col min="9482" max="9482" width="9.7109375" style="240" customWidth="1"/>
    <col min="9483" max="9483" width="13.42578125" style="240" customWidth="1"/>
    <col min="9484" max="9484" width="11" style="240" customWidth="1"/>
    <col min="9485" max="9485" width="9.85546875" style="240" customWidth="1"/>
    <col min="9486" max="9486" width="13.28515625" style="240" customWidth="1"/>
    <col min="9487" max="9488" width="11" style="240" customWidth="1"/>
    <col min="9489" max="9489" width="14.42578125" style="240" customWidth="1"/>
    <col min="9490" max="9490" width="11" style="240" customWidth="1"/>
    <col min="9491" max="9491" width="9.42578125" style="240" customWidth="1"/>
    <col min="9492" max="9492" width="14.28515625" style="240" customWidth="1"/>
    <col min="9493" max="9493" width="11" style="240" customWidth="1"/>
    <col min="9494" max="9494" width="10" style="240" customWidth="1"/>
    <col min="9495" max="9497" width="9" style="240" customWidth="1"/>
    <col min="9498" max="9498" width="14.28515625" style="240" customWidth="1"/>
    <col min="9499" max="9728" width="9" style="240"/>
    <col min="9729" max="9729" width="9" style="240" customWidth="1"/>
    <col min="9730" max="9730" width="11.42578125" style="240" customWidth="1"/>
    <col min="9731" max="9731" width="68.42578125" style="240" customWidth="1"/>
    <col min="9732" max="9732" width="10" style="240" customWidth="1"/>
    <col min="9733" max="9733" width="13.85546875" style="240" customWidth="1"/>
    <col min="9734" max="9734" width="11.42578125" style="240" customWidth="1"/>
    <col min="9735" max="9735" width="10.28515625" style="240" customWidth="1"/>
    <col min="9736" max="9736" width="12" style="240" customWidth="1"/>
    <col min="9737" max="9737" width="11.42578125" style="240" customWidth="1"/>
    <col min="9738" max="9738" width="9.7109375" style="240" customWidth="1"/>
    <col min="9739" max="9739" width="13.42578125" style="240" customWidth="1"/>
    <col min="9740" max="9740" width="11" style="240" customWidth="1"/>
    <col min="9741" max="9741" width="9.85546875" style="240" customWidth="1"/>
    <col min="9742" max="9742" width="13.28515625" style="240" customWidth="1"/>
    <col min="9743" max="9744" width="11" style="240" customWidth="1"/>
    <col min="9745" max="9745" width="14.42578125" style="240" customWidth="1"/>
    <col min="9746" max="9746" width="11" style="240" customWidth="1"/>
    <col min="9747" max="9747" width="9.42578125" style="240" customWidth="1"/>
    <col min="9748" max="9748" width="14.28515625" style="240" customWidth="1"/>
    <col min="9749" max="9749" width="11" style="240" customWidth="1"/>
    <col min="9750" max="9750" width="10" style="240" customWidth="1"/>
    <col min="9751" max="9753" width="9" style="240" customWidth="1"/>
    <col min="9754" max="9754" width="14.28515625" style="240" customWidth="1"/>
    <col min="9755" max="9984" width="9" style="240"/>
    <col min="9985" max="9985" width="9" style="240" customWidth="1"/>
    <col min="9986" max="9986" width="11.42578125" style="240" customWidth="1"/>
    <col min="9987" max="9987" width="68.42578125" style="240" customWidth="1"/>
    <col min="9988" max="9988" width="10" style="240" customWidth="1"/>
    <col min="9989" max="9989" width="13.85546875" style="240" customWidth="1"/>
    <col min="9990" max="9990" width="11.42578125" style="240" customWidth="1"/>
    <col min="9991" max="9991" width="10.28515625" style="240" customWidth="1"/>
    <col min="9992" max="9992" width="12" style="240" customWidth="1"/>
    <col min="9993" max="9993" width="11.42578125" style="240" customWidth="1"/>
    <col min="9994" max="9994" width="9.7109375" style="240" customWidth="1"/>
    <col min="9995" max="9995" width="13.42578125" style="240" customWidth="1"/>
    <col min="9996" max="9996" width="11" style="240" customWidth="1"/>
    <col min="9997" max="9997" width="9.85546875" style="240" customWidth="1"/>
    <col min="9998" max="9998" width="13.28515625" style="240" customWidth="1"/>
    <col min="9999" max="10000" width="11" style="240" customWidth="1"/>
    <col min="10001" max="10001" width="14.42578125" style="240" customWidth="1"/>
    <col min="10002" max="10002" width="11" style="240" customWidth="1"/>
    <col min="10003" max="10003" width="9.42578125" style="240" customWidth="1"/>
    <col min="10004" max="10004" width="14.28515625" style="240" customWidth="1"/>
    <col min="10005" max="10005" width="11" style="240" customWidth="1"/>
    <col min="10006" max="10006" width="10" style="240" customWidth="1"/>
    <col min="10007" max="10009" width="9" style="240" customWidth="1"/>
    <col min="10010" max="10010" width="14.28515625" style="240" customWidth="1"/>
    <col min="10011" max="10240" width="9" style="240"/>
    <col min="10241" max="10241" width="9" style="240" customWidth="1"/>
    <col min="10242" max="10242" width="11.42578125" style="240" customWidth="1"/>
    <col min="10243" max="10243" width="68.42578125" style="240" customWidth="1"/>
    <col min="10244" max="10244" width="10" style="240" customWidth="1"/>
    <col min="10245" max="10245" width="13.85546875" style="240" customWidth="1"/>
    <col min="10246" max="10246" width="11.42578125" style="240" customWidth="1"/>
    <col min="10247" max="10247" width="10.28515625" style="240" customWidth="1"/>
    <col min="10248" max="10248" width="12" style="240" customWidth="1"/>
    <col min="10249" max="10249" width="11.42578125" style="240" customWidth="1"/>
    <col min="10250" max="10250" width="9.7109375" style="240" customWidth="1"/>
    <col min="10251" max="10251" width="13.42578125" style="240" customWidth="1"/>
    <col min="10252" max="10252" width="11" style="240" customWidth="1"/>
    <col min="10253" max="10253" width="9.85546875" style="240" customWidth="1"/>
    <col min="10254" max="10254" width="13.28515625" style="240" customWidth="1"/>
    <col min="10255" max="10256" width="11" style="240" customWidth="1"/>
    <col min="10257" max="10257" width="14.42578125" style="240" customWidth="1"/>
    <col min="10258" max="10258" width="11" style="240" customWidth="1"/>
    <col min="10259" max="10259" width="9.42578125" style="240" customWidth="1"/>
    <col min="10260" max="10260" width="14.28515625" style="240" customWidth="1"/>
    <col min="10261" max="10261" width="11" style="240" customWidth="1"/>
    <col min="10262" max="10262" width="10" style="240" customWidth="1"/>
    <col min="10263" max="10265" width="9" style="240" customWidth="1"/>
    <col min="10266" max="10266" width="14.28515625" style="240" customWidth="1"/>
    <col min="10267" max="10496" width="9" style="240"/>
    <col min="10497" max="10497" width="9" style="240" customWidth="1"/>
    <col min="10498" max="10498" width="11.42578125" style="240" customWidth="1"/>
    <col min="10499" max="10499" width="68.42578125" style="240" customWidth="1"/>
    <col min="10500" max="10500" width="10" style="240" customWidth="1"/>
    <col min="10501" max="10501" width="13.85546875" style="240" customWidth="1"/>
    <col min="10502" max="10502" width="11.42578125" style="240" customWidth="1"/>
    <col min="10503" max="10503" width="10.28515625" style="240" customWidth="1"/>
    <col min="10504" max="10504" width="12" style="240" customWidth="1"/>
    <col min="10505" max="10505" width="11.42578125" style="240" customWidth="1"/>
    <col min="10506" max="10506" width="9.7109375" style="240" customWidth="1"/>
    <col min="10507" max="10507" width="13.42578125" style="240" customWidth="1"/>
    <col min="10508" max="10508" width="11" style="240" customWidth="1"/>
    <col min="10509" max="10509" width="9.85546875" style="240" customWidth="1"/>
    <col min="10510" max="10510" width="13.28515625" style="240" customWidth="1"/>
    <col min="10511" max="10512" width="11" style="240" customWidth="1"/>
    <col min="10513" max="10513" width="14.42578125" style="240" customWidth="1"/>
    <col min="10514" max="10514" width="11" style="240" customWidth="1"/>
    <col min="10515" max="10515" width="9.42578125" style="240" customWidth="1"/>
    <col min="10516" max="10516" width="14.28515625" style="240" customWidth="1"/>
    <col min="10517" max="10517" width="11" style="240" customWidth="1"/>
    <col min="10518" max="10518" width="10" style="240" customWidth="1"/>
    <col min="10519" max="10521" width="9" style="240" customWidth="1"/>
    <col min="10522" max="10522" width="14.28515625" style="240" customWidth="1"/>
    <col min="10523" max="10752" width="9" style="240"/>
    <col min="10753" max="10753" width="9" style="240" customWidth="1"/>
    <col min="10754" max="10754" width="11.42578125" style="240" customWidth="1"/>
    <col min="10755" max="10755" width="68.42578125" style="240" customWidth="1"/>
    <col min="10756" max="10756" width="10" style="240" customWidth="1"/>
    <col min="10757" max="10757" width="13.85546875" style="240" customWidth="1"/>
    <col min="10758" max="10758" width="11.42578125" style="240" customWidth="1"/>
    <col min="10759" max="10759" width="10.28515625" style="240" customWidth="1"/>
    <col min="10760" max="10760" width="12" style="240" customWidth="1"/>
    <col min="10761" max="10761" width="11.42578125" style="240" customWidth="1"/>
    <col min="10762" max="10762" width="9.7109375" style="240" customWidth="1"/>
    <col min="10763" max="10763" width="13.42578125" style="240" customWidth="1"/>
    <col min="10764" max="10764" width="11" style="240" customWidth="1"/>
    <col min="10765" max="10765" width="9.85546875" style="240" customWidth="1"/>
    <col min="10766" max="10766" width="13.28515625" style="240" customWidth="1"/>
    <col min="10767" max="10768" width="11" style="240" customWidth="1"/>
    <col min="10769" max="10769" width="14.42578125" style="240" customWidth="1"/>
    <col min="10770" max="10770" width="11" style="240" customWidth="1"/>
    <col min="10771" max="10771" width="9.42578125" style="240" customWidth="1"/>
    <col min="10772" max="10772" width="14.28515625" style="240" customWidth="1"/>
    <col min="10773" max="10773" width="11" style="240" customWidth="1"/>
    <col min="10774" max="10774" width="10" style="240" customWidth="1"/>
    <col min="10775" max="10777" width="9" style="240" customWidth="1"/>
    <col min="10778" max="10778" width="14.28515625" style="240" customWidth="1"/>
    <col min="10779" max="11008" width="9" style="240"/>
    <col min="11009" max="11009" width="9" style="240" customWidth="1"/>
    <col min="11010" max="11010" width="11.42578125" style="240" customWidth="1"/>
    <col min="11011" max="11011" width="68.42578125" style="240" customWidth="1"/>
    <col min="11012" max="11012" width="10" style="240" customWidth="1"/>
    <col min="11013" max="11013" width="13.85546875" style="240" customWidth="1"/>
    <col min="11014" max="11014" width="11.42578125" style="240" customWidth="1"/>
    <col min="11015" max="11015" width="10.28515625" style="240" customWidth="1"/>
    <col min="11016" max="11016" width="12" style="240" customWidth="1"/>
    <col min="11017" max="11017" width="11.42578125" style="240" customWidth="1"/>
    <col min="11018" max="11018" width="9.7109375" style="240" customWidth="1"/>
    <col min="11019" max="11019" width="13.42578125" style="240" customWidth="1"/>
    <col min="11020" max="11020" width="11" style="240" customWidth="1"/>
    <col min="11021" max="11021" width="9.85546875" style="240" customWidth="1"/>
    <col min="11022" max="11022" width="13.28515625" style="240" customWidth="1"/>
    <col min="11023" max="11024" width="11" style="240" customWidth="1"/>
    <col min="11025" max="11025" width="14.42578125" style="240" customWidth="1"/>
    <col min="11026" max="11026" width="11" style="240" customWidth="1"/>
    <col min="11027" max="11027" width="9.42578125" style="240" customWidth="1"/>
    <col min="11028" max="11028" width="14.28515625" style="240" customWidth="1"/>
    <col min="11029" max="11029" width="11" style="240" customWidth="1"/>
    <col min="11030" max="11030" width="10" style="240" customWidth="1"/>
    <col min="11031" max="11033" width="9" style="240" customWidth="1"/>
    <col min="11034" max="11034" width="14.28515625" style="240" customWidth="1"/>
    <col min="11035" max="11264" width="9" style="240"/>
    <col min="11265" max="11265" width="9" style="240" customWidth="1"/>
    <col min="11266" max="11266" width="11.42578125" style="240" customWidth="1"/>
    <col min="11267" max="11267" width="68.42578125" style="240" customWidth="1"/>
    <col min="11268" max="11268" width="10" style="240" customWidth="1"/>
    <col min="11269" max="11269" width="13.85546875" style="240" customWidth="1"/>
    <col min="11270" max="11270" width="11.42578125" style="240" customWidth="1"/>
    <col min="11271" max="11271" width="10.28515625" style="240" customWidth="1"/>
    <col min="11272" max="11272" width="12" style="240" customWidth="1"/>
    <col min="11273" max="11273" width="11.42578125" style="240" customWidth="1"/>
    <col min="11274" max="11274" width="9.7109375" style="240" customWidth="1"/>
    <col min="11275" max="11275" width="13.42578125" style="240" customWidth="1"/>
    <col min="11276" max="11276" width="11" style="240" customWidth="1"/>
    <col min="11277" max="11277" width="9.85546875" style="240" customWidth="1"/>
    <col min="11278" max="11278" width="13.28515625" style="240" customWidth="1"/>
    <col min="11279" max="11280" width="11" style="240" customWidth="1"/>
    <col min="11281" max="11281" width="14.42578125" style="240" customWidth="1"/>
    <col min="11282" max="11282" width="11" style="240" customWidth="1"/>
    <col min="11283" max="11283" width="9.42578125" style="240" customWidth="1"/>
    <col min="11284" max="11284" width="14.28515625" style="240" customWidth="1"/>
    <col min="11285" max="11285" width="11" style="240" customWidth="1"/>
    <col min="11286" max="11286" width="10" style="240" customWidth="1"/>
    <col min="11287" max="11289" width="9" style="240" customWidth="1"/>
    <col min="11290" max="11290" width="14.28515625" style="240" customWidth="1"/>
    <col min="11291" max="11520" width="9" style="240"/>
    <col min="11521" max="11521" width="9" style="240" customWidth="1"/>
    <col min="11522" max="11522" width="11.42578125" style="240" customWidth="1"/>
    <col min="11523" max="11523" width="68.42578125" style="240" customWidth="1"/>
    <col min="11524" max="11524" width="10" style="240" customWidth="1"/>
    <col min="11525" max="11525" width="13.85546875" style="240" customWidth="1"/>
    <col min="11526" max="11526" width="11.42578125" style="240" customWidth="1"/>
    <col min="11527" max="11527" width="10.28515625" style="240" customWidth="1"/>
    <col min="11528" max="11528" width="12" style="240" customWidth="1"/>
    <col min="11529" max="11529" width="11.42578125" style="240" customWidth="1"/>
    <col min="11530" max="11530" width="9.7109375" style="240" customWidth="1"/>
    <col min="11531" max="11531" width="13.42578125" style="240" customWidth="1"/>
    <col min="11532" max="11532" width="11" style="240" customWidth="1"/>
    <col min="11533" max="11533" width="9.85546875" style="240" customWidth="1"/>
    <col min="11534" max="11534" width="13.28515625" style="240" customWidth="1"/>
    <col min="11535" max="11536" width="11" style="240" customWidth="1"/>
    <col min="11537" max="11537" width="14.42578125" style="240" customWidth="1"/>
    <col min="11538" max="11538" width="11" style="240" customWidth="1"/>
    <col min="11539" max="11539" width="9.42578125" style="240" customWidth="1"/>
    <col min="11540" max="11540" width="14.28515625" style="240" customWidth="1"/>
    <col min="11541" max="11541" width="11" style="240" customWidth="1"/>
    <col min="11542" max="11542" width="10" style="240" customWidth="1"/>
    <col min="11543" max="11545" width="9" style="240" customWidth="1"/>
    <col min="11546" max="11546" width="14.28515625" style="240" customWidth="1"/>
    <col min="11547" max="11776" width="9" style="240"/>
    <col min="11777" max="11777" width="9" style="240" customWidth="1"/>
    <col min="11778" max="11778" width="11.42578125" style="240" customWidth="1"/>
    <col min="11779" max="11779" width="68.42578125" style="240" customWidth="1"/>
    <col min="11780" max="11780" width="10" style="240" customWidth="1"/>
    <col min="11781" max="11781" width="13.85546875" style="240" customWidth="1"/>
    <col min="11782" max="11782" width="11.42578125" style="240" customWidth="1"/>
    <col min="11783" max="11783" width="10.28515625" style="240" customWidth="1"/>
    <col min="11784" max="11784" width="12" style="240" customWidth="1"/>
    <col min="11785" max="11785" width="11.42578125" style="240" customWidth="1"/>
    <col min="11786" max="11786" width="9.7109375" style="240" customWidth="1"/>
    <col min="11787" max="11787" width="13.42578125" style="240" customWidth="1"/>
    <col min="11788" max="11788" width="11" style="240" customWidth="1"/>
    <col min="11789" max="11789" width="9.85546875" style="240" customWidth="1"/>
    <col min="11790" max="11790" width="13.28515625" style="240" customWidth="1"/>
    <col min="11791" max="11792" width="11" style="240" customWidth="1"/>
    <col min="11793" max="11793" width="14.42578125" style="240" customWidth="1"/>
    <col min="11794" max="11794" width="11" style="240" customWidth="1"/>
    <col min="11795" max="11795" width="9.42578125" style="240" customWidth="1"/>
    <col min="11796" max="11796" width="14.28515625" style="240" customWidth="1"/>
    <col min="11797" max="11797" width="11" style="240" customWidth="1"/>
    <col min="11798" max="11798" width="10" style="240" customWidth="1"/>
    <col min="11799" max="11801" width="9" style="240" customWidth="1"/>
    <col min="11802" max="11802" width="14.28515625" style="240" customWidth="1"/>
    <col min="11803" max="12032" width="9" style="240"/>
    <col min="12033" max="12033" width="9" style="240" customWidth="1"/>
    <col min="12034" max="12034" width="11.42578125" style="240" customWidth="1"/>
    <col min="12035" max="12035" width="68.42578125" style="240" customWidth="1"/>
    <col min="12036" max="12036" width="10" style="240" customWidth="1"/>
    <col min="12037" max="12037" width="13.85546875" style="240" customWidth="1"/>
    <col min="12038" max="12038" width="11.42578125" style="240" customWidth="1"/>
    <col min="12039" max="12039" width="10.28515625" style="240" customWidth="1"/>
    <col min="12040" max="12040" width="12" style="240" customWidth="1"/>
    <col min="12041" max="12041" width="11.42578125" style="240" customWidth="1"/>
    <col min="12042" max="12042" width="9.7109375" style="240" customWidth="1"/>
    <col min="12043" max="12043" width="13.42578125" style="240" customWidth="1"/>
    <col min="12044" max="12044" width="11" style="240" customWidth="1"/>
    <col min="12045" max="12045" width="9.85546875" style="240" customWidth="1"/>
    <col min="12046" max="12046" width="13.28515625" style="240" customWidth="1"/>
    <col min="12047" max="12048" width="11" style="240" customWidth="1"/>
    <col min="12049" max="12049" width="14.42578125" style="240" customWidth="1"/>
    <col min="12050" max="12050" width="11" style="240" customWidth="1"/>
    <col min="12051" max="12051" width="9.42578125" style="240" customWidth="1"/>
    <col min="12052" max="12052" width="14.28515625" style="240" customWidth="1"/>
    <col min="12053" max="12053" width="11" style="240" customWidth="1"/>
    <col min="12054" max="12054" width="10" style="240" customWidth="1"/>
    <col min="12055" max="12057" width="9" style="240" customWidth="1"/>
    <col min="12058" max="12058" width="14.28515625" style="240" customWidth="1"/>
    <col min="12059" max="12288" width="9" style="240"/>
    <col min="12289" max="12289" width="9" style="240" customWidth="1"/>
    <col min="12290" max="12290" width="11.42578125" style="240" customWidth="1"/>
    <col min="12291" max="12291" width="68.42578125" style="240" customWidth="1"/>
    <col min="12292" max="12292" width="10" style="240" customWidth="1"/>
    <col min="12293" max="12293" width="13.85546875" style="240" customWidth="1"/>
    <col min="12294" max="12294" width="11.42578125" style="240" customWidth="1"/>
    <col min="12295" max="12295" width="10.28515625" style="240" customWidth="1"/>
    <col min="12296" max="12296" width="12" style="240" customWidth="1"/>
    <col min="12297" max="12297" width="11.42578125" style="240" customWidth="1"/>
    <col min="12298" max="12298" width="9.7109375" style="240" customWidth="1"/>
    <col min="12299" max="12299" width="13.42578125" style="240" customWidth="1"/>
    <col min="12300" max="12300" width="11" style="240" customWidth="1"/>
    <col min="12301" max="12301" width="9.85546875" style="240" customWidth="1"/>
    <col min="12302" max="12302" width="13.28515625" style="240" customWidth="1"/>
    <col min="12303" max="12304" width="11" style="240" customWidth="1"/>
    <col min="12305" max="12305" width="14.42578125" style="240" customWidth="1"/>
    <col min="12306" max="12306" width="11" style="240" customWidth="1"/>
    <col min="12307" max="12307" width="9.42578125" style="240" customWidth="1"/>
    <col min="12308" max="12308" width="14.28515625" style="240" customWidth="1"/>
    <col min="12309" max="12309" width="11" style="240" customWidth="1"/>
    <col min="12310" max="12310" width="10" style="240" customWidth="1"/>
    <col min="12311" max="12313" width="9" style="240" customWidth="1"/>
    <col min="12314" max="12314" width="14.28515625" style="240" customWidth="1"/>
    <col min="12315" max="12544" width="9" style="240"/>
    <col min="12545" max="12545" width="9" style="240" customWidth="1"/>
    <col min="12546" max="12546" width="11.42578125" style="240" customWidth="1"/>
    <col min="12547" max="12547" width="68.42578125" style="240" customWidth="1"/>
    <col min="12548" max="12548" width="10" style="240" customWidth="1"/>
    <col min="12549" max="12549" width="13.85546875" style="240" customWidth="1"/>
    <col min="12550" max="12550" width="11.42578125" style="240" customWidth="1"/>
    <col min="12551" max="12551" width="10.28515625" style="240" customWidth="1"/>
    <col min="12552" max="12552" width="12" style="240" customWidth="1"/>
    <col min="12553" max="12553" width="11.42578125" style="240" customWidth="1"/>
    <col min="12554" max="12554" width="9.7109375" style="240" customWidth="1"/>
    <col min="12555" max="12555" width="13.42578125" style="240" customWidth="1"/>
    <col min="12556" max="12556" width="11" style="240" customWidth="1"/>
    <col min="12557" max="12557" width="9.85546875" style="240" customWidth="1"/>
    <col min="12558" max="12558" width="13.28515625" style="240" customWidth="1"/>
    <col min="12559" max="12560" width="11" style="240" customWidth="1"/>
    <col min="12561" max="12561" width="14.42578125" style="240" customWidth="1"/>
    <col min="12562" max="12562" width="11" style="240" customWidth="1"/>
    <col min="12563" max="12563" width="9.42578125" style="240" customWidth="1"/>
    <col min="12564" max="12564" width="14.28515625" style="240" customWidth="1"/>
    <col min="12565" max="12565" width="11" style="240" customWidth="1"/>
    <col min="12566" max="12566" width="10" style="240" customWidth="1"/>
    <col min="12567" max="12569" width="9" style="240" customWidth="1"/>
    <col min="12570" max="12570" width="14.28515625" style="240" customWidth="1"/>
    <col min="12571" max="12800" width="9" style="240"/>
    <col min="12801" max="12801" width="9" style="240" customWidth="1"/>
    <col min="12802" max="12802" width="11.42578125" style="240" customWidth="1"/>
    <col min="12803" max="12803" width="68.42578125" style="240" customWidth="1"/>
    <col min="12804" max="12804" width="10" style="240" customWidth="1"/>
    <col min="12805" max="12805" width="13.85546875" style="240" customWidth="1"/>
    <col min="12806" max="12806" width="11.42578125" style="240" customWidth="1"/>
    <col min="12807" max="12807" width="10.28515625" style="240" customWidth="1"/>
    <col min="12808" max="12808" width="12" style="240" customWidth="1"/>
    <col min="12809" max="12809" width="11.42578125" style="240" customWidth="1"/>
    <col min="12810" max="12810" width="9.7109375" style="240" customWidth="1"/>
    <col min="12811" max="12811" width="13.42578125" style="240" customWidth="1"/>
    <col min="12812" max="12812" width="11" style="240" customWidth="1"/>
    <col min="12813" max="12813" width="9.85546875" style="240" customWidth="1"/>
    <col min="12814" max="12814" width="13.28515625" style="240" customWidth="1"/>
    <col min="12815" max="12816" width="11" style="240" customWidth="1"/>
    <col min="12817" max="12817" width="14.42578125" style="240" customWidth="1"/>
    <col min="12818" max="12818" width="11" style="240" customWidth="1"/>
    <col min="12819" max="12819" width="9.42578125" style="240" customWidth="1"/>
    <col min="12820" max="12820" width="14.28515625" style="240" customWidth="1"/>
    <col min="12821" max="12821" width="11" style="240" customWidth="1"/>
    <col min="12822" max="12822" width="10" style="240" customWidth="1"/>
    <col min="12823" max="12825" width="9" style="240" customWidth="1"/>
    <col min="12826" max="12826" width="14.28515625" style="240" customWidth="1"/>
    <col min="12827" max="13056" width="9" style="240"/>
    <col min="13057" max="13057" width="9" style="240" customWidth="1"/>
    <col min="13058" max="13058" width="11.42578125" style="240" customWidth="1"/>
    <col min="13059" max="13059" width="68.42578125" style="240" customWidth="1"/>
    <col min="13060" max="13060" width="10" style="240" customWidth="1"/>
    <col min="13061" max="13061" width="13.85546875" style="240" customWidth="1"/>
    <col min="13062" max="13062" width="11.42578125" style="240" customWidth="1"/>
    <col min="13063" max="13063" width="10.28515625" style="240" customWidth="1"/>
    <col min="13064" max="13064" width="12" style="240" customWidth="1"/>
    <col min="13065" max="13065" width="11.42578125" style="240" customWidth="1"/>
    <col min="13066" max="13066" width="9.7109375" style="240" customWidth="1"/>
    <col min="13067" max="13067" width="13.42578125" style="240" customWidth="1"/>
    <col min="13068" max="13068" width="11" style="240" customWidth="1"/>
    <col min="13069" max="13069" width="9.85546875" style="240" customWidth="1"/>
    <col min="13070" max="13070" width="13.28515625" style="240" customWidth="1"/>
    <col min="13071" max="13072" width="11" style="240" customWidth="1"/>
    <col min="13073" max="13073" width="14.42578125" style="240" customWidth="1"/>
    <col min="13074" max="13074" width="11" style="240" customWidth="1"/>
    <col min="13075" max="13075" width="9.42578125" style="240" customWidth="1"/>
    <col min="13076" max="13076" width="14.28515625" style="240" customWidth="1"/>
    <col min="13077" max="13077" width="11" style="240" customWidth="1"/>
    <col min="13078" max="13078" width="10" style="240" customWidth="1"/>
    <col min="13079" max="13081" width="9" style="240" customWidth="1"/>
    <col min="13082" max="13082" width="14.28515625" style="240" customWidth="1"/>
    <col min="13083" max="13312" width="9" style="240"/>
    <col min="13313" max="13313" width="9" style="240" customWidth="1"/>
    <col min="13314" max="13314" width="11.42578125" style="240" customWidth="1"/>
    <col min="13315" max="13315" width="68.42578125" style="240" customWidth="1"/>
    <col min="13316" max="13316" width="10" style="240" customWidth="1"/>
    <col min="13317" max="13317" width="13.85546875" style="240" customWidth="1"/>
    <col min="13318" max="13318" width="11.42578125" style="240" customWidth="1"/>
    <col min="13319" max="13319" width="10.28515625" style="240" customWidth="1"/>
    <col min="13320" max="13320" width="12" style="240" customWidth="1"/>
    <col min="13321" max="13321" width="11.42578125" style="240" customWidth="1"/>
    <col min="13322" max="13322" width="9.7109375" style="240" customWidth="1"/>
    <col min="13323" max="13323" width="13.42578125" style="240" customWidth="1"/>
    <col min="13324" max="13324" width="11" style="240" customWidth="1"/>
    <col min="13325" max="13325" width="9.85546875" style="240" customWidth="1"/>
    <col min="13326" max="13326" width="13.28515625" style="240" customWidth="1"/>
    <col min="13327" max="13328" width="11" style="240" customWidth="1"/>
    <col min="13329" max="13329" width="14.42578125" style="240" customWidth="1"/>
    <col min="13330" max="13330" width="11" style="240" customWidth="1"/>
    <col min="13331" max="13331" width="9.42578125" style="240" customWidth="1"/>
    <col min="13332" max="13332" width="14.28515625" style="240" customWidth="1"/>
    <col min="13333" max="13333" width="11" style="240" customWidth="1"/>
    <col min="13334" max="13334" width="10" style="240" customWidth="1"/>
    <col min="13335" max="13337" width="9" style="240" customWidth="1"/>
    <col min="13338" max="13338" width="14.28515625" style="240" customWidth="1"/>
    <col min="13339" max="13568" width="9" style="240"/>
    <col min="13569" max="13569" width="9" style="240" customWidth="1"/>
    <col min="13570" max="13570" width="11.42578125" style="240" customWidth="1"/>
    <col min="13571" max="13571" width="68.42578125" style="240" customWidth="1"/>
    <col min="13572" max="13572" width="10" style="240" customWidth="1"/>
    <col min="13573" max="13573" width="13.85546875" style="240" customWidth="1"/>
    <col min="13574" max="13574" width="11.42578125" style="240" customWidth="1"/>
    <col min="13575" max="13575" width="10.28515625" style="240" customWidth="1"/>
    <col min="13576" max="13576" width="12" style="240" customWidth="1"/>
    <col min="13577" max="13577" width="11.42578125" style="240" customWidth="1"/>
    <col min="13578" max="13578" width="9.7109375" style="240" customWidth="1"/>
    <col min="13579" max="13579" width="13.42578125" style="240" customWidth="1"/>
    <col min="13580" max="13580" width="11" style="240" customWidth="1"/>
    <col min="13581" max="13581" width="9.85546875" style="240" customWidth="1"/>
    <col min="13582" max="13582" width="13.28515625" style="240" customWidth="1"/>
    <col min="13583" max="13584" width="11" style="240" customWidth="1"/>
    <col min="13585" max="13585" width="14.42578125" style="240" customWidth="1"/>
    <col min="13586" max="13586" width="11" style="240" customWidth="1"/>
    <col min="13587" max="13587" width="9.42578125" style="240" customWidth="1"/>
    <col min="13588" max="13588" width="14.28515625" style="240" customWidth="1"/>
    <col min="13589" max="13589" width="11" style="240" customWidth="1"/>
    <col min="13590" max="13590" width="10" style="240" customWidth="1"/>
    <col min="13591" max="13593" width="9" style="240" customWidth="1"/>
    <col min="13594" max="13594" width="14.28515625" style="240" customWidth="1"/>
    <col min="13595" max="13824" width="9" style="240"/>
    <col min="13825" max="13825" width="9" style="240" customWidth="1"/>
    <col min="13826" max="13826" width="11.42578125" style="240" customWidth="1"/>
    <col min="13827" max="13827" width="68.42578125" style="240" customWidth="1"/>
    <col min="13828" max="13828" width="10" style="240" customWidth="1"/>
    <col min="13829" max="13829" width="13.85546875" style="240" customWidth="1"/>
    <col min="13830" max="13830" width="11.42578125" style="240" customWidth="1"/>
    <col min="13831" max="13831" width="10.28515625" style="240" customWidth="1"/>
    <col min="13832" max="13832" width="12" style="240" customWidth="1"/>
    <col min="13833" max="13833" width="11.42578125" style="240" customWidth="1"/>
    <col min="13834" max="13834" width="9.7109375" style="240" customWidth="1"/>
    <col min="13835" max="13835" width="13.42578125" style="240" customWidth="1"/>
    <col min="13836" max="13836" width="11" style="240" customWidth="1"/>
    <col min="13837" max="13837" width="9.85546875" style="240" customWidth="1"/>
    <col min="13838" max="13838" width="13.28515625" style="240" customWidth="1"/>
    <col min="13839" max="13840" width="11" style="240" customWidth="1"/>
    <col min="13841" max="13841" width="14.42578125" style="240" customWidth="1"/>
    <col min="13842" max="13842" width="11" style="240" customWidth="1"/>
    <col min="13843" max="13843" width="9.42578125" style="240" customWidth="1"/>
    <col min="13844" max="13844" width="14.28515625" style="240" customWidth="1"/>
    <col min="13845" max="13845" width="11" style="240" customWidth="1"/>
    <col min="13846" max="13846" width="10" style="240" customWidth="1"/>
    <col min="13847" max="13849" width="9" style="240" customWidth="1"/>
    <col min="13850" max="13850" width="14.28515625" style="240" customWidth="1"/>
    <col min="13851" max="14080" width="9" style="240"/>
    <col min="14081" max="14081" width="9" style="240" customWidth="1"/>
    <col min="14082" max="14082" width="11.42578125" style="240" customWidth="1"/>
    <col min="14083" max="14083" width="68.42578125" style="240" customWidth="1"/>
    <col min="14084" max="14084" width="10" style="240" customWidth="1"/>
    <col min="14085" max="14085" width="13.85546875" style="240" customWidth="1"/>
    <col min="14086" max="14086" width="11.42578125" style="240" customWidth="1"/>
    <col min="14087" max="14087" width="10.28515625" style="240" customWidth="1"/>
    <col min="14088" max="14088" width="12" style="240" customWidth="1"/>
    <col min="14089" max="14089" width="11.42578125" style="240" customWidth="1"/>
    <col min="14090" max="14090" width="9.7109375" style="240" customWidth="1"/>
    <col min="14091" max="14091" width="13.42578125" style="240" customWidth="1"/>
    <col min="14092" max="14092" width="11" style="240" customWidth="1"/>
    <col min="14093" max="14093" width="9.85546875" style="240" customWidth="1"/>
    <col min="14094" max="14094" width="13.28515625" style="240" customWidth="1"/>
    <col min="14095" max="14096" width="11" style="240" customWidth="1"/>
    <col min="14097" max="14097" width="14.42578125" style="240" customWidth="1"/>
    <col min="14098" max="14098" width="11" style="240" customWidth="1"/>
    <col min="14099" max="14099" width="9.42578125" style="240" customWidth="1"/>
    <col min="14100" max="14100" width="14.28515625" style="240" customWidth="1"/>
    <col min="14101" max="14101" width="11" style="240" customWidth="1"/>
    <col min="14102" max="14102" width="10" style="240" customWidth="1"/>
    <col min="14103" max="14105" width="9" style="240" customWidth="1"/>
    <col min="14106" max="14106" width="14.28515625" style="240" customWidth="1"/>
    <col min="14107" max="14336" width="9" style="240"/>
    <col min="14337" max="14337" width="9" style="240" customWidth="1"/>
    <col min="14338" max="14338" width="11.42578125" style="240" customWidth="1"/>
    <col min="14339" max="14339" width="68.42578125" style="240" customWidth="1"/>
    <col min="14340" max="14340" width="10" style="240" customWidth="1"/>
    <col min="14341" max="14341" width="13.85546875" style="240" customWidth="1"/>
    <col min="14342" max="14342" width="11.42578125" style="240" customWidth="1"/>
    <col min="14343" max="14343" width="10.28515625" style="240" customWidth="1"/>
    <col min="14344" max="14344" width="12" style="240" customWidth="1"/>
    <col min="14345" max="14345" width="11.42578125" style="240" customWidth="1"/>
    <col min="14346" max="14346" width="9.7109375" style="240" customWidth="1"/>
    <col min="14347" max="14347" width="13.42578125" style="240" customWidth="1"/>
    <col min="14348" max="14348" width="11" style="240" customWidth="1"/>
    <col min="14349" max="14349" width="9.85546875" style="240" customWidth="1"/>
    <col min="14350" max="14350" width="13.28515625" style="240" customWidth="1"/>
    <col min="14351" max="14352" width="11" style="240" customWidth="1"/>
    <col min="14353" max="14353" width="14.42578125" style="240" customWidth="1"/>
    <col min="14354" max="14354" width="11" style="240" customWidth="1"/>
    <col min="14355" max="14355" width="9.42578125" style="240" customWidth="1"/>
    <col min="14356" max="14356" width="14.28515625" style="240" customWidth="1"/>
    <col min="14357" max="14357" width="11" style="240" customWidth="1"/>
    <col min="14358" max="14358" width="10" style="240" customWidth="1"/>
    <col min="14359" max="14361" width="9" style="240" customWidth="1"/>
    <col min="14362" max="14362" width="14.28515625" style="240" customWidth="1"/>
    <col min="14363" max="14592" width="9" style="240"/>
    <col min="14593" max="14593" width="9" style="240" customWidth="1"/>
    <col min="14594" max="14594" width="11.42578125" style="240" customWidth="1"/>
    <col min="14595" max="14595" width="68.42578125" style="240" customWidth="1"/>
    <col min="14596" max="14596" width="10" style="240" customWidth="1"/>
    <col min="14597" max="14597" width="13.85546875" style="240" customWidth="1"/>
    <col min="14598" max="14598" width="11.42578125" style="240" customWidth="1"/>
    <col min="14599" max="14599" width="10.28515625" style="240" customWidth="1"/>
    <col min="14600" max="14600" width="12" style="240" customWidth="1"/>
    <col min="14601" max="14601" width="11.42578125" style="240" customWidth="1"/>
    <col min="14602" max="14602" width="9.7109375" style="240" customWidth="1"/>
    <col min="14603" max="14603" width="13.42578125" style="240" customWidth="1"/>
    <col min="14604" max="14604" width="11" style="240" customWidth="1"/>
    <col min="14605" max="14605" width="9.85546875" style="240" customWidth="1"/>
    <col min="14606" max="14606" width="13.28515625" style="240" customWidth="1"/>
    <col min="14607" max="14608" width="11" style="240" customWidth="1"/>
    <col min="14609" max="14609" width="14.42578125" style="240" customWidth="1"/>
    <col min="14610" max="14610" width="11" style="240" customWidth="1"/>
    <col min="14611" max="14611" width="9.42578125" style="240" customWidth="1"/>
    <col min="14612" max="14612" width="14.28515625" style="240" customWidth="1"/>
    <col min="14613" max="14613" width="11" style="240" customWidth="1"/>
    <col min="14614" max="14614" width="10" style="240" customWidth="1"/>
    <col min="14615" max="14617" width="9" style="240" customWidth="1"/>
    <col min="14618" max="14618" width="14.28515625" style="240" customWidth="1"/>
    <col min="14619" max="14848" width="9" style="240"/>
    <col min="14849" max="14849" width="9" style="240" customWidth="1"/>
    <col min="14850" max="14850" width="11.42578125" style="240" customWidth="1"/>
    <col min="14851" max="14851" width="68.42578125" style="240" customWidth="1"/>
    <col min="14852" max="14852" width="10" style="240" customWidth="1"/>
    <col min="14853" max="14853" width="13.85546875" style="240" customWidth="1"/>
    <col min="14854" max="14854" width="11.42578125" style="240" customWidth="1"/>
    <col min="14855" max="14855" width="10.28515625" style="240" customWidth="1"/>
    <col min="14856" max="14856" width="12" style="240" customWidth="1"/>
    <col min="14857" max="14857" width="11.42578125" style="240" customWidth="1"/>
    <col min="14858" max="14858" width="9.7109375" style="240" customWidth="1"/>
    <col min="14859" max="14859" width="13.42578125" style="240" customWidth="1"/>
    <col min="14860" max="14860" width="11" style="240" customWidth="1"/>
    <col min="14861" max="14861" width="9.85546875" style="240" customWidth="1"/>
    <col min="14862" max="14862" width="13.28515625" style="240" customWidth="1"/>
    <col min="14863" max="14864" width="11" style="240" customWidth="1"/>
    <col min="14865" max="14865" width="14.42578125" style="240" customWidth="1"/>
    <col min="14866" max="14866" width="11" style="240" customWidth="1"/>
    <col min="14867" max="14867" width="9.42578125" style="240" customWidth="1"/>
    <col min="14868" max="14868" width="14.28515625" style="240" customWidth="1"/>
    <col min="14869" max="14869" width="11" style="240" customWidth="1"/>
    <col min="14870" max="14870" width="10" style="240" customWidth="1"/>
    <col min="14871" max="14873" width="9" style="240" customWidth="1"/>
    <col min="14874" max="14874" width="14.28515625" style="240" customWidth="1"/>
    <col min="14875" max="15104" width="9" style="240"/>
    <col min="15105" max="15105" width="9" style="240" customWidth="1"/>
    <col min="15106" max="15106" width="11.42578125" style="240" customWidth="1"/>
    <col min="15107" max="15107" width="68.42578125" style="240" customWidth="1"/>
    <col min="15108" max="15108" width="10" style="240" customWidth="1"/>
    <col min="15109" max="15109" width="13.85546875" style="240" customWidth="1"/>
    <col min="15110" max="15110" width="11.42578125" style="240" customWidth="1"/>
    <col min="15111" max="15111" width="10.28515625" style="240" customWidth="1"/>
    <col min="15112" max="15112" width="12" style="240" customWidth="1"/>
    <col min="15113" max="15113" width="11.42578125" style="240" customWidth="1"/>
    <col min="15114" max="15114" width="9.7109375" style="240" customWidth="1"/>
    <col min="15115" max="15115" width="13.42578125" style="240" customWidth="1"/>
    <col min="15116" max="15116" width="11" style="240" customWidth="1"/>
    <col min="15117" max="15117" width="9.85546875" style="240" customWidth="1"/>
    <col min="15118" max="15118" width="13.28515625" style="240" customWidth="1"/>
    <col min="15119" max="15120" width="11" style="240" customWidth="1"/>
    <col min="15121" max="15121" width="14.42578125" style="240" customWidth="1"/>
    <col min="15122" max="15122" width="11" style="240" customWidth="1"/>
    <col min="15123" max="15123" width="9.42578125" style="240" customWidth="1"/>
    <col min="15124" max="15124" width="14.28515625" style="240" customWidth="1"/>
    <col min="15125" max="15125" width="11" style="240" customWidth="1"/>
    <col min="15126" max="15126" width="10" style="240" customWidth="1"/>
    <col min="15127" max="15129" width="9" style="240" customWidth="1"/>
    <col min="15130" max="15130" width="14.28515625" style="240" customWidth="1"/>
    <col min="15131" max="15360" width="9" style="240"/>
    <col min="15361" max="15361" width="9" style="240" customWidth="1"/>
    <col min="15362" max="15362" width="11.42578125" style="240" customWidth="1"/>
    <col min="15363" max="15363" width="68.42578125" style="240" customWidth="1"/>
    <col min="15364" max="15364" width="10" style="240" customWidth="1"/>
    <col min="15365" max="15365" width="13.85546875" style="240" customWidth="1"/>
    <col min="15366" max="15366" width="11.42578125" style="240" customWidth="1"/>
    <col min="15367" max="15367" width="10.28515625" style="240" customWidth="1"/>
    <col min="15368" max="15368" width="12" style="240" customWidth="1"/>
    <col min="15369" max="15369" width="11.42578125" style="240" customWidth="1"/>
    <col min="15370" max="15370" width="9.7109375" style="240" customWidth="1"/>
    <col min="15371" max="15371" width="13.42578125" style="240" customWidth="1"/>
    <col min="15372" max="15372" width="11" style="240" customWidth="1"/>
    <col min="15373" max="15373" width="9.85546875" style="240" customWidth="1"/>
    <col min="15374" max="15374" width="13.28515625" style="240" customWidth="1"/>
    <col min="15375" max="15376" width="11" style="240" customWidth="1"/>
    <col min="15377" max="15377" width="14.42578125" style="240" customWidth="1"/>
    <col min="15378" max="15378" width="11" style="240" customWidth="1"/>
    <col min="15379" max="15379" width="9.42578125" style="240" customWidth="1"/>
    <col min="15380" max="15380" width="14.28515625" style="240" customWidth="1"/>
    <col min="15381" max="15381" width="11" style="240" customWidth="1"/>
    <col min="15382" max="15382" width="10" style="240" customWidth="1"/>
    <col min="15383" max="15385" width="9" style="240" customWidth="1"/>
    <col min="15386" max="15386" width="14.28515625" style="240" customWidth="1"/>
    <col min="15387" max="15616" width="9" style="240"/>
    <col min="15617" max="15617" width="9" style="240" customWidth="1"/>
    <col min="15618" max="15618" width="11.42578125" style="240" customWidth="1"/>
    <col min="15619" max="15619" width="68.42578125" style="240" customWidth="1"/>
    <col min="15620" max="15620" width="10" style="240" customWidth="1"/>
    <col min="15621" max="15621" width="13.85546875" style="240" customWidth="1"/>
    <col min="15622" max="15622" width="11.42578125" style="240" customWidth="1"/>
    <col min="15623" max="15623" width="10.28515625" style="240" customWidth="1"/>
    <col min="15624" max="15624" width="12" style="240" customWidth="1"/>
    <col min="15625" max="15625" width="11.42578125" style="240" customWidth="1"/>
    <col min="15626" max="15626" width="9.7109375" style="240" customWidth="1"/>
    <col min="15627" max="15627" width="13.42578125" style="240" customWidth="1"/>
    <col min="15628" max="15628" width="11" style="240" customWidth="1"/>
    <col min="15629" max="15629" width="9.85546875" style="240" customWidth="1"/>
    <col min="15630" max="15630" width="13.28515625" style="240" customWidth="1"/>
    <col min="15631" max="15632" width="11" style="240" customWidth="1"/>
    <col min="15633" max="15633" width="14.42578125" style="240" customWidth="1"/>
    <col min="15634" max="15634" width="11" style="240" customWidth="1"/>
    <col min="15635" max="15635" width="9.42578125" style="240" customWidth="1"/>
    <col min="15636" max="15636" width="14.28515625" style="240" customWidth="1"/>
    <col min="15637" max="15637" width="11" style="240" customWidth="1"/>
    <col min="15638" max="15638" width="10" style="240" customWidth="1"/>
    <col min="15639" max="15641" width="9" style="240" customWidth="1"/>
    <col min="15642" max="15642" width="14.28515625" style="240" customWidth="1"/>
    <col min="15643" max="15872" width="9" style="240"/>
    <col min="15873" max="15873" width="9" style="240" customWidth="1"/>
    <col min="15874" max="15874" width="11.42578125" style="240" customWidth="1"/>
    <col min="15875" max="15875" width="68.42578125" style="240" customWidth="1"/>
    <col min="15876" max="15876" width="10" style="240" customWidth="1"/>
    <col min="15877" max="15877" width="13.85546875" style="240" customWidth="1"/>
    <col min="15878" max="15878" width="11.42578125" style="240" customWidth="1"/>
    <col min="15879" max="15879" width="10.28515625" style="240" customWidth="1"/>
    <col min="15880" max="15880" width="12" style="240" customWidth="1"/>
    <col min="15881" max="15881" width="11.42578125" style="240" customWidth="1"/>
    <col min="15882" max="15882" width="9.7109375" style="240" customWidth="1"/>
    <col min="15883" max="15883" width="13.42578125" style="240" customWidth="1"/>
    <col min="15884" max="15884" width="11" style="240" customWidth="1"/>
    <col min="15885" max="15885" width="9.85546875" style="240" customWidth="1"/>
    <col min="15886" max="15886" width="13.28515625" style="240" customWidth="1"/>
    <col min="15887" max="15888" width="11" style="240" customWidth="1"/>
    <col min="15889" max="15889" width="14.42578125" style="240" customWidth="1"/>
    <col min="15890" max="15890" width="11" style="240" customWidth="1"/>
    <col min="15891" max="15891" width="9.42578125" style="240" customWidth="1"/>
    <col min="15892" max="15892" width="14.28515625" style="240" customWidth="1"/>
    <col min="15893" max="15893" width="11" style="240" customWidth="1"/>
    <col min="15894" max="15894" width="10" style="240" customWidth="1"/>
    <col min="15895" max="15897" width="9" style="240" customWidth="1"/>
    <col min="15898" max="15898" width="14.28515625" style="240" customWidth="1"/>
    <col min="15899" max="16128" width="9" style="240"/>
    <col min="16129" max="16129" width="9" style="240" customWidth="1"/>
    <col min="16130" max="16130" width="11.42578125" style="240" customWidth="1"/>
    <col min="16131" max="16131" width="68.42578125" style="240" customWidth="1"/>
    <col min="16132" max="16132" width="10" style="240" customWidth="1"/>
    <col min="16133" max="16133" width="13.85546875" style="240" customWidth="1"/>
    <col min="16134" max="16134" width="11.42578125" style="240" customWidth="1"/>
    <col min="16135" max="16135" width="10.28515625" style="240" customWidth="1"/>
    <col min="16136" max="16136" width="12" style="240" customWidth="1"/>
    <col min="16137" max="16137" width="11.42578125" style="240" customWidth="1"/>
    <col min="16138" max="16138" width="9.7109375" style="240" customWidth="1"/>
    <col min="16139" max="16139" width="13.42578125" style="240" customWidth="1"/>
    <col min="16140" max="16140" width="11" style="240" customWidth="1"/>
    <col min="16141" max="16141" width="9.85546875" style="240" customWidth="1"/>
    <col min="16142" max="16142" width="13.28515625" style="240" customWidth="1"/>
    <col min="16143" max="16144" width="11" style="240" customWidth="1"/>
    <col min="16145" max="16145" width="14.42578125" style="240" customWidth="1"/>
    <col min="16146" max="16146" width="11" style="240" customWidth="1"/>
    <col min="16147" max="16147" width="9.42578125" style="240" customWidth="1"/>
    <col min="16148" max="16148" width="14.28515625" style="240" customWidth="1"/>
    <col min="16149" max="16149" width="11" style="240" customWidth="1"/>
    <col min="16150" max="16150" width="10" style="240" customWidth="1"/>
    <col min="16151" max="16153" width="9" style="240" customWidth="1"/>
    <col min="16154" max="16154" width="14.28515625" style="240" customWidth="1"/>
    <col min="16155" max="16384" width="9" style="240"/>
  </cols>
  <sheetData>
    <row r="1" spans="2:22" s="238" customFormat="1" ht="22.5" customHeight="1">
      <c r="B1" s="7629" t="str">
        <f>[7]БакалавриатДО!B1</f>
        <v>Гуманитарно-педагогическая академия (филиал) ФГАОУ ВО «КФУ им. В. И. Вернадского» в г. Ялте</v>
      </c>
      <c r="C1" s="7629"/>
      <c r="D1" s="7629"/>
      <c r="E1" s="7629"/>
      <c r="F1" s="7629"/>
      <c r="G1" s="7629"/>
      <c r="H1" s="7629"/>
      <c r="I1" s="7629"/>
      <c r="J1" s="7629"/>
      <c r="K1" s="7629"/>
      <c r="L1" s="7629"/>
      <c r="M1" s="7629"/>
      <c r="N1" s="7629"/>
      <c r="O1" s="7629"/>
      <c r="P1" s="7629"/>
      <c r="Q1" s="7629"/>
      <c r="R1" s="7629"/>
      <c r="S1" s="7629"/>
      <c r="T1" s="7629"/>
      <c r="U1" s="7629"/>
    </row>
    <row r="2" spans="2:22" s="238" customFormat="1" ht="22.5" customHeight="1">
      <c r="B2" s="7629"/>
      <c r="C2" s="7629"/>
      <c r="D2" s="7629"/>
      <c r="E2" s="7629"/>
      <c r="F2" s="7629"/>
      <c r="G2" s="7629"/>
      <c r="H2" s="7629"/>
      <c r="I2" s="7629"/>
      <c r="J2" s="7629"/>
      <c r="K2" s="7629"/>
      <c r="L2" s="7629"/>
      <c r="M2" s="7629"/>
      <c r="N2" s="7629"/>
      <c r="O2" s="7629"/>
      <c r="P2" s="7629"/>
      <c r="Q2" s="7629"/>
      <c r="R2" s="7629"/>
      <c r="S2" s="7629"/>
      <c r="T2" s="7629"/>
      <c r="U2" s="7629"/>
    </row>
    <row r="3" spans="2:22" s="238" customFormat="1" ht="22.5" customHeight="1">
      <c r="B3" s="7630" t="s">
        <v>150</v>
      </c>
      <c r="C3" s="7630"/>
      <c r="D3" s="7630"/>
      <c r="E3" s="7630"/>
      <c r="F3" s="7630"/>
      <c r="G3" s="7630"/>
      <c r="H3" s="7630"/>
      <c r="I3" s="7666">
        <v>45078</v>
      </c>
      <c r="J3" s="7629"/>
      <c r="K3" s="7631" t="s">
        <v>104</v>
      </c>
      <c r="L3" s="7631"/>
      <c r="M3" s="7631"/>
      <c r="N3" s="7631"/>
      <c r="O3" s="7631"/>
      <c r="P3" s="7631"/>
      <c r="Q3" s="7631"/>
      <c r="R3" s="7631"/>
      <c r="S3" s="7631"/>
      <c r="T3" s="7631"/>
      <c r="U3" s="7631"/>
    </row>
    <row r="4" spans="2:22" s="238" customFormat="1" ht="22.5" customHeight="1" thickBot="1">
      <c r="B4" s="245"/>
      <c r="C4" s="3087"/>
      <c r="F4" s="246"/>
      <c r="I4" s="246"/>
      <c r="L4" s="246"/>
      <c r="O4" s="246"/>
      <c r="R4" s="246"/>
      <c r="U4" s="246"/>
    </row>
    <row r="5" spans="2:22" s="238" customFormat="1" ht="22.5" customHeight="1" thickBot="1">
      <c r="B5" s="7673" t="s">
        <v>1</v>
      </c>
      <c r="C5" s="7673"/>
      <c r="D5" s="7674" t="s">
        <v>2</v>
      </c>
      <c r="E5" s="7674"/>
      <c r="F5" s="7674"/>
      <c r="G5" s="7675" t="s">
        <v>3</v>
      </c>
      <c r="H5" s="7675"/>
      <c r="I5" s="7675"/>
      <c r="J5" s="7676" t="s">
        <v>4</v>
      </c>
      <c r="K5" s="7676"/>
      <c r="L5" s="7676"/>
      <c r="M5" s="7675" t="s">
        <v>5</v>
      </c>
      <c r="N5" s="7675"/>
      <c r="O5" s="7675"/>
      <c r="P5" s="7676">
        <v>5</v>
      </c>
      <c r="Q5" s="7676"/>
      <c r="R5" s="7676"/>
      <c r="S5" s="7677" t="s">
        <v>22</v>
      </c>
      <c r="T5" s="7677"/>
      <c r="U5" s="7677"/>
    </row>
    <row r="6" spans="2:22" s="238" customFormat="1" ht="22.5" customHeight="1" thickBot="1">
      <c r="B6" s="7673"/>
      <c r="C6" s="7673"/>
      <c r="D6" s="7674"/>
      <c r="E6" s="7674"/>
      <c r="F6" s="7674"/>
      <c r="G6" s="7675"/>
      <c r="H6" s="7675"/>
      <c r="I6" s="7675"/>
      <c r="J6" s="7676"/>
      <c r="K6" s="7676"/>
      <c r="L6" s="7676"/>
      <c r="M6" s="7675"/>
      <c r="N6" s="7675"/>
      <c r="O6" s="7675"/>
      <c r="P6" s="7676"/>
      <c r="Q6" s="7676"/>
      <c r="R6" s="7676"/>
      <c r="S6" s="7677"/>
      <c r="T6" s="7677"/>
      <c r="U6" s="7677"/>
    </row>
    <row r="7" spans="2:22" s="238" customFormat="1" ht="55.5" customHeight="1" thickBot="1">
      <c r="B7" s="7673"/>
      <c r="C7" s="7673"/>
      <c r="D7" s="3137" t="s">
        <v>7</v>
      </c>
      <c r="E7" s="3138" t="s">
        <v>8</v>
      </c>
      <c r="F7" s="3138" t="s">
        <v>9</v>
      </c>
      <c r="G7" s="3137" t="s">
        <v>7</v>
      </c>
      <c r="H7" s="3138" t="s">
        <v>8</v>
      </c>
      <c r="I7" s="3139" t="s">
        <v>9</v>
      </c>
      <c r="J7" s="3140" t="s">
        <v>7</v>
      </c>
      <c r="K7" s="3138" t="s">
        <v>8</v>
      </c>
      <c r="L7" s="3138" t="s">
        <v>9</v>
      </c>
      <c r="M7" s="3137" t="s">
        <v>7</v>
      </c>
      <c r="N7" s="3138" t="s">
        <v>8</v>
      </c>
      <c r="O7" s="3139" t="s">
        <v>9</v>
      </c>
      <c r="P7" s="3140" t="s">
        <v>7</v>
      </c>
      <c r="Q7" s="3138" t="s">
        <v>8</v>
      </c>
      <c r="R7" s="3138" t="s">
        <v>9</v>
      </c>
      <c r="S7" s="3137" t="s">
        <v>7</v>
      </c>
      <c r="T7" s="3138" t="s">
        <v>8</v>
      </c>
      <c r="U7" s="3131" t="s">
        <v>9</v>
      </c>
    </row>
    <row r="8" spans="2:22" s="238" customFormat="1" ht="22.5" customHeight="1" thickBot="1">
      <c r="B8" s="7684" t="s">
        <v>10</v>
      </c>
      <c r="C8" s="7684"/>
      <c r="D8" s="5436">
        <f t="shared" ref="D8:U8" si="0">SUM(D9:D23)</f>
        <v>20</v>
      </c>
      <c r="E8" s="5437">
        <f t="shared" si="0"/>
        <v>0</v>
      </c>
      <c r="F8" s="5437">
        <f t="shared" si="0"/>
        <v>20</v>
      </c>
      <c r="G8" s="5436">
        <f t="shared" si="0"/>
        <v>20</v>
      </c>
      <c r="H8" s="5437">
        <f t="shared" si="0"/>
        <v>0</v>
      </c>
      <c r="I8" s="5433">
        <f t="shared" si="0"/>
        <v>20</v>
      </c>
      <c r="J8" s="5438">
        <f t="shared" si="0"/>
        <v>9</v>
      </c>
      <c r="K8" s="5437">
        <f t="shared" si="0"/>
        <v>1</v>
      </c>
      <c r="L8" s="5437">
        <f t="shared" si="0"/>
        <v>10</v>
      </c>
      <c r="M8" s="5436">
        <f t="shared" si="0"/>
        <v>37</v>
      </c>
      <c r="N8" s="5437">
        <f t="shared" si="0"/>
        <v>30</v>
      </c>
      <c r="O8" s="5433">
        <f t="shared" si="0"/>
        <v>67</v>
      </c>
      <c r="P8" s="5438">
        <f t="shared" si="0"/>
        <v>73</v>
      </c>
      <c r="Q8" s="5437">
        <f t="shared" si="0"/>
        <v>36</v>
      </c>
      <c r="R8" s="5437">
        <f t="shared" si="0"/>
        <v>109</v>
      </c>
      <c r="S8" s="5436">
        <f t="shared" si="0"/>
        <v>159</v>
      </c>
      <c r="T8" s="5437">
        <f t="shared" si="0"/>
        <v>67</v>
      </c>
      <c r="U8" s="5433">
        <f t="shared" si="0"/>
        <v>226</v>
      </c>
    </row>
    <row r="9" spans="2:22" s="238" customFormat="1" ht="25.5" customHeight="1">
      <c r="B9" s="3132" t="s">
        <v>107</v>
      </c>
      <c r="C9" s="6876" t="s">
        <v>108</v>
      </c>
      <c r="D9" s="6862">
        <v>0</v>
      </c>
      <c r="E9" s="6862">
        <v>0</v>
      </c>
      <c r="F9" s="6863">
        <v>0</v>
      </c>
      <c r="G9" s="6861">
        <v>0</v>
      </c>
      <c r="H9" s="6862">
        <v>0</v>
      </c>
      <c r="I9" s="6863">
        <v>0</v>
      </c>
      <c r="J9" s="6862">
        <v>0</v>
      </c>
      <c r="K9" s="6862">
        <v>0</v>
      </c>
      <c r="L9" s="6863">
        <v>0</v>
      </c>
      <c r="M9" s="6862">
        <v>0</v>
      </c>
      <c r="N9" s="6862">
        <v>0</v>
      </c>
      <c r="O9" s="6863">
        <v>0</v>
      </c>
      <c r="P9" s="6862">
        <v>2</v>
      </c>
      <c r="Q9" s="6862">
        <v>0</v>
      </c>
      <c r="R9" s="6863">
        <v>2</v>
      </c>
      <c r="S9" s="6861">
        <f>D9+G9+J9+M9+P9</f>
        <v>2</v>
      </c>
      <c r="T9" s="6879">
        <f t="shared" ref="T9:U9" si="1">E9+H9+K9+N9+Q9</f>
        <v>0</v>
      </c>
      <c r="U9" s="6882">
        <f t="shared" si="1"/>
        <v>2</v>
      </c>
      <c r="V9" s="3693"/>
    </row>
    <row r="10" spans="2:22" ht="19.5" customHeight="1">
      <c r="B10" s="3132" t="s">
        <v>109</v>
      </c>
      <c r="C10" s="6877" t="s">
        <v>110</v>
      </c>
      <c r="D10" s="6820">
        <v>0</v>
      </c>
      <c r="E10" s="6820">
        <v>0</v>
      </c>
      <c r="F10" s="6821">
        <v>0</v>
      </c>
      <c r="G10" s="6822">
        <v>0</v>
      </c>
      <c r="H10" s="6820">
        <v>0</v>
      </c>
      <c r="I10" s="6821">
        <v>0</v>
      </c>
      <c r="J10" s="6820">
        <v>0</v>
      </c>
      <c r="K10" s="6820">
        <v>0</v>
      </c>
      <c r="L10" s="6821">
        <v>0</v>
      </c>
      <c r="M10" s="6820">
        <v>0</v>
      </c>
      <c r="N10" s="6820">
        <v>0</v>
      </c>
      <c r="O10" s="6821">
        <v>0</v>
      </c>
      <c r="P10" s="6820">
        <v>6</v>
      </c>
      <c r="Q10" s="6820">
        <v>5</v>
      </c>
      <c r="R10" s="6821">
        <v>11</v>
      </c>
      <c r="S10" s="6822">
        <f t="shared" ref="S10:S23" si="2">D10+G10+J10+M10+P10</f>
        <v>6</v>
      </c>
      <c r="T10" s="6880">
        <f t="shared" ref="T10:T23" si="3">E10+H10+K10+N10+Q10</f>
        <v>5</v>
      </c>
      <c r="U10" s="6883">
        <f t="shared" ref="U10:U23" si="4">F10+I10+L10+O10+R10</f>
        <v>11</v>
      </c>
      <c r="V10" s="3693"/>
    </row>
    <row r="11" spans="2:22" ht="18.75" customHeight="1">
      <c r="B11" s="3132" t="s">
        <v>111</v>
      </c>
      <c r="C11" s="6877" t="s">
        <v>112</v>
      </c>
      <c r="D11" s="6820">
        <v>0</v>
      </c>
      <c r="E11" s="6820">
        <v>0</v>
      </c>
      <c r="F11" s="6821">
        <v>0</v>
      </c>
      <c r="G11" s="6822">
        <v>0</v>
      </c>
      <c r="H11" s="6820">
        <v>0</v>
      </c>
      <c r="I11" s="6821">
        <v>0</v>
      </c>
      <c r="J11" s="6820">
        <v>0</v>
      </c>
      <c r="K11" s="6820">
        <v>0</v>
      </c>
      <c r="L11" s="6821">
        <v>0</v>
      </c>
      <c r="M11" s="6820">
        <v>3</v>
      </c>
      <c r="N11" s="6820">
        <v>8</v>
      </c>
      <c r="O11" s="6821">
        <v>11</v>
      </c>
      <c r="P11" s="6820">
        <v>11</v>
      </c>
      <c r="Q11" s="6820">
        <v>1</v>
      </c>
      <c r="R11" s="6821">
        <v>12</v>
      </c>
      <c r="S11" s="6822">
        <f t="shared" si="2"/>
        <v>14</v>
      </c>
      <c r="T11" s="6880">
        <f t="shared" si="3"/>
        <v>9</v>
      </c>
      <c r="U11" s="6883">
        <f t="shared" si="4"/>
        <v>23</v>
      </c>
      <c r="V11" s="3693"/>
    </row>
    <row r="12" spans="2:22" ht="20.25" customHeight="1">
      <c r="B12" s="3132" t="s">
        <v>113</v>
      </c>
      <c r="C12" s="6877" t="s">
        <v>114</v>
      </c>
      <c r="D12" s="6820">
        <v>0</v>
      </c>
      <c r="E12" s="6820">
        <v>0</v>
      </c>
      <c r="F12" s="6821">
        <v>0</v>
      </c>
      <c r="G12" s="6822">
        <v>0</v>
      </c>
      <c r="H12" s="6820">
        <v>0</v>
      </c>
      <c r="I12" s="6821">
        <v>0</v>
      </c>
      <c r="J12" s="6820">
        <v>0</v>
      </c>
      <c r="K12" s="6820">
        <v>0</v>
      </c>
      <c r="L12" s="6821">
        <v>0</v>
      </c>
      <c r="M12" s="6820">
        <v>0</v>
      </c>
      <c r="N12" s="6820">
        <v>6</v>
      </c>
      <c r="O12" s="6821">
        <v>6</v>
      </c>
      <c r="P12" s="6820">
        <v>9</v>
      </c>
      <c r="Q12" s="6820">
        <v>2</v>
      </c>
      <c r="R12" s="6821">
        <v>11</v>
      </c>
      <c r="S12" s="6822">
        <f t="shared" si="2"/>
        <v>9</v>
      </c>
      <c r="T12" s="6880">
        <f t="shared" si="3"/>
        <v>8</v>
      </c>
      <c r="U12" s="6883">
        <f t="shared" si="4"/>
        <v>17</v>
      </c>
      <c r="V12" s="3693"/>
    </row>
    <row r="13" spans="2:22" ht="18.75" customHeight="1">
      <c r="B13" s="3132" t="s">
        <v>115</v>
      </c>
      <c r="C13" s="6877" t="s">
        <v>116</v>
      </c>
      <c r="D13" s="6820">
        <v>0</v>
      </c>
      <c r="E13" s="6820">
        <v>0</v>
      </c>
      <c r="F13" s="6821">
        <v>0</v>
      </c>
      <c r="G13" s="6822">
        <v>0</v>
      </c>
      <c r="H13" s="6820">
        <v>0</v>
      </c>
      <c r="I13" s="6821">
        <v>0</v>
      </c>
      <c r="J13" s="6820">
        <v>0</v>
      </c>
      <c r="K13" s="6820">
        <v>0</v>
      </c>
      <c r="L13" s="6821">
        <v>0</v>
      </c>
      <c r="M13" s="6820">
        <v>9</v>
      </c>
      <c r="N13" s="6820">
        <v>2</v>
      </c>
      <c r="O13" s="6821">
        <v>11</v>
      </c>
      <c r="P13" s="6820">
        <v>9</v>
      </c>
      <c r="Q13" s="6820">
        <v>0</v>
      </c>
      <c r="R13" s="6821">
        <v>9</v>
      </c>
      <c r="S13" s="6822">
        <f t="shared" si="2"/>
        <v>18</v>
      </c>
      <c r="T13" s="6880">
        <f t="shared" si="3"/>
        <v>2</v>
      </c>
      <c r="U13" s="6883">
        <f t="shared" si="4"/>
        <v>20</v>
      </c>
      <c r="V13" s="3693"/>
    </row>
    <row r="14" spans="2:22" ht="24" customHeight="1">
      <c r="B14" s="3132" t="s">
        <v>117</v>
      </c>
      <c r="C14" s="6877" t="s">
        <v>118</v>
      </c>
      <c r="D14" s="6820">
        <v>20</v>
      </c>
      <c r="E14" s="6820">
        <v>0</v>
      </c>
      <c r="F14" s="6821">
        <v>20</v>
      </c>
      <c r="G14" s="6822">
        <v>20</v>
      </c>
      <c r="H14" s="6820">
        <v>0</v>
      </c>
      <c r="I14" s="6821">
        <v>20</v>
      </c>
      <c r="J14" s="6820">
        <v>9</v>
      </c>
      <c r="K14" s="6820">
        <v>1</v>
      </c>
      <c r="L14" s="6821">
        <v>10</v>
      </c>
      <c r="M14" s="6820">
        <v>11</v>
      </c>
      <c r="N14" s="6820">
        <v>2</v>
      </c>
      <c r="O14" s="6821">
        <v>13</v>
      </c>
      <c r="P14" s="6820">
        <v>5</v>
      </c>
      <c r="Q14" s="6820">
        <v>0</v>
      </c>
      <c r="R14" s="6821">
        <v>5</v>
      </c>
      <c r="S14" s="6822">
        <f t="shared" si="2"/>
        <v>65</v>
      </c>
      <c r="T14" s="6880">
        <f t="shared" si="3"/>
        <v>3</v>
      </c>
      <c r="U14" s="6883">
        <f t="shared" si="4"/>
        <v>68</v>
      </c>
      <c r="V14" s="3693"/>
    </row>
    <row r="15" spans="2:22" ht="24" customHeight="1">
      <c r="B15" s="3132" t="s">
        <v>119</v>
      </c>
      <c r="C15" s="6877" t="s">
        <v>120</v>
      </c>
      <c r="D15" s="6820">
        <v>0</v>
      </c>
      <c r="E15" s="6820">
        <v>0</v>
      </c>
      <c r="F15" s="6821">
        <v>0</v>
      </c>
      <c r="G15" s="6822">
        <v>0</v>
      </c>
      <c r="H15" s="6820">
        <v>0</v>
      </c>
      <c r="I15" s="6821">
        <v>0</v>
      </c>
      <c r="J15" s="6820">
        <v>0</v>
      </c>
      <c r="K15" s="6820">
        <v>0</v>
      </c>
      <c r="L15" s="6821">
        <v>0</v>
      </c>
      <c r="M15" s="6820">
        <v>5</v>
      </c>
      <c r="N15" s="6820">
        <v>6</v>
      </c>
      <c r="O15" s="6821">
        <v>11</v>
      </c>
      <c r="P15" s="6820">
        <v>10</v>
      </c>
      <c r="Q15" s="6820">
        <v>2</v>
      </c>
      <c r="R15" s="6821">
        <v>12</v>
      </c>
      <c r="S15" s="6822">
        <f t="shared" si="2"/>
        <v>15</v>
      </c>
      <c r="T15" s="6880">
        <f t="shared" si="3"/>
        <v>8</v>
      </c>
      <c r="U15" s="6883">
        <f t="shared" si="4"/>
        <v>23</v>
      </c>
      <c r="V15" s="3693"/>
    </row>
    <row r="16" spans="2:22" ht="36" customHeight="1">
      <c r="B16" s="3132" t="s">
        <v>121</v>
      </c>
      <c r="C16" s="6877" t="s">
        <v>122</v>
      </c>
      <c r="D16" s="6820">
        <v>0</v>
      </c>
      <c r="E16" s="6820">
        <v>0</v>
      </c>
      <c r="F16" s="6821">
        <v>0</v>
      </c>
      <c r="G16" s="6822">
        <v>0</v>
      </c>
      <c r="H16" s="6820">
        <v>0</v>
      </c>
      <c r="I16" s="6821">
        <v>0</v>
      </c>
      <c r="J16" s="6820">
        <v>0</v>
      </c>
      <c r="K16" s="6820">
        <v>0</v>
      </c>
      <c r="L16" s="6821">
        <v>0</v>
      </c>
      <c r="M16" s="6820">
        <v>0</v>
      </c>
      <c r="N16" s="6820">
        <v>0</v>
      </c>
      <c r="O16" s="6821">
        <v>0</v>
      </c>
      <c r="P16" s="6820">
        <v>10</v>
      </c>
      <c r="Q16" s="6820">
        <v>1</v>
      </c>
      <c r="R16" s="6821">
        <v>11</v>
      </c>
      <c r="S16" s="6822">
        <f t="shared" si="2"/>
        <v>10</v>
      </c>
      <c r="T16" s="6880">
        <f t="shared" si="3"/>
        <v>1</v>
      </c>
      <c r="U16" s="6883">
        <f t="shared" si="4"/>
        <v>11</v>
      </c>
      <c r="V16" s="3693"/>
    </row>
    <row r="17" spans="2:22" ht="23.25" customHeight="1">
      <c r="B17" s="3132" t="s">
        <v>123</v>
      </c>
      <c r="C17" s="6877" t="s">
        <v>124</v>
      </c>
      <c r="D17" s="6820">
        <v>0</v>
      </c>
      <c r="E17" s="6820">
        <v>0</v>
      </c>
      <c r="F17" s="6821">
        <v>0</v>
      </c>
      <c r="G17" s="6822">
        <v>0</v>
      </c>
      <c r="H17" s="6820">
        <v>0</v>
      </c>
      <c r="I17" s="6821">
        <v>0</v>
      </c>
      <c r="J17" s="6820">
        <v>0</v>
      </c>
      <c r="K17" s="6820">
        <v>0</v>
      </c>
      <c r="L17" s="6821">
        <v>0</v>
      </c>
      <c r="M17" s="6820">
        <v>9</v>
      </c>
      <c r="N17" s="6820">
        <v>0</v>
      </c>
      <c r="O17" s="6821">
        <v>9</v>
      </c>
      <c r="P17" s="6820">
        <v>10</v>
      </c>
      <c r="Q17" s="6820">
        <v>8</v>
      </c>
      <c r="R17" s="6821">
        <v>18</v>
      </c>
      <c r="S17" s="6822">
        <f t="shared" si="2"/>
        <v>19</v>
      </c>
      <c r="T17" s="6880">
        <f t="shared" si="3"/>
        <v>8</v>
      </c>
      <c r="U17" s="6883">
        <f t="shared" si="4"/>
        <v>27</v>
      </c>
      <c r="V17" s="3693"/>
    </row>
    <row r="18" spans="2:22" ht="35.1" customHeight="1">
      <c r="B18" s="3132" t="s">
        <v>129</v>
      </c>
      <c r="C18" s="6877" t="s">
        <v>130</v>
      </c>
      <c r="D18" s="6820">
        <v>0</v>
      </c>
      <c r="E18" s="6820">
        <v>0</v>
      </c>
      <c r="F18" s="6821">
        <v>0</v>
      </c>
      <c r="G18" s="6822">
        <v>0</v>
      </c>
      <c r="H18" s="6820">
        <v>0</v>
      </c>
      <c r="I18" s="6821">
        <v>0</v>
      </c>
      <c r="J18" s="6820">
        <v>0</v>
      </c>
      <c r="K18" s="6820">
        <v>0</v>
      </c>
      <c r="L18" s="6821">
        <v>0</v>
      </c>
      <c r="M18" s="6820">
        <v>0</v>
      </c>
      <c r="N18" s="6820">
        <v>0</v>
      </c>
      <c r="O18" s="6821">
        <v>0</v>
      </c>
      <c r="P18" s="6820">
        <v>0</v>
      </c>
      <c r="Q18" s="6820">
        <v>10</v>
      </c>
      <c r="R18" s="6821">
        <v>10</v>
      </c>
      <c r="S18" s="6822">
        <f t="shared" si="2"/>
        <v>0</v>
      </c>
      <c r="T18" s="6880">
        <f t="shared" si="3"/>
        <v>10</v>
      </c>
      <c r="U18" s="6883">
        <f t="shared" si="4"/>
        <v>10</v>
      </c>
      <c r="V18" s="3693"/>
    </row>
    <row r="19" spans="2:22" ht="18" customHeight="1">
      <c r="B19" s="3132" t="s">
        <v>131</v>
      </c>
      <c r="C19" s="6877" t="s">
        <v>132</v>
      </c>
      <c r="D19" s="6820">
        <v>0</v>
      </c>
      <c r="E19" s="6820">
        <v>0</v>
      </c>
      <c r="F19" s="6821">
        <v>0</v>
      </c>
      <c r="G19" s="6822">
        <v>0</v>
      </c>
      <c r="H19" s="6820">
        <v>0</v>
      </c>
      <c r="I19" s="6821">
        <v>0</v>
      </c>
      <c r="J19" s="6820">
        <v>0</v>
      </c>
      <c r="K19" s="6820">
        <v>0</v>
      </c>
      <c r="L19" s="6821">
        <v>0</v>
      </c>
      <c r="M19" s="6820">
        <v>0</v>
      </c>
      <c r="N19" s="6820">
        <v>0</v>
      </c>
      <c r="O19" s="6821">
        <v>0</v>
      </c>
      <c r="P19" s="6820">
        <v>1</v>
      </c>
      <c r="Q19" s="6820">
        <v>0</v>
      </c>
      <c r="R19" s="6821">
        <v>1</v>
      </c>
      <c r="S19" s="6822">
        <f t="shared" si="2"/>
        <v>1</v>
      </c>
      <c r="T19" s="6880">
        <f t="shared" si="3"/>
        <v>0</v>
      </c>
      <c r="U19" s="6883">
        <f t="shared" si="4"/>
        <v>1</v>
      </c>
      <c r="V19" s="3693"/>
    </row>
    <row r="20" spans="2:22" ht="18" customHeight="1">
      <c r="B20" s="3132" t="s">
        <v>133</v>
      </c>
      <c r="C20" s="6877" t="s">
        <v>134</v>
      </c>
      <c r="D20" s="6820">
        <v>0</v>
      </c>
      <c r="E20" s="6820">
        <v>0</v>
      </c>
      <c r="F20" s="6821">
        <v>0</v>
      </c>
      <c r="G20" s="6822">
        <v>0</v>
      </c>
      <c r="H20" s="6820">
        <v>0</v>
      </c>
      <c r="I20" s="6821">
        <v>0</v>
      </c>
      <c r="J20" s="6820">
        <v>0</v>
      </c>
      <c r="K20" s="6820">
        <v>0</v>
      </c>
      <c r="L20" s="6821">
        <v>0</v>
      </c>
      <c r="M20" s="6820">
        <v>0</v>
      </c>
      <c r="N20" s="6820">
        <v>0</v>
      </c>
      <c r="O20" s="6821">
        <v>0</v>
      </c>
      <c r="P20" s="6820">
        <v>0</v>
      </c>
      <c r="Q20" s="6820">
        <v>1</v>
      </c>
      <c r="R20" s="6821">
        <v>1</v>
      </c>
      <c r="S20" s="6822">
        <f t="shared" si="2"/>
        <v>0</v>
      </c>
      <c r="T20" s="6880">
        <f t="shared" si="3"/>
        <v>1</v>
      </c>
      <c r="U20" s="6883">
        <f t="shared" si="4"/>
        <v>1</v>
      </c>
      <c r="V20" s="3693"/>
    </row>
    <row r="21" spans="2:22" ht="18" customHeight="1">
      <c r="B21" s="3132" t="s">
        <v>135</v>
      </c>
      <c r="C21" s="6877" t="s">
        <v>136</v>
      </c>
      <c r="D21" s="6820">
        <v>0</v>
      </c>
      <c r="E21" s="6820">
        <v>0</v>
      </c>
      <c r="F21" s="6821">
        <v>0</v>
      </c>
      <c r="G21" s="6822">
        <v>0</v>
      </c>
      <c r="H21" s="6820">
        <v>0</v>
      </c>
      <c r="I21" s="6821">
        <v>0</v>
      </c>
      <c r="J21" s="6820">
        <v>0</v>
      </c>
      <c r="K21" s="6820">
        <v>0</v>
      </c>
      <c r="L21" s="6821">
        <v>0</v>
      </c>
      <c r="M21" s="6820">
        <v>0</v>
      </c>
      <c r="N21" s="6820">
        <v>3</v>
      </c>
      <c r="O21" s="6821">
        <v>3</v>
      </c>
      <c r="P21" s="6820">
        <v>0</v>
      </c>
      <c r="Q21" s="6820">
        <v>6</v>
      </c>
      <c r="R21" s="6821">
        <v>6</v>
      </c>
      <c r="S21" s="6822">
        <f t="shared" si="2"/>
        <v>0</v>
      </c>
      <c r="T21" s="6880">
        <f t="shared" si="3"/>
        <v>9</v>
      </c>
      <c r="U21" s="6883">
        <f t="shared" si="4"/>
        <v>9</v>
      </c>
      <c r="V21" s="3693"/>
    </row>
    <row r="22" spans="2:22" ht="18" customHeight="1">
      <c r="B22" s="3132" t="s">
        <v>137</v>
      </c>
      <c r="C22" s="6877" t="s">
        <v>138</v>
      </c>
      <c r="D22" s="6820">
        <v>0</v>
      </c>
      <c r="E22" s="6820">
        <v>0</v>
      </c>
      <c r="F22" s="6821">
        <v>0</v>
      </c>
      <c r="G22" s="6822">
        <v>0</v>
      </c>
      <c r="H22" s="6820">
        <v>0</v>
      </c>
      <c r="I22" s="6821">
        <v>0</v>
      </c>
      <c r="J22" s="6820">
        <v>0</v>
      </c>
      <c r="K22" s="6820">
        <v>0</v>
      </c>
      <c r="L22" s="6821">
        <v>0</v>
      </c>
      <c r="M22" s="6820">
        <v>0</v>
      </c>
      <c r="N22" s="6820">
        <v>2</v>
      </c>
      <c r="O22" s="6821">
        <v>2</v>
      </c>
      <c r="P22" s="6820">
        <v>0</v>
      </c>
      <c r="Q22" s="6820">
        <v>0</v>
      </c>
      <c r="R22" s="6821">
        <v>0</v>
      </c>
      <c r="S22" s="6822">
        <f t="shared" si="2"/>
        <v>0</v>
      </c>
      <c r="T22" s="6880">
        <f t="shared" si="3"/>
        <v>2</v>
      </c>
      <c r="U22" s="6883">
        <f t="shared" si="4"/>
        <v>2</v>
      </c>
      <c r="V22" s="3693"/>
    </row>
    <row r="23" spans="2:22" ht="24" customHeight="1" thickBot="1">
      <c r="B23" s="3132" t="s">
        <v>143</v>
      </c>
      <c r="C23" s="6878" t="s">
        <v>144</v>
      </c>
      <c r="D23" s="6865">
        <v>0</v>
      </c>
      <c r="E23" s="6865">
        <v>0</v>
      </c>
      <c r="F23" s="6866">
        <v>0</v>
      </c>
      <c r="G23" s="6864">
        <v>0</v>
      </c>
      <c r="H23" s="6865">
        <v>0</v>
      </c>
      <c r="I23" s="6866">
        <v>0</v>
      </c>
      <c r="J23" s="6865">
        <v>0</v>
      </c>
      <c r="K23" s="6865">
        <v>0</v>
      </c>
      <c r="L23" s="6866">
        <v>0</v>
      </c>
      <c r="M23" s="6865">
        <v>0</v>
      </c>
      <c r="N23" s="6865">
        <v>1</v>
      </c>
      <c r="O23" s="6866">
        <v>1</v>
      </c>
      <c r="P23" s="6865">
        <v>0</v>
      </c>
      <c r="Q23" s="6865">
        <v>0</v>
      </c>
      <c r="R23" s="6866">
        <v>0</v>
      </c>
      <c r="S23" s="6864">
        <f t="shared" si="2"/>
        <v>0</v>
      </c>
      <c r="T23" s="6881">
        <f t="shared" si="3"/>
        <v>1</v>
      </c>
      <c r="U23" s="6884">
        <f t="shared" si="4"/>
        <v>1</v>
      </c>
      <c r="V23" s="3693"/>
    </row>
    <row r="24" spans="2:22" ht="22.5" customHeight="1" thickBot="1">
      <c r="B24" s="7683" t="s">
        <v>14</v>
      </c>
      <c r="C24" s="7683"/>
      <c r="D24" s="5435">
        <f t="shared" ref="D24:U24" si="5">SUM(D9:D23)</f>
        <v>20</v>
      </c>
      <c r="E24" s="5432">
        <f t="shared" si="5"/>
        <v>0</v>
      </c>
      <c r="F24" s="5435">
        <f t="shared" si="5"/>
        <v>20</v>
      </c>
      <c r="G24" s="5193">
        <f t="shared" si="5"/>
        <v>20</v>
      </c>
      <c r="H24" s="5432">
        <f t="shared" si="5"/>
        <v>0</v>
      </c>
      <c r="I24" s="5435">
        <f t="shared" si="5"/>
        <v>20</v>
      </c>
      <c r="J24" s="5193">
        <f t="shared" si="5"/>
        <v>9</v>
      </c>
      <c r="K24" s="5432">
        <f t="shared" si="5"/>
        <v>1</v>
      </c>
      <c r="L24" s="5435">
        <f t="shared" si="5"/>
        <v>10</v>
      </c>
      <c r="M24" s="5193">
        <f t="shared" si="5"/>
        <v>37</v>
      </c>
      <c r="N24" s="5432">
        <f t="shared" si="5"/>
        <v>30</v>
      </c>
      <c r="O24" s="5435">
        <f t="shared" si="5"/>
        <v>67</v>
      </c>
      <c r="P24" s="5193">
        <f t="shared" si="5"/>
        <v>73</v>
      </c>
      <c r="Q24" s="5432">
        <f t="shared" si="5"/>
        <v>36</v>
      </c>
      <c r="R24" s="5435">
        <f t="shared" si="5"/>
        <v>109</v>
      </c>
      <c r="S24" s="5193">
        <f t="shared" si="5"/>
        <v>159</v>
      </c>
      <c r="T24" s="6827">
        <f t="shared" si="5"/>
        <v>67</v>
      </c>
      <c r="U24" s="6828">
        <f t="shared" si="5"/>
        <v>226</v>
      </c>
    </row>
    <row r="25" spans="2:22" s="238" customFormat="1" ht="22.5" customHeight="1" thickBot="1">
      <c r="B25" s="7643" t="s">
        <v>15</v>
      </c>
      <c r="C25" s="7643"/>
      <c r="D25" s="5194"/>
      <c r="E25" s="2402"/>
      <c r="F25" s="4486"/>
      <c r="G25" s="2402"/>
      <c r="H25" s="2402"/>
      <c r="I25" s="4486"/>
      <c r="J25" s="2402"/>
      <c r="K25" s="2402"/>
      <c r="L25" s="4486"/>
      <c r="M25" s="2402"/>
      <c r="N25" s="2402"/>
      <c r="O25" s="4486"/>
      <c r="P25" s="2402"/>
      <c r="Q25" s="2402"/>
      <c r="R25" s="4486"/>
      <c r="S25" s="2402"/>
      <c r="T25" s="2402"/>
      <c r="U25" s="4486"/>
    </row>
    <row r="26" spans="2:22" s="238" customFormat="1" ht="22.5" customHeight="1" thickBot="1">
      <c r="B26" s="7685" t="s">
        <v>16</v>
      </c>
      <c r="C26" s="7685"/>
      <c r="D26" s="6872"/>
      <c r="E26" s="6873"/>
      <c r="F26" s="6874"/>
      <c r="G26" s="6875"/>
      <c r="H26" s="6875"/>
      <c r="I26" s="6874"/>
      <c r="J26" s="6875"/>
      <c r="K26" s="6875"/>
      <c r="L26" s="6874"/>
      <c r="M26" s="6875"/>
      <c r="N26" s="6875"/>
      <c r="O26" s="6874"/>
      <c r="P26" s="6875"/>
      <c r="Q26" s="6875"/>
      <c r="R26" s="6874"/>
      <c r="S26" s="6875"/>
      <c r="T26" s="6875"/>
      <c r="U26" s="6874"/>
    </row>
    <row r="27" spans="2:22" s="238" customFormat="1" ht="22.5" customHeight="1">
      <c r="B27" s="6867" t="s">
        <v>107</v>
      </c>
      <c r="C27" s="6868" t="s">
        <v>108</v>
      </c>
      <c r="D27" s="6869">
        <v>0</v>
      </c>
      <c r="E27" s="6869">
        <v>0</v>
      </c>
      <c r="F27" s="6870">
        <v>0</v>
      </c>
      <c r="G27" s="6871">
        <v>0</v>
      </c>
      <c r="H27" s="6869">
        <v>0</v>
      </c>
      <c r="I27" s="6870">
        <v>0</v>
      </c>
      <c r="J27" s="6869">
        <v>0</v>
      </c>
      <c r="K27" s="6869">
        <v>0</v>
      </c>
      <c r="L27" s="6870">
        <v>0</v>
      </c>
      <c r="M27" s="6869">
        <v>0</v>
      </c>
      <c r="N27" s="6869">
        <v>0</v>
      </c>
      <c r="O27" s="6870">
        <v>0</v>
      </c>
      <c r="P27" s="6820">
        <v>2</v>
      </c>
      <c r="Q27" s="6869">
        <v>0</v>
      </c>
      <c r="R27" s="6821">
        <v>2</v>
      </c>
      <c r="S27" s="6820">
        <v>2</v>
      </c>
      <c r="T27" s="6820">
        <v>0</v>
      </c>
      <c r="U27" s="6821">
        <v>2</v>
      </c>
    </row>
    <row r="28" spans="2:22" ht="21.6" customHeight="1">
      <c r="B28" s="3132" t="s">
        <v>109</v>
      </c>
      <c r="C28" s="3133" t="s">
        <v>110</v>
      </c>
      <c r="D28" s="5439">
        <v>0</v>
      </c>
      <c r="E28" s="5439">
        <v>0</v>
      </c>
      <c r="F28" s="5440">
        <v>0</v>
      </c>
      <c r="G28" s="5441">
        <v>0</v>
      </c>
      <c r="H28" s="5439">
        <v>0</v>
      </c>
      <c r="I28" s="5440">
        <v>0</v>
      </c>
      <c r="J28" s="5439">
        <v>0</v>
      </c>
      <c r="K28" s="5439">
        <v>0</v>
      </c>
      <c r="L28" s="5440">
        <v>0</v>
      </c>
      <c r="M28" s="5439">
        <v>0</v>
      </c>
      <c r="N28" s="5439">
        <v>0</v>
      </c>
      <c r="O28" s="5440">
        <v>0</v>
      </c>
      <c r="P28" s="6820">
        <v>6</v>
      </c>
      <c r="Q28" s="5439">
        <v>5</v>
      </c>
      <c r="R28" s="6821">
        <v>11</v>
      </c>
      <c r="S28" s="6820">
        <v>6</v>
      </c>
      <c r="T28" s="6820">
        <v>5</v>
      </c>
      <c r="U28" s="6821">
        <v>11</v>
      </c>
    </row>
    <row r="29" spans="2:22" ht="22.5" customHeight="1">
      <c r="B29" s="3132" t="s">
        <v>111</v>
      </c>
      <c r="C29" s="3133" t="s">
        <v>112</v>
      </c>
      <c r="D29" s="5439">
        <v>0</v>
      </c>
      <c r="E29" s="5439">
        <v>0</v>
      </c>
      <c r="F29" s="5440">
        <v>0</v>
      </c>
      <c r="G29" s="5441">
        <v>0</v>
      </c>
      <c r="H29" s="5439">
        <v>0</v>
      </c>
      <c r="I29" s="5440">
        <v>0</v>
      </c>
      <c r="J29" s="5439">
        <v>0</v>
      </c>
      <c r="K29" s="5439">
        <v>0</v>
      </c>
      <c r="L29" s="5440">
        <v>0</v>
      </c>
      <c r="M29" s="5439">
        <v>3</v>
      </c>
      <c r="N29" s="5439">
        <v>8</v>
      </c>
      <c r="O29" s="5440">
        <v>11</v>
      </c>
      <c r="P29" s="6820">
        <v>11</v>
      </c>
      <c r="Q29" s="5439">
        <v>1</v>
      </c>
      <c r="R29" s="6821">
        <v>12</v>
      </c>
      <c r="S29" s="6820">
        <v>14</v>
      </c>
      <c r="T29" s="6820">
        <v>9</v>
      </c>
      <c r="U29" s="6821">
        <v>23</v>
      </c>
    </row>
    <row r="30" spans="2:22" ht="22.5" customHeight="1">
      <c r="B30" s="3132" t="s">
        <v>113</v>
      </c>
      <c r="C30" s="3133" t="s">
        <v>114</v>
      </c>
      <c r="D30" s="5439">
        <v>0</v>
      </c>
      <c r="E30" s="5439">
        <v>0</v>
      </c>
      <c r="F30" s="5440">
        <v>0</v>
      </c>
      <c r="G30" s="5441">
        <v>0</v>
      </c>
      <c r="H30" s="5439">
        <v>0</v>
      </c>
      <c r="I30" s="5440">
        <v>0</v>
      </c>
      <c r="J30" s="5439">
        <v>0</v>
      </c>
      <c r="K30" s="5439">
        <v>0</v>
      </c>
      <c r="L30" s="5440">
        <v>0</v>
      </c>
      <c r="M30" s="5439">
        <v>0</v>
      </c>
      <c r="N30" s="5439">
        <v>6</v>
      </c>
      <c r="O30" s="5440">
        <v>6</v>
      </c>
      <c r="P30" s="6820">
        <v>9</v>
      </c>
      <c r="Q30" s="5439">
        <v>2</v>
      </c>
      <c r="R30" s="6821">
        <v>11</v>
      </c>
      <c r="S30" s="6820">
        <v>9</v>
      </c>
      <c r="T30" s="6820">
        <v>8</v>
      </c>
      <c r="U30" s="6821">
        <v>17</v>
      </c>
    </row>
    <row r="31" spans="2:22" ht="22.5" customHeight="1">
      <c r="B31" s="3132" t="s">
        <v>115</v>
      </c>
      <c r="C31" s="3133" t="s">
        <v>116</v>
      </c>
      <c r="D31" s="5439">
        <v>0</v>
      </c>
      <c r="E31" s="5439">
        <v>0</v>
      </c>
      <c r="F31" s="5440">
        <v>0</v>
      </c>
      <c r="G31" s="5441">
        <v>0</v>
      </c>
      <c r="H31" s="5439">
        <v>0</v>
      </c>
      <c r="I31" s="5440">
        <v>0</v>
      </c>
      <c r="J31" s="5439">
        <v>0</v>
      </c>
      <c r="K31" s="5439">
        <v>0</v>
      </c>
      <c r="L31" s="5440">
        <v>0</v>
      </c>
      <c r="M31" s="5439">
        <v>9</v>
      </c>
      <c r="N31" s="5439">
        <v>2</v>
      </c>
      <c r="O31" s="5440">
        <v>11</v>
      </c>
      <c r="P31" s="6820">
        <v>8</v>
      </c>
      <c r="Q31" s="5439">
        <v>0</v>
      </c>
      <c r="R31" s="6821">
        <v>8</v>
      </c>
      <c r="S31" s="6820">
        <v>17</v>
      </c>
      <c r="T31" s="6820">
        <v>2</v>
      </c>
      <c r="U31" s="6821">
        <v>19</v>
      </c>
    </row>
    <row r="32" spans="2:22" ht="22.5" customHeight="1">
      <c r="B32" s="3132" t="s">
        <v>117</v>
      </c>
      <c r="C32" s="3133" t="s">
        <v>118</v>
      </c>
      <c r="D32" s="5439">
        <v>20</v>
      </c>
      <c r="E32" s="5439">
        <v>0</v>
      </c>
      <c r="F32" s="5440">
        <v>20</v>
      </c>
      <c r="G32" s="5441">
        <v>19</v>
      </c>
      <c r="H32" s="5439">
        <v>0</v>
      </c>
      <c r="I32" s="5440">
        <v>19</v>
      </c>
      <c r="J32" s="5439">
        <v>9</v>
      </c>
      <c r="K32" s="5439">
        <v>1</v>
      </c>
      <c r="L32" s="5440">
        <v>10</v>
      </c>
      <c r="M32" s="5439">
        <v>11</v>
      </c>
      <c r="N32" s="5439">
        <v>2</v>
      </c>
      <c r="O32" s="5440">
        <v>13</v>
      </c>
      <c r="P32" s="6820">
        <v>5</v>
      </c>
      <c r="Q32" s="5439">
        <v>0</v>
      </c>
      <c r="R32" s="6821">
        <v>5</v>
      </c>
      <c r="S32" s="6820">
        <v>64</v>
      </c>
      <c r="T32" s="6820">
        <v>3</v>
      </c>
      <c r="U32" s="6821">
        <v>67</v>
      </c>
    </row>
    <row r="33" spans="2:21" ht="22.5" customHeight="1">
      <c r="B33" s="3132" t="s">
        <v>119</v>
      </c>
      <c r="C33" s="3133" t="s">
        <v>120</v>
      </c>
      <c r="D33" s="5439">
        <v>0</v>
      </c>
      <c r="E33" s="5439">
        <v>0</v>
      </c>
      <c r="F33" s="5440">
        <v>0</v>
      </c>
      <c r="G33" s="5441">
        <v>0</v>
      </c>
      <c r="H33" s="5439">
        <v>0</v>
      </c>
      <c r="I33" s="5440">
        <v>0</v>
      </c>
      <c r="J33" s="5439">
        <v>0</v>
      </c>
      <c r="K33" s="5439">
        <v>0</v>
      </c>
      <c r="L33" s="5440">
        <v>0</v>
      </c>
      <c r="M33" s="5439">
        <v>5</v>
      </c>
      <c r="N33" s="5439">
        <v>6</v>
      </c>
      <c r="O33" s="5440">
        <v>11</v>
      </c>
      <c r="P33" s="6820">
        <v>10</v>
      </c>
      <c r="Q33" s="5439">
        <v>2</v>
      </c>
      <c r="R33" s="6821">
        <v>12</v>
      </c>
      <c r="S33" s="6820">
        <v>15</v>
      </c>
      <c r="T33" s="6820">
        <v>8</v>
      </c>
      <c r="U33" s="6821">
        <v>23</v>
      </c>
    </row>
    <row r="34" spans="2:21" ht="36" customHeight="1">
      <c r="B34" s="3132" t="s">
        <v>121</v>
      </c>
      <c r="C34" s="3133" t="s">
        <v>122</v>
      </c>
      <c r="D34" s="5439">
        <v>0</v>
      </c>
      <c r="E34" s="5439">
        <v>0</v>
      </c>
      <c r="F34" s="5440">
        <v>0</v>
      </c>
      <c r="G34" s="5441">
        <v>0</v>
      </c>
      <c r="H34" s="5439">
        <v>0</v>
      </c>
      <c r="I34" s="5440">
        <v>0</v>
      </c>
      <c r="J34" s="5439">
        <v>0</v>
      </c>
      <c r="K34" s="5439">
        <v>0</v>
      </c>
      <c r="L34" s="5440">
        <v>0</v>
      </c>
      <c r="M34" s="5439">
        <v>0</v>
      </c>
      <c r="N34" s="5439">
        <v>0</v>
      </c>
      <c r="O34" s="5440">
        <v>0</v>
      </c>
      <c r="P34" s="6820">
        <v>10</v>
      </c>
      <c r="Q34" s="5439">
        <v>1</v>
      </c>
      <c r="R34" s="6821">
        <v>11</v>
      </c>
      <c r="S34" s="6820">
        <v>10</v>
      </c>
      <c r="T34" s="6820">
        <v>1</v>
      </c>
      <c r="U34" s="6821">
        <v>11</v>
      </c>
    </row>
    <row r="35" spans="2:21" ht="18" customHeight="1">
      <c r="B35" s="3132" t="s">
        <v>123</v>
      </c>
      <c r="C35" s="3133" t="s">
        <v>124</v>
      </c>
      <c r="D35" s="5439">
        <v>0</v>
      </c>
      <c r="E35" s="5439">
        <v>0</v>
      </c>
      <c r="F35" s="5440">
        <v>0</v>
      </c>
      <c r="G35" s="5441">
        <v>0</v>
      </c>
      <c r="H35" s="5439">
        <v>0</v>
      </c>
      <c r="I35" s="5440">
        <v>0</v>
      </c>
      <c r="J35" s="5439">
        <v>0</v>
      </c>
      <c r="K35" s="5439">
        <v>0</v>
      </c>
      <c r="L35" s="5440">
        <v>0</v>
      </c>
      <c r="M35" s="5439">
        <v>8</v>
      </c>
      <c r="N35" s="5439">
        <v>0</v>
      </c>
      <c r="O35" s="5440">
        <v>8</v>
      </c>
      <c r="P35" s="6820">
        <v>9</v>
      </c>
      <c r="Q35" s="5439">
        <v>8</v>
      </c>
      <c r="R35" s="6821">
        <v>17</v>
      </c>
      <c r="S35" s="6820">
        <v>17</v>
      </c>
      <c r="T35" s="6820">
        <v>8</v>
      </c>
      <c r="U35" s="6821">
        <v>25</v>
      </c>
    </row>
    <row r="36" spans="2:21" ht="36" customHeight="1">
      <c r="B36" s="3132" t="s">
        <v>129</v>
      </c>
      <c r="C36" s="3133" t="s">
        <v>130</v>
      </c>
      <c r="D36" s="5439">
        <v>0</v>
      </c>
      <c r="E36" s="5439">
        <v>0</v>
      </c>
      <c r="F36" s="5440">
        <v>0</v>
      </c>
      <c r="G36" s="5441">
        <v>0</v>
      </c>
      <c r="H36" s="5439">
        <v>0</v>
      </c>
      <c r="I36" s="5440">
        <v>0</v>
      </c>
      <c r="J36" s="5439">
        <v>0</v>
      </c>
      <c r="K36" s="5439">
        <v>0</v>
      </c>
      <c r="L36" s="5440">
        <v>0</v>
      </c>
      <c r="M36" s="5439">
        <v>0</v>
      </c>
      <c r="N36" s="5439">
        <v>0</v>
      </c>
      <c r="O36" s="5440">
        <v>0</v>
      </c>
      <c r="P36" s="6820">
        <v>0</v>
      </c>
      <c r="Q36" s="5439">
        <v>10</v>
      </c>
      <c r="R36" s="6821">
        <v>10</v>
      </c>
      <c r="S36" s="6820">
        <v>0</v>
      </c>
      <c r="T36" s="6820">
        <v>10</v>
      </c>
      <c r="U36" s="6821">
        <v>10</v>
      </c>
    </row>
    <row r="37" spans="2:21" ht="36" customHeight="1">
      <c r="B37" s="3132" t="s">
        <v>131</v>
      </c>
      <c r="C37" s="3133" t="s">
        <v>132</v>
      </c>
      <c r="D37" s="5439">
        <v>0</v>
      </c>
      <c r="E37" s="5439">
        <v>0</v>
      </c>
      <c r="F37" s="5440">
        <v>0</v>
      </c>
      <c r="G37" s="5441">
        <v>0</v>
      </c>
      <c r="H37" s="5439">
        <v>0</v>
      </c>
      <c r="I37" s="5440">
        <v>0</v>
      </c>
      <c r="J37" s="5439">
        <v>0</v>
      </c>
      <c r="K37" s="5439">
        <v>0</v>
      </c>
      <c r="L37" s="5440">
        <v>0</v>
      </c>
      <c r="M37" s="5439">
        <v>0</v>
      </c>
      <c r="N37" s="5439">
        <v>0</v>
      </c>
      <c r="O37" s="5440">
        <v>0</v>
      </c>
      <c r="P37" s="6820">
        <v>1</v>
      </c>
      <c r="Q37" s="5439">
        <v>0</v>
      </c>
      <c r="R37" s="6821">
        <v>1</v>
      </c>
      <c r="S37" s="6820">
        <v>1</v>
      </c>
      <c r="T37" s="6820">
        <v>0</v>
      </c>
      <c r="U37" s="6821">
        <v>1</v>
      </c>
    </row>
    <row r="38" spans="2:21" ht="18" customHeight="1">
      <c r="B38" s="3132" t="s">
        <v>133</v>
      </c>
      <c r="C38" s="3133" t="s">
        <v>134</v>
      </c>
      <c r="D38" s="5439">
        <v>0</v>
      </c>
      <c r="E38" s="5439">
        <v>0</v>
      </c>
      <c r="F38" s="5440">
        <v>0</v>
      </c>
      <c r="G38" s="5441">
        <v>0</v>
      </c>
      <c r="H38" s="5439">
        <v>0</v>
      </c>
      <c r="I38" s="5440">
        <v>0</v>
      </c>
      <c r="J38" s="5439">
        <v>0</v>
      </c>
      <c r="K38" s="5439">
        <v>0</v>
      </c>
      <c r="L38" s="5440">
        <v>0</v>
      </c>
      <c r="M38" s="5439">
        <v>0</v>
      </c>
      <c r="N38" s="5439">
        <v>0</v>
      </c>
      <c r="O38" s="5440">
        <v>0</v>
      </c>
      <c r="P38" s="6820">
        <v>0</v>
      </c>
      <c r="Q38" s="5439">
        <v>1</v>
      </c>
      <c r="R38" s="6821">
        <v>1</v>
      </c>
      <c r="S38" s="6820">
        <v>0</v>
      </c>
      <c r="T38" s="6820">
        <v>1</v>
      </c>
      <c r="U38" s="6821">
        <v>1</v>
      </c>
    </row>
    <row r="39" spans="2:21" ht="18" customHeight="1">
      <c r="B39" s="3132" t="s">
        <v>135</v>
      </c>
      <c r="C39" s="3133" t="s">
        <v>136</v>
      </c>
      <c r="D39" s="5439">
        <v>0</v>
      </c>
      <c r="E39" s="5439">
        <v>0</v>
      </c>
      <c r="F39" s="5440">
        <v>0</v>
      </c>
      <c r="G39" s="5441">
        <v>0</v>
      </c>
      <c r="H39" s="5439">
        <v>0</v>
      </c>
      <c r="I39" s="5440">
        <v>0</v>
      </c>
      <c r="J39" s="5439">
        <v>0</v>
      </c>
      <c r="K39" s="5439">
        <v>0</v>
      </c>
      <c r="L39" s="5440">
        <v>0</v>
      </c>
      <c r="M39" s="5439">
        <v>0</v>
      </c>
      <c r="N39" s="5439">
        <v>3</v>
      </c>
      <c r="O39" s="5440">
        <v>3</v>
      </c>
      <c r="P39" s="6820">
        <v>0</v>
      </c>
      <c r="Q39" s="5439">
        <v>6</v>
      </c>
      <c r="R39" s="6821">
        <v>6</v>
      </c>
      <c r="S39" s="6820">
        <v>0</v>
      </c>
      <c r="T39" s="6820">
        <v>9</v>
      </c>
      <c r="U39" s="6821">
        <v>9</v>
      </c>
    </row>
    <row r="40" spans="2:21" ht="22.5" customHeight="1">
      <c r="B40" s="3132" t="s">
        <v>137</v>
      </c>
      <c r="C40" s="3133" t="s">
        <v>138</v>
      </c>
      <c r="D40" s="5439">
        <v>0</v>
      </c>
      <c r="E40" s="5439">
        <v>0</v>
      </c>
      <c r="F40" s="5440">
        <v>0</v>
      </c>
      <c r="G40" s="5441">
        <v>0</v>
      </c>
      <c r="H40" s="5439">
        <v>0</v>
      </c>
      <c r="I40" s="5440">
        <v>0</v>
      </c>
      <c r="J40" s="5439">
        <v>0</v>
      </c>
      <c r="K40" s="5439">
        <v>0</v>
      </c>
      <c r="L40" s="5440">
        <v>0</v>
      </c>
      <c r="M40" s="5439">
        <v>0</v>
      </c>
      <c r="N40" s="5439">
        <v>2</v>
      </c>
      <c r="O40" s="5440">
        <v>2</v>
      </c>
      <c r="P40" s="6820">
        <v>0</v>
      </c>
      <c r="Q40" s="5439">
        <v>0</v>
      </c>
      <c r="R40" s="6821">
        <v>0</v>
      </c>
      <c r="S40" s="6820">
        <v>0</v>
      </c>
      <c r="T40" s="6820">
        <v>2</v>
      </c>
      <c r="U40" s="6821">
        <v>2</v>
      </c>
    </row>
    <row r="41" spans="2:21" ht="22.5" customHeight="1" thickBot="1">
      <c r="B41" s="3132" t="s">
        <v>143</v>
      </c>
      <c r="C41" s="3133" t="s">
        <v>144</v>
      </c>
      <c r="D41" s="5439">
        <v>0</v>
      </c>
      <c r="E41" s="5439">
        <v>0</v>
      </c>
      <c r="F41" s="5440">
        <v>0</v>
      </c>
      <c r="G41" s="5441">
        <v>0</v>
      </c>
      <c r="H41" s="5439">
        <v>0</v>
      </c>
      <c r="I41" s="5440">
        <v>0</v>
      </c>
      <c r="J41" s="5439">
        <v>0</v>
      </c>
      <c r="K41" s="5439">
        <v>0</v>
      </c>
      <c r="L41" s="5440">
        <v>0</v>
      </c>
      <c r="M41" s="5439">
        <v>0</v>
      </c>
      <c r="N41" s="5439">
        <v>1</v>
      </c>
      <c r="O41" s="5440">
        <v>1</v>
      </c>
      <c r="P41" s="6820">
        <v>0</v>
      </c>
      <c r="Q41" s="5439">
        <v>0</v>
      </c>
      <c r="R41" s="6821">
        <v>0</v>
      </c>
      <c r="S41" s="6820">
        <v>0</v>
      </c>
      <c r="T41" s="6820">
        <v>1</v>
      </c>
      <c r="U41" s="6821">
        <v>1</v>
      </c>
    </row>
    <row r="42" spans="2:21" ht="22.5" customHeight="1" thickBot="1">
      <c r="B42" s="7681" t="s">
        <v>14</v>
      </c>
      <c r="C42" s="7681"/>
      <c r="D42" s="5442">
        <f t="shared" ref="D42:U42" si="6">SUM(D27:D41)</f>
        <v>20</v>
      </c>
      <c r="E42" s="5443">
        <f t="shared" si="6"/>
        <v>0</v>
      </c>
      <c r="F42" s="5442">
        <f t="shared" si="6"/>
        <v>20</v>
      </c>
      <c r="G42" s="5444">
        <f t="shared" si="6"/>
        <v>19</v>
      </c>
      <c r="H42" s="5445">
        <f t="shared" si="6"/>
        <v>0</v>
      </c>
      <c r="I42" s="5442">
        <f t="shared" si="6"/>
        <v>19</v>
      </c>
      <c r="J42" s="5444">
        <f t="shared" si="6"/>
        <v>9</v>
      </c>
      <c r="K42" s="5445">
        <f t="shared" si="6"/>
        <v>1</v>
      </c>
      <c r="L42" s="5442">
        <f t="shared" si="6"/>
        <v>10</v>
      </c>
      <c r="M42" s="5444">
        <f t="shared" si="6"/>
        <v>36</v>
      </c>
      <c r="N42" s="5445">
        <f t="shared" si="6"/>
        <v>30</v>
      </c>
      <c r="O42" s="5442">
        <f t="shared" si="6"/>
        <v>66</v>
      </c>
      <c r="P42" s="5444">
        <f t="shared" si="6"/>
        <v>71</v>
      </c>
      <c r="Q42" s="5445">
        <f t="shared" si="6"/>
        <v>36</v>
      </c>
      <c r="R42" s="5442">
        <f t="shared" si="6"/>
        <v>107</v>
      </c>
      <c r="S42" s="5444">
        <f t="shared" si="6"/>
        <v>155</v>
      </c>
      <c r="T42" s="5445">
        <f t="shared" si="6"/>
        <v>67</v>
      </c>
      <c r="U42" s="5442">
        <f t="shared" si="6"/>
        <v>222</v>
      </c>
    </row>
    <row r="43" spans="2:21" ht="21.6" customHeight="1">
      <c r="B43" s="7680" t="s">
        <v>18</v>
      </c>
      <c r="C43" s="7680"/>
      <c r="D43" s="5446"/>
      <c r="E43" s="5447"/>
      <c r="F43" s="5448"/>
      <c r="G43" s="5447"/>
      <c r="H43" s="5447"/>
      <c r="I43" s="5448"/>
      <c r="J43" s="5447"/>
      <c r="K43" s="5447"/>
      <c r="L43" s="5448"/>
      <c r="M43" s="5447"/>
      <c r="N43" s="5447"/>
      <c r="O43" s="5448"/>
      <c r="P43" s="5447"/>
      <c r="Q43" s="5447"/>
      <c r="R43" s="5448"/>
      <c r="S43" s="5447"/>
      <c r="T43" s="5447"/>
      <c r="U43" s="5448"/>
    </row>
    <row r="44" spans="2:21" ht="22.5" customHeight="1">
      <c r="B44" s="3132" t="s">
        <v>115</v>
      </c>
      <c r="C44" s="3133" t="s">
        <v>116</v>
      </c>
      <c r="D44" s="5439">
        <v>0</v>
      </c>
      <c r="E44" s="5439">
        <v>0</v>
      </c>
      <c r="F44" s="5440">
        <v>0</v>
      </c>
      <c r="G44" s="5441">
        <v>0</v>
      </c>
      <c r="H44" s="5439">
        <v>0</v>
      </c>
      <c r="I44" s="5440">
        <v>0</v>
      </c>
      <c r="J44" s="5439">
        <v>0</v>
      </c>
      <c r="K44" s="5439">
        <v>0</v>
      </c>
      <c r="L44" s="5440">
        <v>0</v>
      </c>
      <c r="M44" s="5439">
        <v>0</v>
      </c>
      <c r="N44" s="5439">
        <v>0</v>
      </c>
      <c r="O44" s="5440">
        <v>0</v>
      </c>
      <c r="P44" s="6820">
        <v>0</v>
      </c>
      <c r="Q44" s="5439">
        <v>0</v>
      </c>
      <c r="R44" s="5440">
        <v>1</v>
      </c>
      <c r="S44" s="5439">
        <v>1</v>
      </c>
      <c r="T44" s="5439">
        <v>0</v>
      </c>
      <c r="U44" s="5440">
        <v>1</v>
      </c>
    </row>
    <row r="45" spans="2:21" ht="22.5" customHeight="1">
      <c r="B45" s="3132" t="s">
        <v>117</v>
      </c>
      <c r="C45" s="3133" t="s">
        <v>118</v>
      </c>
      <c r="D45" s="5439">
        <v>0</v>
      </c>
      <c r="E45" s="5439">
        <v>0</v>
      </c>
      <c r="F45" s="5440">
        <v>0</v>
      </c>
      <c r="G45" s="5441">
        <v>1</v>
      </c>
      <c r="H45" s="5439">
        <v>0</v>
      </c>
      <c r="I45" s="5440">
        <v>1</v>
      </c>
      <c r="J45" s="5439">
        <v>0</v>
      </c>
      <c r="K45" s="5439">
        <v>0</v>
      </c>
      <c r="L45" s="5440">
        <v>0</v>
      </c>
      <c r="M45" s="5439">
        <v>0</v>
      </c>
      <c r="N45" s="5439">
        <v>0</v>
      </c>
      <c r="O45" s="5440">
        <v>0</v>
      </c>
      <c r="P45" s="6820">
        <v>1</v>
      </c>
      <c r="Q45" s="5439">
        <v>0</v>
      </c>
      <c r="R45" s="5440">
        <v>0</v>
      </c>
      <c r="S45" s="5439">
        <v>1</v>
      </c>
      <c r="T45" s="5439">
        <v>0</v>
      </c>
      <c r="U45" s="5440">
        <v>1</v>
      </c>
    </row>
    <row r="46" spans="2:21" ht="22.5" customHeight="1" thickBot="1">
      <c r="B46" s="3132" t="s">
        <v>123</v>
      </c>
      <c r="C46" s="3133" t="s">
        <v>124</v>
      </c>
      <c r="D46" s="5439">
        <v>0</v>
      </c>
      <c r="E46" s="5439">
        <v>0</v>
      </c>
      <c r="F46" s="5440">
        <v>0</v>
      </c>
      <c r="G46" s="5441">
        <v>0</v>
      </c>
      <c r="H46" s="5439">
        <v>0</v>
      </c>
      <c r="I46" s="5440">
        <v>0</v>
      </c>
      <c r="J46" s="5439">
        <v>0</v>
      </c>
      <c r="K46" s="5439">
        <v>0</v>
      </c>
      <c r="L46" s="5440">
        <v>0</v>
      </c>
      <c r="M46" s="5439">
        <v>1</v>
      </c>
      <c r="N46" s="5439">
        <v>0</v>
      </c>
      <c r="O46" s="5440">
        <v>1</v>
      </c>
      <c r="P46" s="5439">
        <v>1</v>
      </c>
      <c r="Q46" s="5439">
        <v>0</v>
      </c>
      <c r="R46" s="5440">
        <v>1</v>
      </c>
      <c r="S46" s="5439">
        <v>2</v>
      </c>
      <c r="T46" s="5439">
        <v>0</v>
      </c>
      <c r="U46" s="5440">
        <v>2</v>
      </c>
    </row>
    <row r="47" spans="2:21" ht="22.5" customHeight="1" thickBot="1">
      <c r="B47" s="7681" t="s">
        <v>14</v>
      </c>
      <c r="C47" s="7681"/>
      <c r="D47" s="5442">
        <f t="shared" ref="D47:U47" si="7">SUM(D44:D46)</f>
        <v>0</v>
      </c>
      <c r="E47" s="5442">
        <f t="shared" si="7"/>
        <v>0</v>
      </c>
      <c r="F47" s="5442">
        <f t="shared" si="7"/>
        <v>0</v>
      </c>
      <c r="G47" s="5442">
        <f t="shared" si="7"/>
        <v>1</v>
      </c>
      <c r="H47" s="5442">
        <f t="shared" si="7"/>
        <v>0</v>
      </c>
      <c r="I47" s="5442">
        <f t="shared" si="7"/>
        <v>1</v>
      </c>
      <c r="J47" s="5442">
        <f t="shared" si="7"/>
        <v>0</v>
      </c>
      <c r="K47" s="5442">
        <f t="shared" si="7"/>
        <v>0</v>
      </c>
      <c r="L47" s="5442">
        <f t="shared" si="7"/>
        <v>0</v>
      </c>
      <c r="M47" s="5442">
        <f t="shared" si="7"/>
        <v>1</v>
      </c>
      <c r="N47" s="5442">
        <f t="shared" si="7"/>
        <v>0</v>
      </c>
      <c r="O47" s="5442">
        <f t="shared" si="7"/>
        <v>1</v>
      </c>
      <c r="P47" s="5442">
        <f t="shared" si="7"/>
        <v>2</v>
      </c>
      <c r="Q47" s="5442">
        <f t="shared" si="7"/>
        <v>0</v>
      </c>
      <c r="R47" s="5442">
        <f t="shared" si="7"/>
        <v>2</v>
      </c>
      <c r="S47" s="5442">
        <f t="shared" si="7"/>
        <v>4</v>
      </c>
      <c r="T47" s="5442">
        <f t="shared" si="7"/>
        <v>0</v>
      </c>
      <c r="U47" s="5442">
        <f t="shared" si="7"/>
        <v>4</v>
      </c>
    </row>
    <row r="48" spans="2:21" ht="22.5" customHeight="1" thickBot="1">
      <c r="B48" s="7678" t="s">
        <v>29</v>
      </c>
      <c r="C48" s="7678"/>
      <c r="D48" s="3134">
        <f t="shared" ref="D48:U48" si="8">D42</f>
        <v>20</v>
      </c>
      <c r="E48" s="3134">
        <f t="shared" si="8"/>
        <v>0</v>
      </c>
      <c r="F48" s="3134">
        <f t="shared" si="8"/>
        <v>20</v>
      </c>
      <c r="G48" s="3134">
        <f t="shared" si="8"/>
        <v>19</v>
      </c>
      <c r="H48" s="3134">
        <f t="shared" si="8"/>
        <v>0</v>
      </c>
      <c r="I48" s="3134">
        <f t="shared" si="8"/>
        <v>19</v>
      </c>
      <c r="J48" s="3134">
        <f t="shared" si="8"/>
        <v>9</v>
      </c>
      <c r="K48" s="3134">
        <f t="shared" si="8"/>
        <v>1</v>
      </c>
      <c r="L48" s="3134">
        <f t="shared" si="8"/>
        <v>10</v>
      </c>
      <c r="M48" s="4479">
        <f t="shared" si="8"/>
        <v>36</v>
      </c>
      <c r="N48" s="4479">
        <f t="shared" si="8"/>
        <v>30</v>
      </c>
      <c r="O48" s="4479">
        <f t="shared" si="8"/>
        <v>66</v>
      </c>
      <c r="P48" s="4479">
        <f t="shared" si="8"/>
        <v>71</v>
      </c>
      <c r="Q48" s="4479">
        <f t="shared" si="8"/>
        <v>36</v>
      </c>
      <c r="R48" s="4479">
        <f t="shared" si="8"/>
        <v>107</v>
      </c>
      <c r="S48" s="3134">
        <f t="shared" si="8"/>
        <v>155</v>
      </c>
      <c r="T48" s="3134">
        <f t="shared" si="8"/>
        <v>67</v>
      </c>
      <c r="U48" s="3134">
        <f t="shared" si="8"/>
        <v>222</v>
      </c>
    </row>
    <row r="49" spans="2:21" ht="22.5" customHeight="1" thickBot="1">
      <c r="B49" s="7679" t="s">
        <v>34</v>
      </c>
      <c r="C49" s="7679"/>
      <c r="D49" s="2673">
        <f t="shared" ref="D49:U49" si="9">D47</f>
        <v>0</v>
      </c>
      <c r="E49" s="1842">
        <f t="shared" si="9"/>
        <v>0</v>
      </c>
      <c r="F49" s="3135">
        <f t="shared" si="9"/>
        <v>0</v>
      </c>
      <c r="G49" s="1843">
        <f t="shared" si="9"/>
        <v>1</v>
      </c>
      <c r="H49" s="1842">
        <f t="shared" si="9"/>
        <v>0</v>
      </c>
      <c r="I49" s="1841">
        <f t="shared" si="9"/>
        <v>1</v>
      </c>
      <c r="J49" s="1843">
        <f t="shared" si="9"/>
        <v>0</v>
      </c>
      <c r="K49" s="1842">
        <f t="shared" si="9"/>
        <v>0</v>
      </c>
      <c r="L49" s="3135">
        <f t="shared" si="9"/>
        <v>0</v>
      </c>
      <c r="M49" s="1843">
        <f t="shared" si="9"/>
        <v>1</v>
      </c>
      <c r="N49" s="4487">
        <f t="shared" si="9"/>
        <v>0</v>
      </c>
      <c r="O49" s="3942">
        <f t="shared" si="9"/>
        <v>1</v>
      </c>
      <c r="P49" s="1843">
        <f t="shared" si="9"/>
        <v>2</v>
      </c>
      <c r="Q49" s="4487">
        <f t="shared" si="9"/>
        <v>0</v>
      </c>
      <c r="R49" s="3942">
        <f t="shared" si="9"/>
        <v>2</v>
      </c>
      <c r="S49" s="1843">
        <f t="shared" si="9"/>
        <v>4</v>
      </c>
      <c r="T49" s="1842">
        <f t="shared" si="9"/>
        <v>0</v>
      </c>
      <c r="U49" s="1841">
        <f t="shared" si="9"/>
        <v>4</v>
      </c>
    </row>
    <row r="50" spans="2:21" ht="31.5" customHeight="1" thickBot="1">
      <c r="B50" s="7682" t="s">
        <v>35</v>
      </c>
      <c r="C50" s="7682"/>
      <c r="D50" s="5195">
        <f t="shared" ref="D50:U50" si="10">D48+D49</f>
        <v>20</v>
      </c>
      <c r="E50" s="5196">
        <f t="shared" si="10"/>
        <v>0</v>
      </c>
      <c r="F50" s="5197">
        <f t="shared" si="10"/>
        <v>20</v>
      </c>
      <c r="G50" s="5198">
        <f t="shared" si="10"/>
        <v>20</v>
      </c>
      <c r="H50" s="5196">
        <f t="shared" si="10"/>
        <v>0</v>
      </c>
      <c r="I50" s="5197">
        <f t="shared" si="10"/>
        <v>20</v>
      </c>
      <c r="J50" s="5198">
        <f t="shared" si="10"/>
        <v>9</v>
      </c>
      <c r="K50" s="5196">
        <f t="shared" si="10"/>
        <v>1</v>
      </c>
      <c r="L50" s="5199">
        <f t="shared" si="10"/>
        <v>10</v>
      </c>
      <c r="M50" s="5200">
        <f t="shared" si="10"/>
        <v>37</v>
      </c>
      <c r="N50" s="5201">
        <f t="shared" si="10"/>
        <v>30</v>
      </c>
      <c r="O50" s="5202">
        <f t="shared" si="10"/>
        <v>67</v>
      </c>
      <c r="P50" s="5200">
        <f t="shared" si="10"/>
        <v>73</v>
      </c>
      <c r="Q50" s="5201">
        <f t="shared" si="10"/>
        <v>36</v>
      </c>
      <c r="R50" s="5202">
        <f t="shared" si="10"/>
        <v>109</v>
      </c>
      <c r="S50" s="5198">
        <f t="shared" si="10"/>
        <v>159</v>
      </c>
      <c r="T50" s="5196">
        <f t="shared" si="10"/>
        <v>67</v>
      </c>
      <c r="U50" s="5197">
        <f t="shared" si="10"/>
        <v>226</v>
      </c>
    </row>
    <row r="51" spans="2:21" ht="22.5" customHeight="1">
      <c r="H51" s="972"/>
    </row>
    <row r="52" spans="2:21" ht="22.5" customHeight="1">
      <c r="B52" s="7624"/>
      <c r="C52" s="7624"/>
      <c r="D52" s="7624"/>
      <c r="E52" s="7624"/>
      <c r="F52" s="7624"/>
      <c r="G52" s="7624"/>
      <c r="H52" s="7624"/>
      <c r="I52" s="7624"/>
      <c r="J52" s="7624"/>
      <c r="K52" s="7624"/>
      <c r="L52" s="7624"/>
      <c r="M52" s="7624"/>
      <c r="N52" s="7624"/>
      <c r="O52" s="7624"/>
      <c r="P52" s="7624"/>
      <c r="Q52" s="7624"/>
      <c r="R52" s="246"/>
      <c r="S52" s="238"/>
    </row>
    <row r="54" spans="2:21" s="286" customFormat="1" ht="22.5" customHeight="1">
      <c r="B54" s="1212"/>
      <c r="D54" s="1213"/>
      <c r="E54" s="1213"/>
      <c r="F54" s="1213"/>
      <c r="G54" s="1213"/>
      <c r="H54" s="1213"/>
      <c r="I54" s="1213"/>
      <c r="J54" s="1213"/>
      <c r="K54" s="1213"/>
      <c r="L54" s="1213"/>
      <c r="M54" s="1213"/>
      <c r="N54" s="1213"/>
      <c r="O54" s="1213"/>
      <c r="P54" s="1213"/>
      <c r="Q54" s="1213"/>
      <c r="R54" s="1213"/>
      <c r="S54" s="1213"/>
      <c r="T54" s="1213"/>
      <c r="U54" s="1213"/>
    </row>
    <row r="65535" ht="12.75" customHeight="1"/>
  </sheetData>
  <mergeCells count="23">
    <mergeCell ref="B1:U1"/>
    <mergeCell ref="B2:U2"/>
    <mergeCell ref="B25:C25"/>
    <mergeCell ref="B42:C42"/>
    <mergeCell ref="B50:C50"/>
    <mergeCell ref="B24:C24"/>
    <mergeCell ref="B8:C8"/>
    <mergeCell ref="B26:C26"/>
    <mergeCell ref="B52:Q52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8:C48"/>
    <mergeCell ref="B49:C49"/>
    <mergeCell ref="B43:C43"/>
    <mergeCell ref="B47:C4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B1:AB26"/>
  <sheetViews>
    <sheetView zoomScale="50" zoomScaleNormal="50" workbookViewId="0">
      <selection activeCell="D33" sqref="D33"/>
    </sheetView>
  </sheetViews>
  <sheetFormatPr defaultColWidth="8.85546875" defaultRowHeight="18.75"/>
  <cols>
    <col min="1" max="1" width="8.85546875" style="262" customWidth="1"/>
    <col min="2" max="2" width="13.140625" style="262" customWidth="1"/>
    <col min="3" max="3" width="52.7109375" style="263" customWidth="1"/>
    <col min="4" max="4" width="11.140625" style="262" customWidth="1"/>
    <col min="5" max="5" width="10.7109375" style="262" customWidth="1"/>
    <col min="6" max="6" width="10.28515625" style="264" customWidth="1"/>
    <col min="7" max="7" width="10.85546875" style="262" customWidth="1"/>
    <col min="8" max="8" width="11.28515625" style="262" customWidth="1"/>
    <col min="9" max="9" width="10.85546875" style="264" customWidth="1"/>
    <col min="10" max="10" width="10.5703125" style="264" customWidth="1"/>
    <col min="11" max="11" width="11.140625" style="264" customWidth="1"/>
    <col min="12" max="15" width="11.85546875" style="264" customWidth="1"/>
    <col min="16" max="16" width="11.42578125" style="262" customWidth="1"/>
    <col min="17" max="17" width="10.85546875" style="262" customWidth="1"/>
    <col min="18" max="18" width="11.140625" style="264" customWidth="1"/>
    <col min="19" max="19" width="11.140625" style="262" customWidth="1"/>
    <col min="20" max="20" width="10.85546875" style="262" customWidth="1"/>
    <col min="21" max="21" width="12.5703125" style="264" customWidth="1"/>
    <col min="22" max="22" width="12.85546875" style="262" customWidth="1"/>
    <col min="23" max="23" width="10.85546875" style="262" customWidth="1"/>
    <col min="24" max="24" width="13.7109375" style="264" customWidth="1"/>
    <col min="25" max="256" width="8.85546875" style="262"/>
    <col min="257" max="257" width="8.85546875" style="262" customWidth="1"/>
    <col min="258" max="258" width="10.85546875" style="262" customWidth="1"/>
    <col min="259" max="259" width="52.7109375" style="262" customWidth="1"/>
    <col min="260" max="260" width="11.140625" style="262" customWidth="1"/>
    <col min="261" max="261" width="10.7109375" style="262" customWidth="1"/>
    <col min="262" max="262" width="10.28515625" style="262" customWidth="1"/>
    <col min="263" max="263" width="8.85546875" style="262" customWidth="1"/>
    <col min="264" max="264" width="11.28515625" style="262" customWidth="1"/>
    <col min="265" max="265" width="10.85546875" style="262" customWidth="1"/>
    <col min="266" max="266" width="8.85546875" style="262" customWidth="1"/>
    <col min="267" max="267" width="11.140625" style="262" customWidth="1"/>
    <col min="268" max="271" width="11.85546875" style="262" customWidth="1"/>
    <col min="272" max="272" width="8.85546875" style="262" customWidth="1"/>
    <col min="273" max="273" width="10.85546875" style="262" customWidth="1"/>
    <col min="274" max="274" width="11.140625" style="262" customWidth="1"/>
    <col min="275" max="275" width="8.85546875" style="262" customWidth="1"/>
    <col min="276" max="276" width="10.85546875" style="262" customWidth="1"/>
    <col min="277" max="277" width="11.140625" style="262" customWidth="1"/>
    <col min="278" max="278" width="8.85546875" style="262" customWidth="1"/>
    <col min="279" max="279" width="10.85546875" style="262" customWidth="1"/>
    <col min="280" max="280" width="11.140625" style="262" customWidth="1"/>
    <col min="281" max="512" width="8.85546875" style="262"/>
    <col min="513" max="513" width="8.85546875" style="262" customWidth="1"/>
    <col min="514" max="514" width="10.85546875" style="262" customWidth="1"/>
    <col min="515" max="515" width="52.7109375" style="262" customWidth="1"/>
    <col min="516" max="516" width="11.140625" style="262" customWidth="1"/>
    <col min="517" max="517" width="10.7109375" style="262" customWidth="1"/>
    <col min="518" max="518" width="10.28515625" style="262" customWidth="1"/>
    <col min="519" max="519" width="8.85546875" style="262" customWidth="1"/>
    <col min="520" max="520" width="11.28515625" style="262" customWidth="1"/>
    <col min="521" max="521" width="10.85546875" style="262" customWidth="1"/>
    <col min="522" max="522" width="8.85546875" style="262" customWidth="1"/>
    <col min="523" max="523" width="11.140625" style="262" customWidth="1"/>
    <col min="524" max="527" width="11.85546875" style="262" customWidth="1"/>
    <col min="528" max="528" width="8.85546875" style="262" customWidth="1"/>
    <col min="529" max="529" width="10.85546875" style="262" customWidth="1"/>
    <col min="530" max="530" width="11.140625" style="262" customWidth="1"/>
    <col min="531" max="531" width="8.85546875" style="262" customWidth="1"/>
    <col min="532" max="532" width="10.85546875" style="262" customWidth="1"/>
    <col min="533" max="533" width="11.140625" style="262" customWidth="1"/>
    <col min="534" max="534" width="8.85546875" style="262" customWidth="1"/>
    <col min="535" max="535" width="10.85546875" style="262" customWidth="1"/>
    <col min="536" max="536" width="11.140625" style="262" customWidth="1"/>
    <col min="537" max="768" width="8.85546875" style="262"/>
    <col min="769" max="769" width="8.85546875" style="262" customWidth="1"/>
    <col min="770" max="770" width="10.85546875" style="262" customWidth="1"/>
    <col min="771" max="771" width="52.7109375" style="262" customWidth="1"/>
    <col min="772" max="772" width="11.140625" style="262" customWidth="1"/>
    <col min="773" max="773" width="10.7109375" style="262" customWidth="1"/>
    <col min="774" max="774" width="10.28515625" style="262" customWidth="1"/>
    <col min="775" max="775" width="8.85546875" style="262" customWidth="1"/>
    <col min="776" max="776" width="11.28515625" style="262" customWidth="1"/>
    <col min="777" max="777" width="10.85546875" style="262" customWidth="1"/>
    <col min="778" max="778" width="8.85546875" style="262" customWidth="1"/>
    <col min="779" max="779" width="11.140625" style="262" customWidth="1"/>
    <col min="780" max="783" width="11.85546875" style="262" customWidth="1"/>
    <col min="784" max="784" width="8.85546875" style="262" customWidth="1"/>
    <col min="785" max="785" width="10.85546875" style="262" customWidth="1"/>
    <col min="786" max="786" width="11.140625" style="262" customWidth="1"/>
    <col min="787" max="787" width="8.85546875" style="262" customWidth="1"/>
    <col min="788" max="788" width="10.85546875" style="262" customWidth="1"/>
    <col min="789" max="789" width="11.140625" style="262" customWidth="1"/>
    <col min="790" max="790" width="8.85546875" style="262" customWidth="1"/>
    <col min="791" max="791" width="10.85546875" style="262" customWidth="1"/>
    <col min="792" max="792" width="11.140625" style="262" customWidth="1"/>
    <col min="793" max="1024" width="8.85546875" style="262"/>
    <col min="1025" max="1025" width="8.85546875" style="262" customWidth="1"/>
    <col min="1026" max="1026" width="10.85546875" style="262" customWidth="1"/>
    <col min="1027" max="1027" width="52.7109375" style="262" customWidth="1"/>
    <col min="1028" max="1028" width="11.140625" style="262" customWidth="1"/>
    <col min="1029" max="1029" width="10.7109375" style="262" customWidth="1"/>
    <col min="1030" max="1030" width="10.28515625" style="262" customWidth="1"/>
    <col min="1031" max="1031" width="8.85546875" style="262" customWidth="1"/>
    <col min="1032" max="1032" width="11.28515625" style="262" customWidth="1"/>
    <col min="1033" max="1033" width="10.85546875" style="262" customWidth="1"/>
    <col min="1034" max="1034" width="8.85546875" style="262" customWidth="1"/>
    <col min="1035" max="1035" width="11.140625" style="262" customWidth="1"/>
    <col min="1036" max="1039" width="11.85546875" style="262" customWidth="1"/>
    <col min="1040" max="1040" width="8.85546875" style="262" customWidth="1"/>
    <col min="1041" max="1041" width="10.85546875" style="262" customWidth="1"/>
    <col min="1042" max="1042" width="11.140625" style="262" customWidth="1"/>
    <col min="1043" max="1043" width="8.85546875" style="262" customWidth="1"/>
    <col min="1044" max="1044" width="10.85546875" style="262" customWidth="1"/>
    <col min="1045" max="1045" width="11.140625" style="262" customWidth="1"/>
    <col min="1046" max="1046" width="8.85546875" style="262" customWidth="1"/>
    <col min="1047" max="1047" width="10.85546875" style="262" customWidth="1"/>
    <col min="1048" max="1048" width="11.140625" style="262" customWidth="1"/>
    <col min="1049" max="1280" width="8.85546875" style="262"/>
    <col min="1281" max="1281" width="8.85546875" style="262" customWidth="1"/>
    <col min="1282" max="1282" width="10.85546875" style="262" customWidth="1"/>
    <col min="1283" max="1283" width="52.7109375" style="262" customWidth="1"/>
    <col min="1284" max="1284" width="11.140625" style="262" customWidth="1"/>
    <col min="1285" max="1285" width="10.7109375" style="262" customWidth="1"/>
    <col min="1286" max="1286" width="10.28515625" style="262" customWidth="1"/>
    <col min="1287" max="1287" width="8.85546875" style="262" customWidth="1"/>
    <col min="1288" max="1288" width="11.28515625" style="262" customWidth="1"/>
    <col min="1289" max="1289" width="10.85546875" style="262" customWidth="1"/>
    <col min="1290" max="1290" width="8.85546875" style="262" customWidth="1"/>
    <col min="1291" max="1291" width="11.140625" style="262" customWidth="1"/>
    <col min="1292" max="1295" width="11.85546875" style="262" customWidth="1"/>
    <col min="1296" max="1296" width="8.85546875" style="262" customWidth="1"/>
    <col min="1297" max="1297" width="10.85546875" style="262" customWidth="1"/>
    <col min="1298" max="1298" width="11.140625" style="262" customWidth="1"/>
    <col min="1299" max="1299" width="8.85546875" style="262" customWidth="1"/>
    <col min="1300" max="1300" width="10.85546875" style="262" customWidth="1"/>
    <col min="1301" max="1301" width="11.140625" style="262" customWidth="1"/>
    <col min="1302" max="1302" width="8.85546875" style="262" customWidth="1"/>
    <col min="1303" max="1303" width="10.85546875" style="262" customWidth="1"/>
    <col min="1304" max="1304" width="11.140625" style="262" customWidth="1"/>
    <col min="1305" max="1536" width="8.85546875" style="262"/>
    <col min="1537" max="1537" width="8.85546875" style="262" customWidth="1"/>
    <col min="1538" max="1538" width="10.85546875" style="262" customWidth="1"/>
    <col min="1539" max="1539" width="52.7109375" style="262" customWidth="1"/>
    <col min="1540" max="1540" width="11.140625" style="262" customWidth="1"/>
    <col min="1541" max="1541" width="10.7109375" style="262" customWidth="1"/>
    <col min="1542" max="1542" width="10.28515625" style="262" customWidth="1"/>
    <col min="1543" max="1543" width="8.85546875" style="262" customWidth="1"/>
    <col min="1544" max="1544" width="11.28515625" style="262" customWidth="1"/>
    <col min="1545" max="1545" width="10.85546875" style="262" customWidth="1"/>
    <col min="1546" max="1546" width="8.85546875" style="262" customWidth="1"/>
    <col min="1547" max="1547" width="11.140625" style="262" customWidth="1"/>
    <col min="1548" max="1551" width="11.85546875" style="262" customWidth="1"/>
    <col min="1552" max="1552" width="8.85546875" style="262" customWidth="1"/>
    <col min="1553" max="1553" width="10.85546875" style="262" customWidth="1"/>
    <col min="1554" max="1554" width="11.140625" style="262" customWidth="1"/>
    <col min="1555" max="1555" width="8.85546875" style="262" customWidth="1"/>
    <col min="1556" max="1556" width="10.85546875" style="262" customWidth="1"/>
    <col min="1557" max="1557" width="11.140625" style="262" customWidth="1"/>
    <col min="1558" max="1558" width="8.85546875" style="262" customWidth="1"/>
    <col min="1559" max="1559" width="10.85546875" style="262" customWidth="1"/>
    <col min="1560" max="1560" width="11.140625" style="262" customWidth="1"/>
    <col min="1561" max="1792" width="8.85546875" style="262"/>
    <col min="1793" max="1793" width="8.85546875" style="262" customWidth="1"/>
    <col min="1794" max="1794" width="10.85546875" style="262" customWidth="1"/>
    <col min="1795" max="1795" width="52.7109375" style="262" customWidth="1"/>
    <col min="1796" max="1796" width="11.140625" style="262" customWidth="1"/>
    <col min="1797" max="1797" width="10.7109375" style="262" customWidth="1"/>
    <col min="1798" max="1798" width="10.28515625" style="262" customWidth="1"/>
    <col min="1799" max="1799" width="8.85546875" style="262" customWidth="1"/>
    <col min="1800" max="1800" width="11.28515625" style="262" customWidth="1"/>
    <col min="1801" max="1801" width="10.85546875" style="262" customWidth="1"/>
    <col min="1802" max="1802" width="8.85546875" style="262" customWidth="1"/>
    <col min="1803" max="1803" width="11.140625" style="262" customWidth="1"/>
    <col min="1804" max="1807" width="11.85546875" style="262" customWidth="1"/>
    <col min="1808" max="1808" width="8.85546875" style="262" customWidth="1"/>
    <col min="1809" max="1809" width="10.85546875" style="262" customWidth="1"/>
    <col min="1810" max="1810" width="11.140625" style="262" customWidth="1"/>
    <col min="1811" max="1811" width="8.85546875" style="262" customWidth="1"/>
    <col min="1812" max="1812" width="10.85546875" style="262" customWidth="1"/>
    <col min="1813" max="1813" width="11.140625" style="262" customWidth="1"/>
    <col min="1814" max="1814" width="8.85546875" style="262" customWidth="1"/>
    <col min="1815" max="1815" width="10.85546875" style="262" customWidth="1"/>
    <col min="1816" max="1816" width="11.140625" style="262" customWidth="1"/>
    <col min="1817" max="2048" width="8.85546875" style="262"/>
    <col min="2049" max="2049" width="8.85546875" style="262" customWidth="1"/>
    <col min="2050" max="2050" width="10.85546875" style="262" customWidth="1"/>
    <col min="2051" max="2051" width="52.7109375" style="262" customWidth="1"/>
    <col min="2052" max="2052" width="11.140625" style="262" customWidth="1"/>
    <col min="2053" max="2053" width="10.7109375" style="262" customWidth="1"/>
    <col min="2054" max="2054" width="10.28515625" style="262" customWidth="1"/>
    <col min="2055" max="2055" width="8.85546875" style="262" customWidth="1"/>
    <col min="2056" max="2056" width="11.28515625" style="262" customWidth="1"/>
    <col min="2057" max="2057" width="10.85546875" style="262" customWidth="1"/>
    <col min="2058" max="2058" width="8.85546875" style="262" customWidth="1"/>
    <col min="2059" max="2059" width="11.140625" style="262" customWidth="1"/>
    <col min="2060" max="2063" width="11.85546875" style="262" customWidth="1"/>
    <col min="2064" max="2064" width="8.85546875" style="262" customWidth="1"/>
    <col min="2065" max="2065" width="10.85546875" style="262" customWidth="1"/>
    <col min="2066" max="2066" width="11.140625" style="262" customWidth="1"/>
    <col min="2067" max="2067" width="8.85546875" style="262" customWidth="1"/>
    <col min="2068" max="2068" width="10.85546875" style="262" customWidth="1"/>
    <col min="2069" max="2069" width="11.140625" style="262" customWidth="1"/>
    <col min="2070" max="2070" width="8.85546875" style="262" customWidth="1"/>
    <col min="2071" max="2071" width="10.85546875" style="262" customWidth="1"/>
    <col min="2072" max="2072" width="11.140625" style="262" customWidth="1"/>
    <col min="2073" max="2304" width="8.85546875" style="262"/>
    <col min="2305" max="2305" width="8.85546875" style="262" customWidth="1"/>
    <col min="2306" max="2306" width="10.85546875" style="262" customWidth="1"/>
    <col min="2307" max="2307" width="52.7109375" style="262" customWidth="1"/>
    <col min="2308" max="2308" width="11.140625" style="262" customWidth="1"/>
    <col min="2309" max="2309" width="10.7109375" style="262" customWidth="1"/>
    <col min="2310" max="2310" width="10.28515625" style="262" customWidth="1"/>
    <col min="2311" max="2311" width="8.85546875" style="262" customWidth="1"/>
    <col min="2312" max="2312" width="11.28515625" style="262" customWidth="1"/>
    <col min="2313" max="2313" width="10.85546875" style="262" customWidth="1"/>
    <col min="2314" max="2314" width="8.85546875" style="262" customWidth="1"/>
    <col min="2315" max="2315" width="11.140625" style="262" customWidth="1"/>
    <col min="2316" max="2319" width="11.85546875" style="262" customWidth="1"/>
    <col min="2320" max="2320" width="8.85546875" style="262" customWidth="1"/>
    <col min="2321" max="2321" width="10.85546875" style="262" customWidth="1"/>
    <col min="2322" max="2322" width="11.140625" style="262" customWidth="1"/>
    <col min="2323" max="2323" width="8.85546875" style="262" customWidth="1"/>
    <col min="2324" max="2324" width="10.85546875" style="262" customWidth="1"/>
    <col min="2325" max="2325" width="11.140625" style="262" customWidth="1"/>
    <col min="2326" max="2326" width="8.85546875" style="262" customWidth="1"/>
    <col min="2327" max="2327" width="10.85546875" style="262" customWidth="1"/>
    <col min="2328" max="2328" width="11.140625" style="262" customWidth="1"/>
    <col min="2329" max="2560" width="8.85546875" style="262"/>
    <col min="2561" max="2561" width="8.85546875" style="262" customWidth="1"/>
    <col min="2562" max="2562" width="10.85546875" style="262" customWidth="1"/>
    <col min="2563" max="2563" width="52.7109375" style="262" customWidth="1"/>
    <col min="2564" max="2564" width="11.140625" style="262" customWidth="1"/>
    <col min="2565" max="2565" width="10.7109375" style="262" customWidth="1"/>
    <col min="2566" max="2566" width="10.28515625" style="262" customWidth="1"/>
    <col min="2567" max="2567" width="8.85546875" style="262" customWidth="1"/>
    <col min="2568" max="2568" width="11.28515625" style="262" customWidth="1"/>
    <col min="2569" max="2569" width="10.85546875" style="262" customWidth="1"/>
    <col min="2570" max="2570" width="8.85546875" style="262" customWidth="1"/>
    <col min="2571" max="2571" width="11.140625" style="262" customWidth="1"/>
    <col min="2572" max="2575" width="11.85546875" style="262" customWidth="1"/>
    <col min="2576" max="2576" width="8.85546875" style="262" customWidth="1"/>
    <col min="2577" max="2577" width="10.85546875" style="262" customWidth="1"/>
    <col min="2578" max="2578" width="11.140625" style="262" customWidth="1"/>
    <col min="2579" max="2579" width="8.85546875" style="262" customWidth="1"/>
    <col min="2580" max="2580" width="10.85546875" style="262" customWidth="1"/>
    <col min="2581" max="2581" width="11.140625" style="262" customWidth="1"/>
    <col min="2582" max="2582" width="8.85546875" style="262" customWidth="1"/>
    <col min="2583" max="2583" width="10.85546875" style="262" customWidth="1"/>
    <col min="2584" max="2584" width="11.140625" style="262" customWidth="1"/>
    <col min="2585" max="2816" width="8.85546875" style="262"/>
    <col min="2817" max="2817" width="8.85546875" style="262" customWidth="1"/>
    <col min="2818" max="2818" width="10.85546875" style="262" customWidth="1"/>
    <col min="2819" max="2819" width="52.7109375" style="262" customWidth="1"/>
    <col min="2820" max="2820" width="11.140625" style="262" customWidth="1"/>
    <col min="2821" max="2821" width="10.7109375" style="262" customWidth="1"/>
    <col min="2822" max="2822" width="10.28515625" style="262" customWidth="1"/>
    <col min="2823" max="2823" width="8.85546875" style="262" customWidth="1"/>
    <col min="2824" max="2824" width="11.28515625" style="262" customWidth="1"/>
    <col min="2825" max="2825" width="10.85546875" style="262" customWidth="1"/>
    <col min="2826" max="2826" width="8.85546875" style="262" customWidth="1"/>
    <col min="2827" max="2827" width="11.140625" style="262" customWidth="1"/>
    <col min="2828" max="2831" width="11.85546875" style="262" customWidth="1"/>
    <col min="2832" max="2832" width="8.85546875" style="262" customWidth="1"/>
    <col min="2833" max="2833" width="10.85546875" style="262" customWidth="1"/>
    <col min="2834" max="2834" width="11.140625" style="262" customWidth="1"/>
    <col min="2835" max="2835" width="8.85546875" style="262" customWidth="1"/>
    <col min="2836" max="2836" width="10.85546875" style="262" customWidth="1"/>
    <col min="2837" max="2837" width="11.140625" style="262" customWidth="1"/>
    <col min="2838" max="2838" width="8.85546875" style="262" customWidth="1"/>
    <col min="2839" max="2839" width="10.85546875" style="262" customWidth="1"/>
    <col min="2840" max="2840" width="11.140625" style="262" customWidth="1"/>
    <col min="2841" max="3072" width="8.85546875" style="262"/>
    <col min="3073" max="3073" width="8.85546875" style="262" customWidth="1"/>
    <col min="3074" max="3074" width="10.85546875" style="262" customWidth="1"/>
    <col min="3075" max="3075" width="52.7109375" style="262" customWidth="1"/>
    <col min="3076" max="3076" width="11.140625" style="262" customWidth="1"/>
    <col min="3077" max="3077" width="10.7109375" style="262" customWidth="1"/>
    <col min="3078" max="3078" width="10.28515625" style="262" customWidth="1"/>
    <col min="3079" max="3079" width="8.85546875" style="262" customWidth="1"/>
    <col min="3080" max="3080" width="11.28515625" style="262" customWidth="1"/>
    <col min="3081" max="3081" width="10.85546875" style="262" customWidth="1"/>
    <col min="3082" max="3082" width="8.85546875" style="262" customWidth="1"/>
    <col min="3083" max="3083" width="11.140625" style="262" customWidth="1"/>
    <col min="3084" max="3087" width="11.85546875" style="262" customWidth="1"/>
    <col min="3088" max="3088" width="8.85546875" style="262" customWidth="1"/>
    <col min="3089" max="3089" width="10.85546875" style="262" customWidth="1"/>
    <col min="3090" max="3090" width="11.140625" style="262" customWidth="1"/>
    <col min="3091" max="3091" width="8.85546875" style="262" customWidth="1"/>
    <col min="3092" max="3092" width="10.85546875" style="262" customWidth="1"/>
    <col min="3093" max="3093" width="11.140625" style="262" customWidth="1"/>
    <col min="3094" max="3094" width="8.85546875" style="262" customWidth="1"/>
    <col min="3095" max="3095" width="10.85546875" style="262" customWidth="1"/>
    <col min="3096" max="3096" width="11.140625" style="262" customWidth="1"/>
    <col min="3097" max="3328" width="8.85546875" style="262"/>
    <col min="3329" max="3329" width="8.85546875" style="262" customWidth="1"/>
    <col min="3330" max="3330" width="10.85546875" style="262" customWidth="1"/>
    <col min="3331" max="3331" width="52.7109375" style="262" customWidth="1"/>
    <col min="3332" max="3332" width="11.140625" style="262" customWidth="1"/>
    <col min="3333" max="3333" width="10.7109375" style="262" customWidth="1"/>
    <col min="3334" max="3334" width="10.28515625" style="262" customWidth="1"/>
    <col min="3335" max="3335" width="8.85546875" style="262" customWidth="1"/>
    <col min="3336" max="3336" width="11.28515625" style="262" customWidth="1"/>
    <col min="3337" max="3337" width="10.85546875" style="262" customWidth="1"/>
    <col min="3338" max="3338" width="8.85546875" style="262" customWidth="1"/>
    <col min="3339" max="3339" width="11.140625" style="262" customWidth="1"/>
    <col min="3340" max="3343" width="11.85546875" style="262" customWidth="1"/>
    <col min="3344" max="3344" width="8.85546875" style="262" customWidth="1"/>
    <col min="3345" max="3345" width="10.85546875" style="262" customWidth="1"/>
    <col min="3346" max="3346" width="11.140625" style="262" customWidth="1"/>
    <col min="3347" max="3347" width="8.85546875" style="262" customWidth="1"/>
    <col min="3348" max="3348" width="10.85546875" style="262" customWidth="1"/>
    <col min="3349" max="3349" width="11.140625" style="262" customWidth="1"/>
    <col min="3350" max="3350" width="8.85546875" style="262" customWidth="1"/>
    <col min="3351" max="3351" width="10.85546875" style="262" customWidth="1"/>
    <col min="3352" max="3352" width="11.140625" style="262" customWidth="1"/>
    <col min="3353" max="3584" width="8.85546875" style="262"/>
    <col min="3585" max="3585" width="8.85546875" style="262" customWidth="1"/>
    <col min="3586" max="3586" width="10.85546875" style="262" customWidth="1"/>
    <col min="3587" max="3587" width="52.7109375" style="262" customWidth="1"/>
    <col min="3588" max="3588" width="11.140625" style="262" customWidth="1"/>
    <col min="3589" max="3589" width="10.7109375" style="262" customWidth="1"/>
    <col min="3590" max="3590" width="10.28515625" style="262" customWidth="1"/>
    <col min="3591" max="3591" width="8.85546875" style="262" customWidth="1"/>
    <col min="3592" max="3592" width="11.28515625" style="262" customWidth="1"/>
    <col min="3593" max="3593" width="10.85546875" style="262" customWidth="1"/>
    <col min="3594" max="3594" width="8.85546875" style="262" customWidth="1"/>
    <col min="3595" max="3595" width="11.140625" style="262" customWidth="1"/>
    <col min="3596" max="3599" width="11.85546875" style="262" customWidth="1"/>
    <col min="3600" max="3600" width="8.85546875" style="262" customWidth="1"/>
    <col min="3601" max="3601" width="10.85546875" style="262" customWidth="1"/>
    <col min="3602" max="3602" width="11.140625" style="262" customWidth="1"/>
    <col min="3603" max="3603" width="8.85546875" style="262" customWidth="1"/>
    <col min="3604" max="3604" width="10.85546875" style="262" customWidth="1"/>
    <col min="3605" max="3605" width="11.140625" style="262" customWidth="1"/>
    <col min="3606" max="3606" width="8.85546875" style="262" customWidth="1"/>
    <col min="3607" max="3607" width="10.85546875" style="262" customWidth="1"/>
    <col min="3608" max="3608" width="11.140625" style="262" customWidth="1"/>
    <col min="3609" max="3840" width="8.85546875" style="262"/>
    <col min="3841" max="3841" width="8.85546875" style="262" customWidth="1"/>
    <col min="3842" max="3842" width="10.85546875" style="262" customWidth="1"/>
    <col min="3843" max="3843" width="52.7109375" style="262" customWidth="1"/>
    <col min="3844" max="3844" width="11.140625" style="262" customWidth="1"/>
    <col min="3845" max="3845" width="10.7109375" style="262" customWidth="1"/>
    <col min="3846" max="3846" width="10.28515625" style="262" customWidth="1"/>
    <col min="3847" max="3847" width="8.85546875" style="262" customWidth="1"/>
    <col min="3848" max="3848" width="11.28515625" style="262" customWidth="1"/>
    <col min="3849" max="3849" width="10.85546875" style="262" customWidth="1"/>
    <col min="3850" max="3850" width="8.85546875" style="262" customWidth="1"/>
    <col min="3851" max="3851" width="11.140625" style="262" customWidth="1"/>
    <col min="3852" max="3855" width="11.85546875" style="262" customWidth="1"/>
    <col min="3856" max="3856" width="8.85546875" style="262" customWidth="1"/>
    <col min="3857" max="3857" width="10.85546875" style="262" customWidth="1"/>
    <col min="3858" max="3858" width="11.140625" style="262" customWidth="1"/>
    <col min="3859" max="3859" width="8.85546875" style="262" customWidth="1"/>
    <col min="3860" max="3860" width="10.85546875" style="262" customWidth="1"/>
    <col min="3861" max="3861" width="11.140625" style="262" customWidth="1"/>
    <col min="3862" max="3862" width="8.85546875" style="262" customWidth="1"/>
    <col min="3863" max="3863" width="10.85546875" style="262" customWidth="1"/>
    <col min="3864" max="3864" width="11.140625" style="262" customWidth="1"/>
    <col min="3865" max="4096" width="8.85546875" style="262"/>
    <col min="4097" max="4097" width="8.85546875" style="262" customWidth="1"/>
    <col min="4098" max="4098" width="10.85546875" style="262" customWidth="1"/>
    <col min="4099" max="4099" width="52.7109375" style="262" customWidth="1"/>
    <col min="4100" max="4100" width="11.140625" style="262" customWidth="1"/>
    <col min="4101" max="4101" width="10.7109375" style="262" customWidth="1"/>
    <col min="4102" max="4102" width="10.28515625" style="262" customWidth="1"/>
    <col min="4103" max="4103" width="8.85546875" style="262" customWidth="1"/>
    <col min="4104" max="4104" width="11.28515625" style="262" customWidth="1"/>
    <col min="4105" max="4105" width="10.85546875" style="262" customWidth="1"/>
    <col min="4106" max="4106" width="8.85546875" style="262" customWidth="1"/>
    <col min="4107" max="4107" width="11.140625" style="262" customWidth="1"/>
    <col min="4108" max="4111" width="11.85546875" style="262" customWidth="1"/>
    <col min="4112" max="4112" width="8.85546875" style="262" customWidth="1"/>
    <col min="4113" max="4113" width="10.85546875" style="262" customWidth="1"/>
    <col min="4114" max="4114" width="11.140625" style="262" customWidth="1"/>
    <col min="4115" max="4115" width="8.85546875" style="262" customWidth="1"/>
    <col min="4116" max="4116" width="10.85546875" style="262" customWidth="1"/>
    <col min="4117" max="4117" width="11.140625" style="262" customWidth="1"/>
    <col min="4118" max="4118" width="8.85546875" style="262" customWidth="1"/>
    <col min="4119" max="4119" width="10.85546875" style="262" customWidth="1"/>
    <col min="4120" max="4120" width="11.140625" style="262" customWidth="1"/>
    <col min="4121" max="4352" width="8.85546875" style="262"/>
    <col min="4353" max="4353" width="8.85546875" style="262" customWidth="1"/>
    <col min="4354" max="4354" width="10.85546875" style="262" customWidth="1"/>
    <col min="4355" max="4355" width="52.7109375" style="262" customWidth="1"/>
    <col min="4356" max="4356" width="11.140625" style="262" customWidth="1"/>
    <col min="4357" max="4357" width="10.7109375" style="262" customWidth="1"/>
    <col min="4358" max="4358" width="10.28515625" style="262" customWidth="1"/>
    <col min="4359" max="4359" width="8.85546875" style="262" customWidth="1"/>
    <col min="4360" max="4360" width="11.28515625" style="262" customWidth="1"/>
    <col min="4361" max="4361" width="10.85546875" style="262" customWidth="1"/>
    <col min="4362" max="4362" width="8.85546875" style="262" customWidth="1"/>
    <col min="4363" max="4363" width="11.140625" style="262" customWidth="1"/>
    <col min="4364" max="4367" width="11.85546875" style="262" customWidth="1"/>
    <col min="4368" max="4368" width="8.85546875" style="262" customWidth="1"/>
    <col min="4369" max="4369" width="10.85546875" style="262" customWidth="1"/>
    <col min="4370" max="4370" width="11.140625" style="262" customWidth="1"/>
    <col min="4371" max="4371" width="8.85546875" style="262" customWidth="1"/>
    <col min="4372" max="4372" width="10.85546875" style="262" customWidth="1"/>
    <col min="4373" max="4373" width="11.140625" style="262" customWidth="1"/>
    <col min="4374" max="4374" width="8.85546875" style="262" customWidth="1"/>
    <col min="4375" max="4375" width="10.85546875" style="262" customWidth="1"/>
    <col min="4376" max="4376" width="11.140625" style="262" customWidth="1"/>
    <col min="4377" max="4608" width="8.85546875" style="262"/>
    <col min="4609" max="4609" width="8.85546875" style="262" customWidth="1"/>
    <col min="4610" max="4610" width="10.85546875" style="262" customWidth="1"/>
    <col min="4611" max="4611" width="52.7109375" style="262" customWidth="1"/>
    <col min="4612" max="4612" width="11.140625" style="262" customWidth="1"/>
    <col min="4613" max="4613" width="10.7109375" style="262" customWidth="1"/>
    <col min="4614" max="4614" width="10.28515625" style="262" customWidth="1"/>
    <col min="4615" max="4615" width="8.85546875" style="262" customWidth="1"/>
    <col min="4616" max="4616" width="11.28515625" style="262" customWidth="1"/>
    <col min="4617" max="4617" width="10.85546875" style="262" customWidth="1"/>
    <col min="4618" max="4618" width="8.85546875" style="262" customWidth="1"/>
    <col min="4619" max="4619" width="11.140625" style="262" customWidth="1"/>
    <col min="4620" max="4623" width="11.85546875" style="262" customWidth="1"/>
    <col min="4624" max="4624" width="8.85546875" style="262" customWidth="1"/>
    <col min="4625" max="4625" width="10.85546875" style="262" customWidth="1"/>
    <col min="4626" max="4626" width="11.140625" style="262" customWidth="1"/>
    <col min="4627" max="4627" width="8.85546875" style="262" customWidth="1"/>
    <col min="4628" max="4628" width="10.85546875" style="262" customWidth="1"/>
    <col min="4629" max="4629" width="11.140625" style="262" customWidth="1"/>
    <col min="4630" max="4630" width="8.85546875" style="262" customWidth="1"/>
    <col min="4631" max="4631" width="10.85546875" style="262" customWidth="1"/>
    <col min="4632" max="4632" width="11.140625" style="262" customWidth="1"/>
    <col min="4633" max="4864" width="8.85546875" style="262"/>
    <col min="4865" max="4865" width="8.85546875" style="262" customWidth="1"/>
    <col min="4866" max="4866" width="10.85546875" style="262" customWidth="1"/>
    <col min="4867" max="4867" width="52.7109375" style="262" customWidth="1"/>
    <col min="4868" max="4868" width="11.140625" style="262" customWidth="1"/>
    <col min="4869" max="4869" width="10.7109375" style="262" customWidth="1"/>
    <col min="4870" max="4870" width="10.28515625" style="262" customWidth="1"/>
    <col min="4871" max="4871" width="8.85546875" style="262" customWidth="1"/>
    <col min="4872" max="4872" width="11.28515625" style="262" customWidth="1"/>
    <col min="4873" max="4873" width="10.85546875" style="262" customWidth="1"/>
    <col min="4874" max="4874" width="8.85546875" style="262" customWidth="1"/>
    <col min="4875" max="4875" width="11.140625" style="262" customWidth="1"/>
    <col min="4876" max="4879" width="11.85546875" style="262" customWidth="1"/>
    <col min="4880" max="4880" width="8.85546875" style="262" customWidth="1"/>
    <col min="4881" max="4881" width="10.85546875" style="262" customWidth="1"/>
    <col min="4882" max="4882" width="11.140625" style="262" customWidth="1"/>
    <col min="4883" max="4883" width="8.85546875" style="262" customWidth="1"/>
    <col min="4884" max="4884" width="10.85546875" style="262" customWidth="1"/>
    <col min="4885" max="4885" width="11.140625" style="262" customWidth="1"/>
    <col min="4886" max="4886" width="8.85546875" style="262" customWidth="1"/>
    <col min="4887" max="4887" width="10.85546875" style="262" customWidth="1"/>
    <col min="4888" max="4888" width="11.140625" style="262" customWidth="1"/>
    <col min="4889" max="5120" width="8.85546875" style="262"/>
    <col min="5121" max="5121" width="8.85546875" style="262" customWidth="1"/>
    <col min="5122" max="5122" width="10.85546875" style="262" customWidth="1"/>
    <col min="5123" max="5123" width="52.7109375" style="262" customWidth="1"/>
    <col min="5124" max="5124" width="11.140625" style="262" customWidth="1"/>
    <col min="5125" max="5125" width="10.7109375" style="262" customWidth="1"/>
    <col min="5126" max="5126" width="10.28515625" style="262" customWidth="1"/>
    <col min="5127" max="5127" width="8.85546875" style="262" customWidth="1"/>
    <col min="5128" max="5128" width="11.28515625" style="262" customWidth="1"/>
    <col min="5129" max="5129" width="10.85546875" style="262" customWidth="1"/>
    <col min="5130" max="5130" width="8.85546875" style="262" customWidth="1"/>
    <col min="5131" max="5131" width="11.140625" style="262" customWidth="1"/>
    <col min="5132" max="5135" width="11.85546875" style="262" customWidth="1"/>
    <col min="5136" max="5136" width="8.85546875" style="262" customWidth="1"/>
    <col min="5137" max="5137" width="10.85546875" style="262" customWidth="1"/>
    <col min="5138" max="5138" width="11.140625" style="262" customWidth="1"/>
    <col min="5139" max="5139" width="8.85546875" style="262" customWidth="1"/>
    <col min="5140" max="5140" width="10.85546875" style="262" customWidth="1"/>
    <col min="5141" max="5141" width="11.140625" style="262" customWidth="1"/>
    <col min="5142" max="5142" width="8.85546875" style="262" customWidth="1"/>
    <col min="5143" max="5143" width="10.85546875" style="262" customWidth="1"/>
    <col min="5144" max="5144" width="11.140625" style="262" customWidth="1"/>
    <col min="5145" max="5376" width="8.85546875" style="262"/>
    <col min="5377" max="5377" width="8.85546875" style="262" customWidth="1"/>
    <col min="5378" max="5378" width="10.85546875" style="262" customWidth="1"/>
    <col min="5379" max="5379" width="52.7109375" style="262" customWidth="1"/>
    <col min="5380" max="5380" width="11.140625" style="262" customWidth="1"/>
    <col min="5381" max="5381" width="10.7109375" style="262" customWidth="1"/>
    <col min="5382" max="5382" width="10.28515625" style="262" customWidth="1"/>
    <col min="5383" max="5383" width="8.85546875" style="262" customWidth="1"/>
    <col min="5384" max="5384" width="11.28515625" style="262" customWidth="1"/>
    <col min="5385" max="5385" width="10.85546875" style="262" customWidth="1"/>
    <col min="5386" max="5386" width="8.85546875" style="262" customWidth="1"/>
    <col min="5387" max="5387" width="11.140625" style="262" customWidth="1"/>
    <col min="5388" max="5391" width="11.85546875" style="262" customWidth="1"/>
    <col min="5392" max="5392" width="8.85546875" style="262" customWidth="1"/>
    <col min="5393" max="5393" width="10.85546875" style="262" customWidth="1"/>
    <col min="5394" max="5394" width="11.140625" style="262" customWidth="1"/>
    <col min="5395" max="5395" width="8.85546875" style="262" customWidth="1"/>
    <col min="5396" max="5396" width="10.85546875" style="262" customWidth="1"/>
    <col min="5397" max="5397" width="11.140625" style="262" customWidth="1"/>
    <col min="5398" max="5398" width="8.85546875" style="262" customWidth="1"/>
    <col min="5399" max="5399" width="10.85546875" style="262" customWidth="1"/>
    <col min="5400" max="5400" width="11.140625" style="262" customWidth="1"/>
    <col min="5401" max="5632" width="8.85546875" style="262"/>
    <col min="5633" max="5633" width="8.85546875" style="262" customWidth="1"/>
    <col min="5634" max="5634" width="10.85546875" style="262" customWidth="1"/>
    <col min="5635" max="5635" width="52.7109375" style="262" customWidth="1"/>
    <col min="5636" max="5636" width="11.140625" style="262" customWidth="1"/>
    <col min="5637" max="5637" width="10.7109375" style="262" customWidth="1"/>
    <col min="5638" max="5638" width="10.28515625" style="262" customWidth="1"/>
    <col min="5639" max="5639" width="8.85546875" style="262" customWidth="1"/>
    <col min="5640" max="5640" width="11.28515625" style="262" customWidth="1"/>
    <col min="5641" max="5641" width="10.85546875" style="262" customWidth="1"/>
    <col min="5642" max="5642" width="8.85546875" style="262" customWidth="1"/>
    <col min="5643" max="5643" width="11.140625" style="262" customWidth="1"/>
    <col min="5644" max="5647" width="11.85546875" style="262" customWidth="1"/>
    <col min="5648" max="5648" width="8.85546875" style="262" customWidth="1"/>
    <col min="5649" max="5649" width="10.85546875" style="262" customWidth="1"/>
    <col min="5650" max="5650" width="11.140625" style="262" customWidth="1"/>
    <col min="5651" max="5651" width="8.85546875" style="262" customWidth="1"/>
    <col min="5652" max="5652" width="10.85546875" style="262" customWidth="1"/>
    <col min="5653" max="5653" width="11.140625" style="262" customWidth="1"/>
    <col min="5654" max="5654" width="8.85546875" style="262" customWidth="1"/>
    <col min="5655" max="5655" width="10.85546875" style="262" customWidth="1"/>
    <col min="5656" max="5656" width="11.140625" style="262" customWidth="1"/>
    <col min="5657" max="5888" width="8.85546875" style="262"/>
    <col min="5889" max="5889" width="8.85546875" style="262" customWidth="1"/>
    <col min="5890" max="5890" width="10.85546875" style="262" customWidth="1"/>
    <col min="5891" max="5891" width="52.7109375" style="262" customWidth="1"/>
    <col min="5892" max="5892" width="11.140625" style="262" customWidth="1"/>
    <col min="5893" max="5893" width="10.7109375" style="262" customWidth="1"/>
    <col min="5894" max="5894" width="10.28515625" style="262" customWidth="1"/>
    <col min="5895" max="5895" width="8.85546875" style="262" customWidth="1"/>
    <col min="5896" max="5896" width="11.28515625" style="262" customWidth="1"/>
    <col min="5897" max="5897" width="10.85546875" style="262" customWidth="1"/>
    <col min="5898" max="5898" width="8.85546875" style="262" customWidth="1"/>
    <col min="5899" max="5899" width="11.140625" style="262" customWidth="1"/>
    <col min="5900" max="5903" width="11.85546875" style="262" customWidth="1"/>
    <col min="5904" max="5904" width="8.85546875" style="262" customWidth="1"/>
    <col min="5905" max="5905" width="10.85546875" style="262" customWidth="1"/>
    <col min="5906" max="5906" width="11.140625" style="262" customWidth="1"/>
    <col min="5907" max="5907" width="8.85546875" style="262" customWidth="1"/>
    <col min="5908" max="5908" width="10.85546875" style="262" customWidth="1"/>
    <col min="5909" max="5909" width="11.140625" style="262" customWidth="1"/>
    <col min="5910" max="5910" width="8.85546875" style="262" customWidth="1"/>
    <col min="5911" max="5911" width="10.85546875" style="262" customWidth="1"/>
    <col min="5912" max="5912" width="11.140625" style="262" customWidth="1"/>
    <col min="5913" max="6144" width="8.85546875" style="262"/>
    <col min="6145" max="6145" width="8.85546875" style="262" customWidth="1"/>
    <col min="6146" max="6146" width="10.85546875" style="262" customWidth="1"/>
    <col min="6147" max="6147" width="52.7109375" style="262" customWidth="1"/>
    <col min="6148" max="6148" width="11.140625" style="262" customWidth="1"/>
    <col min="6149" max="6149" width="10.7109375" style="262" customWidth="1"/>
    <col min="6150" max="6150" width="10.28515625" style="262" customWidth="1"/>
    <col min="6151" max="6151" width="8.85546875" style="262" customWidth="1"/>
    <col min="6152" max="6152" width="11.28515625" style="262" customWidth="1"/>
    <col min="6153" max="6153" width="10.85546875" style="262" customWidth="1"/>
    <col min="6154" max="6154" width="8.85546875" style="262" customWidth="1"/>
    <col min="6155" max="6155" width="11.140625" style="262" customWidth="1"/>
    <col min="6156" max="6159" width="11.85546875" style="262" customWidth="1"/>
    <col min="6160" max="6160" width="8.85546875" style="262" customWidth="1"/>
    <col min="6161" max="6161" width="10.85546875" style="262" customWidth="1"/>
    <col min="6162" max="6162" width="11.140625" style="262" customWidth="1"/>
    <col min="6163" max="6163" width="8.85546875" style="262" customWidth="1"/>
    <col min="6164" max="6164" width="10.85546875" style="262" customWidth="1"/>
    <col min="6165" max="6165" width="11.140625" style="262" customWidth="1"/>
    <col min="6166" max="6166" width="8.85546875" style="262" customWidth="1"/>
    <col min="6167" max="6167" width="10.85546875" style="262" customWidth="1"/>
    <col min="6168" max="6168" width="11.140625" style="262" customWidth="1"/>
    <col min="6169" max="6400" width="8.85546875" style="262"/>
    <col min="6401" max="6401" width="8.85546875" style="262" customWidth="1"/>
    <col min="6402" max="6402" width="10.85546875" style="262" customWidth="1"/>
    <col min="6403" max="6403" width="52.7109375" style="262" customWidth="1"/>
    <col min="6404" max="6404" width="11.140625" style="262" customWidth="1"/>
    <col min="6405" max="6405" width="10.7109375" style="262" customWidth="1"/>
    <col min="6406" max="6406" width="10.28515625" style="262" customWidth="1"/>
    <col min="6407" max="6407" width="8.85546875" style="262" customWidth="1"/>
    <col min="6408" max="6408" width="11.28515625" style="262" customWidth="1"/>
    <col min="6409" max="6409" width="10.85546875" style="262" customWidth="1"/>
    <col min="6410" max="6410" width="8.85546875" style="262" customWidth="1"/>
    <col min="6411" max="6411" width="11.140625" style="262" customWidth="1"/>
    <col min="6412" max="6415" width="11.85546875" style="262" customWidth="1"/>
    <col min="6416" max="6416" width="8.85546875" style="262" customWidth="1"/>
    <col min="6417" max="6417" width="10.85546875" style="262" customWidth="1"/>
    <col min="6418" max="6418" width="11.140625" style="262" customWidth="1"/>
    <col min="6419" max="6419" width="8.85546875" style="262" customWidth="1"/>
    <col min="6420" max="6420" width="10.85546875" style="262" customWidth="1"/>
    <col min="6421" max="6421" width="11.140625" style="262" customWidth="1"/>
    <col min="6422" max="6422" width="8.85546875" style="262" customWidth="1"/>
    <col min="6423" max="6423" width="10.85546875" style="262" customWidth="1"/>
    <col min="6424" max="6424" width="11.140625" style="262" customWidth="1"/>
    <col min="6425" max="6656" width="8.85546875" style="262"/>
    <col min="6657" max="6657" width="8.85546875" style="262" customWidth="1"/>
    <col min="6658" max="6658" width="10.85546875" style="262" customWidth="1"/>
    <col min="6659" max="6659" width="52.7109375" style="262" customWidth="1"/>
    <col min="6660" max="6660" width="11.140625" style="262" customWidth="1"/>
    <col min="6661" max="6661" width="10.7109375" style="262" customWidth="1"/>
    <col min="6662" max="6662" width="10.28515625" style="262" customWidth="1"/>
    <col min="6663" max="6663" width="8.85546875" style="262" customWidth="1"/>
    <col min="6664" max="6664" width="11.28515625" style="262" customWidth="1"/>
    <col min="6665" max="6665" width="10.85546875" style="262" customWidth="1"/>
    <col min="6666" max="6666" width="8.85546875" style="262" customWidth="1"/>
    <col min="6667" max="6667" width="11.140625" style="262" customWidth="1"/>
    <col min="6668" max="6671" width="11.85546875" style="262" customWidth="1"/>
    <col min="6672" max="6672" width="8.85546875" style="262" customWidth="1"/>
    <col min="6673" max="6673" width="10.85546875" style="262" customWidth="1"/>
    <col min="6674" max="6674" width="11.140625" style="262" customWidth="1"/>
    <col min="6675" max="6675" width="8.85546875" style="262" customWidth="1"/>
    <col min="6676" max="6676" width="10.85546875" style="262" customWidth="1"/>
    <col min="6677" max="6677" width="11.140625" style="262" customWidth="1"/>
    <col min="6678" max="6678" width="8.85546875" style="262" customWidth="1"/>
    <col min="6679" max="6679" width="10.85546875" style="262" customWidth="1"/>
    <col min="6680" max="6680" width="11.140625" style="262" customWidth="1"/>
    <col min="6681" max="6912" width="8.85546875" style="262"/>
    <col min="6913" max="6913" width="8.85546875" style="262" customWidth="1"/>
    <col min="6914" max="6914" width="10.85546875" style="262" customWidth="1"/>
    <col min="6915" max="6915" width="52.7109375" style="262" customWidth="1"/>
    <col min="6916" max="6916" width="11.140625" style="262" customWidth="1"/>
    <col min="6917" max="6917" width="10.7109375" style="262" customWidth="1"/>
    <col min="6918" max="6918" width="10.28515625" style="262" customWidth="1"/>
    <col min="6919" max="6919" width="8.85546875" style="262" customWidth="1"/>
    <col min="6920" max="6920" width="11.28515625" style="262" customWidth="1"/>
    <col min="6921" max="6921" width="10.85546875" style="262" customWidth="1"/>
    <col min="6922" max="6922" width="8.85546875" style="262" customWidth="1"/>
    <col min="6923" max="6923" width="11.140625" style="262" customWidth="1"/>
    <col min="6924" max="6927" width="11.85546875" style="262" customWidth="1"/>
    <col min="6928" max="6928" width="8.85546875" style="262" customWidth="1"/>
    <col min="6929" max="6929" width="10.85546875" style="262" customWidth="1"/>
    <col min="6930" max="6930" width="11.140625" style="262" customWidth="1"/>
    <col min="6931" max="6931" width="8.85546875" style="262" customWidth="1"/>
    <col min="6932" max="6932" width="10.85546875" style="262" customWidth="1"/>
    <col min="6933" max="6933" width="11.140625" style="262" customWidth="1"/>
    <col min="6934" max="6934" width="8.85546875" style="262" customWidth="1"/>
    <col min="6935" max="6935" width="10.85546875" style="262" customWidth="1"/>
    <col min="6936" max="6936" width="11.140625" style="262" customWidth="1"/>
    <col min="6937" max="7168" width="8.85546875" style="262"/>
    <col min="7169" max="7169" width="8.85546875" style="262" customWidth="1"/>
    <col min="7170" max="7170" width="10.85546875" style="262" customWidth="1"/>
    <col min="7171" max="7171" width="52.7109375" style="262" customWidth="1"/>
    <col min="7172" max="7172" width="11.140625" style="262" customWidth="1"/>
    <col min="7173" max="7173" width="10.7109375" style="262" customWidth="1"/>
    <col min="7174" max="7174" width="10.28515625" style="262" customWidth="1"/>
    <col min="7175" max="7175" width="8.85546875" style="262" customWidth="1"/>
    <col min="7176" max="7176" width="11.28515625" style="262" customWidth="1"/>
    <col min="7177" max="7177" width="10.85546875" style="262" customWidth="1"/>
    <col min="7178" max="7178" width="8.85546875" style="262" customWidth="1"/>
    <col min="7179" max="7179" width="11.140625" style="262" customWidth="1"/>
    <col min="7180" max="7183" width="11.85546875" style="262" customWidth="1"/>
    <col min="7184" max="7184" width="8.85546875" style="262" customWidth="1"/>
    <col min="7185" max="7185" width="10.85546875" style="262" customWidth="1"/>
    <col min="7186" max="7186" width="11.140625" style="262" customWidth="1"/>
    <col min="7187" max="7187" width="8.85546875" style="262" customWidth="1"/>
    <col min="7188" max="7188" width="10.85546875" style="262" customWidth="1"/>
    <col min="7189" max="7189" width="11.140625" style="262" customWidth="1"/>
    <col min="7190" max="7190" width="8.85546875" style="262" customWidth="1"/>
    <col min="7191" max="7191" width="10.85546875" style="262" customWidth="1"/>
    <col min="7192" max="7192" width="11.140625" style="262" customWidth="1"/>
    <col min="7193" max="7424" width="8.85546875" style="262"/>
    <col min="7425" max="7425" width="8.85546875" style="262" customWidth="1"/>
    <col min="7426" max="7426" width="10.85546875" style="262" customWidth="1"/>
    <col min="7427" max="7427" width="52.7109375" style="262" customWidth="1"/>
    <col min="7428" max="7428" width="11.140625" style="262" customWidth="1"/>
    <col min="7429" max="7429" width="10.7109375" style="262" customWidth="1"/>
    <col min="7430" max="7430" width="10.28515625" style="262" customWidth="1"/>
    <col min="7431" max="7431" width="8.85546875" style="262" customWidth="1"/>
    <col min="7432" max="7432" width="11.28515625" style="262" customWidth="1"/>
    <col min="7433" max="7433" width="10.85546875" style="262" customWidth="1"/>
    <col min="7434" max="7434" width="8.85546875" style="262" customWidth="1"/>
    <col min="7435" max="7435" width="11.140625" style="262" customWidth="1"/>
    <col min="7436" max="7439" width="11.85546875" style="262" customWidth="1"/>
    <col min="7440" max="7440" width="8.85546875" style="262" customWidth="1"/>
    <col min="7441" max="7441" width="10.85546875" style="262" customWidth="1"/>
    <col min="7442" max="7442" width="11.140625" style="262" customWidth="1"/>
    <col min="7443" max="7443" width="8.85546875" style="262" customWidth="1"/>
    <col min="7444" max="7444" width="10.85546875" style="262" customWidth="1"/>
    <col min="7445" max="7445" width="11.140625" style="262" customWidth="1"/>
    <col min="7446" max="7446" width="8.85546875" style="262" customWidth="1"/>
    <col min="7447" max="7447" width="10.85546875" style="262" customWidth="1"/>
    <col min="7448" max="7448" width="11.140625" style="262" customWidth="1"/>
    <col min="7449" max="7680" width="8.85546875" style="262"/>
    <col min="7681" max="7681" width="8.85546875" style="262" customWidth="1"/>
    <col min="7682" max="7682" width="10.85546875" style="262" customWidth="1"/>
    <col min="7683" max="7683" width="52.7109375" style="262" customWidth="1"/>
    <col min="7684" max="7684" width="11.140625" style="262" customWidth="1"/>
    <col min="7685" max="7685" width="10.7109375" style="262" customWidth="1"/>
    <col min="7686" max="7686" width="10.28515625" style="262" customWidth="1"/>
    <col min="7687" max="7687" width="8.85546875" style="262" customWidth="1"/>
    <col min="7688" max="7688" width="11.28515625" style="262" customWidth="1"/>
    <col min="7689" max="7689" width="10.85546875" style="262" customWidth="1"/>
    <col min="7690" max="7690" width="8.85546875" style="262" customWidth="1"/>
    <col min="7691" max="7691" width="11.140625" style="262" customWidth="1"/>
    <col min="7692" max="7695" width="11.85546875" style="262" customWidth="1"/>
    <col min="7696" max="7696" width="8.85546875" style="262" customWidth="1"/>
    <col min="7697" max="7697" width="10.85546875" style="262" customWidth="1"/>
    <col min="7698" max="7698" width="11.140625" style="262" customWidth="1"/>
    <col min="7699" max="7699" width="8.85546875" style="262" customWidth="1"/>
    <col min="7700" max="7700" width="10.85546875" style="262" customWidth="1"/>
    <col min="7701" max="7701" width="11.140625" style="262" customWidth="1"/>
    <col min="7702" max="7702" width="8.85546875" style="262" customWidth="1"/>
    <col min="7703" max="7703" width="10.85546875" style="262" customWidth="1"/>
    <col min="7704" max="7704" width="11.140625" style="262" customWidth="1"/>
    <col min="7705" max="7936" width="8.85546875" style="262"/>
    <col min="7937" max="7937" width="8.85546875" style="262" customWidth="1"/>
    <col min="7938" max="7938" width="10.85546875" style="262" customWidth="1"/>
    <col min="7939" max="7939" width="52.7109375" style="262" customWidth="1"/>
    <col min="7940" max="7940" width="11.140625" style="262" customWidth="1"/>
    <col min="7941" max="7941" width="10.7109375" style="262" customWidth="1"/>
    <col min="7942" max="7942" width="10.28515625" style="262" customWidth="1"/>
    <col min="7943" max="7943" width="8.85546875" style="262" customWidth="1"/>
    <col min="7944" max="7944" width="11.28515625" style="262" customWidth="1"/>
    <col min="7945" max="7945" width="10.85546875" style="262" customWidth="1"/>
    <col min="7946" max="7946" width="8.85546875" style="262" customWidth="1"/>
    <col min="7947" max="7947" width="11.140625" style="262" customWidth="1"/>
    <col min="7948" max="7951" width="11.85546875" style="262" customWidth="1"/>
    <col min="7952" max="7952" width="8.85546875" style="262" customWidth="1"/>
    <col min="7953" max="7953" width="10.85546875" style="262" customWidth="1"/>
    <col min="7954" max="7954" width="11.140625" style="262" customWidth="1"/>
    <col min="7955" max="7955" width="8.85546875" style="262" customWidth="1"/>
    <col min="7956" max="7956" width="10.85546875" style="262" customWidth="1"/>
    <col min="7957" max="7957" width="11.140625" style="262" customWidth="1"/>
    <col min="7958" max="7958" width="8.85546875" style="262" customWidth="1"/>
    <col min="7959" max="7959" width="10.85546875" style="262" customWidth="1"/>
    <col min="7960" max="7960" width="11.140625" style="262" customWidth="1"/>
    <col min="7961" max="8192" width="8.85546875" style="262"/>
    <col min="8193" max="8193" width="8.85546875" style="262" customWidth="1"/>
    <col min="8194" max="8194" width="10.85546875" style="262" customWidth="1"/>
    <col min="8195" max="8195" width="52.7109375" style="262" customWidth="1"/>
    <col min="8196" max="8196" width="11.140625" style="262" customWidth="1"/>
    <col min="8197" max="8197" width="10.7109375" style="262" customWidth="1"/>
    <col min="8198" max="8198" width="10.28515625" style="262" customWidth="1"/>
    <col min="8199" max="8199" width="8.85546875" style="262" customWidth="1"/>
    <col min="8200" max="8200" width="11.28515625" style="262" customWidth="1"/>
    <col min="8201" max="8201" width="10.85546875" style="262" customWidth="1"/>
    <col min="8202" max="8202" width="8.85546875" style="262" customWidth="1"/>
    <col min="8203" max="8203" width="11.140625" style="262" customWidth="1"/>
    <col min="8204" max="8207" width="11.85546875" style="262" customWidth="1"/>
    <col min="8208" max="8208" width="8.85546875" style="262" customWidth="1"/>
    <col min="8209" max="8209" width="10.85546875" style="262" customWidth="1"/>
    <col min="8210" max="8210" width="11.140625" style="262" customWidth="1"/>
    <col min="8211" max="8211" width="8.85546875" style="262" customWidth="1"/>
    <col min="8212" max="8212" width="10.85546875" style="262" customWidth="1"/>
    <col min="8213" max="8213" width="11.140625" style="262" customWidth="1"/>
    <col min="8214" max="8214" width="8.85546875" style="262" customWidth="1"/>
    <col min="8215" max="8215" width="10.85546875" style="262" customWidth="1"/>
    <col min="8216" max="8216" width="11.140625" style="262" customWidth="1"/>
    <col min="8217" max="8448" width="8.85546875" style="262"/>
    <col min="8449" max="8449" width="8.85546875" style="262" customWidth="1"/>
    <col min="8450" max="8450" width="10.85546875" style="262" customWidth="1"/>
    <col min="8451" max="8451" width="52.7109375" style="262" customWidth="1"/>
    <col min="8452" max="8452" width="11.140625" style="262" customWidth="1"/>
    <col min="8453" max="8453" width="10.7109375" style="262" customWidth="1"/>
    <col min="8454" max="8454" width="10.28515625" style="262" customWidth="1"/>
    <col min="8455" max="8455" width="8.85546875" style="262" customWidth="1"/>
    <col min="8456" max="8456" width="11.28515625" style="262" customWidth="1"/>
    <col min="8457" max="8457" width="10.85546875" style="262" customWidth="1"/>
    <col min="8458" max="8458" width="8.85546875" style="262" customWidth="1"/>
    <col min="8459" max="8459" width="11.140625" style="262" customWidth="1"/>
    <col min="8460" max="8463" width="11.85546875" style="262" customWidth="1"/>
    <col min="8464" max="8464" width="8.85546875" style="262" customWidth="1"/>
    <col min="8465" max="8465" width="10.85546875" style="262" customWidth="1"/>
    <col min="8466" max="8466" width="11.140625" style="262" customWidth="1"/>
    <col min="8467" max="8467" width="8.85546875" style="262" customWidth="1"/>
    <col min="8468" max="8468" width="10.85546875" style="262" customWidth="1"/>
    <col min="8469" max="8469" width="11.140625" style="262" customWidth="1"/>
    <col min="8470" max="8470" width="8.85546875" style="262" customWidth="1"/>
    <col min="8471" max="8471" width="10.85546875" style="262" customWidth="1"/>
    <col min="8472" max="8472" width="11.140625" style="262" customWidth="1"/>
    <col min="8473" max="8704" width="8.85546875" style="262"/>
    <col min="8705" max="8705" width="8.85546875" style="262" customWidth="1"/>
    <col min="8706" max="8706" width="10.85546875" style="262" customWidth="1"/>
    <col min="8707" max="8707" width="52.7109375" style="262" customWidth="1"/>
    <col min="8708" max="8708" width="11.140625" style="262" customWidth="1"/>
    <col min="8709" max="8709" width="10.7109375" style="262" customWidth="1"/>
    <col min="8710" max="8710" width="10.28515625" style="262" customWidth="1"/>
    <col min="8711" max="8711" width="8.85546875" style="262" customWidth="1"/>
    <col min="8712" max="8712" width="11.28515625" style="262" customWidth="1"/>
    <col min="8713" max="8713" width="10.85546875" style="262" customWidth="1"/>
    <col min="8714" max="8714" width="8.85546875" style="262" customWidth="1"/>
    <col min="8715" max="8715" width="11.140625" style="262" customWidth="1"/>
    <col min="8716" max="8719" width="11.85546875" style="262" customWidth="1"/>
    <col min="8720" max="8720" width="8.85546875" style="262" customWidth="1"/>
    <col min="8721" max="8721" width="10.85546875" style="262" customWidth="1"/>
    <col min="8722" max="8722" width="11.140625" style="262" customWidth="1"/>
    <col min="8723" max="8723" width="8.85546875" style="262" customWidth="1"/>
    <col min="8724" max="8724" width="10.85546875" style="262" customWidth="1"/>
    <col min="8725" max="8725" width="11.140625" style="262" customWidth="1"/>
    <col min="8726" max="8726" width="8.85546875" style="262" customWidth="1"/>
    <col min="8727" max="8727" width="10.85546875" style="262" customWidth="1"/>
    <col min="8728" max="8728" width="11.140625" style="262" customWidth="1"/>
    <col min="8729" max="8960" width="8.85546875" style="262"/>
    <col min="8961" max="8961" width="8.85546875" style="262" customWidth="1"/>
    <col min="8962" max="8962" width="10.85546875" style="262" customWidth="1"/>
    <col min="8963" max="8963" width="52.7109375" style="262" customWidth="1"/>
    <col min="8964" max="8964" width="11.140625" style="262" customWidth="1"/>
    <col min="8965" max="8965" width="10.7109375" style="262" customWidth="1"/>
    <col min="8966" max="8966" width="10.28515625" style="262" customWidth="1"/>
    <col min="8967" max="8967" width="8.85546875" style="262" customWidth="1"/>
    <col min="8968" max="8968" width="11.28515625" style="262" customWidth="1"/>
    <col min="8969" max="8969" width="10.85546875" style="262" customWidth="1"/>
    <col min="8970" max="8970" width="8.85546875" style="262" customWidth="1"/>
    <col min="8971" max="8971" width="11.140625" style="262" customWidth="1"/>
    <col min="8972" max="8975" width="11.85546875" style="262" customWidth="1"/>
    <col min="8976" max="8976" width="8.85546875" style="262" customWidth="1"/>
    <col min="8977" max="8977" width="10.85546875" style="262" customWidth="1"/>
    <col min="8978" max="8978" width="11.140625" style="262" customWidth="1"/>
    <col min="8979" max="8979" width="8.85546875" style="262" customWidth="1"/>
    <col min="8980" max="8980" width="10.85546875" style="262" customWidth="1"/>
    <col min="8981" max="8981" width="11.140625" style="262" customWidth="1"/>
    <col min="8982" max="8982" width="8.85546875" style="262" customWidth="1"/>
    <col min="8983" max="8983" width="10.85546875" style="262" customWidth="1"/>
    <col min="8984" max="8984" width="11.140625" style="262" customWidth="1"/>
    <col min="8985" max="9216" width="8.85546875" style="262"/>
    <col min="9217" max="9217" width="8.85546875" style="262" customWidth="1"/>
    <col min="9218" max="9218" width="10.85546875" style="262" customWidth="1"/>
    <col min="9219" max="9219" width="52.7109375" style="262" customWidth="1"/>
    <col min="9220" max="9220" width="11.140625" style="262" customWidth="1"/>
    <col min="9221" max="9221" width="10.7109375" style="262" customWidth="1"/>
    <col min="9222" max="9222" width="10.28515625" style="262" customWidth="1"/>
    <col min="9223" max="9223" width="8.85546875" style="262" customWidth="1"/>
    <col min="9224" max="9224" width="11.28515625" style="262" customWidth="1"/>
    <col min="9225" max="9225" width="10.85546875" style="262" customWidth="1"/>
    <col min="9226" max="9226" width="8.85546875" style="262" customWidth="1"/>
    <col min="9227" max="9227" width="11.140625" style="262" customWidth="1"/>
    <col min="9228" max="9231" width="11.85546875" style="262" customWidth="1"/>
    <col min="9232" max="9232" width="8.85546875" style="262" customWidth="1"/>
    <col min="9233" max="9233" width="10.85546875" style="262" customWidth="1"/>
    <col min="9234" max="9234" width="11.140625" style="262" customWidth="1"/>
    <col min="9235" max="9235" width="8.85546875" style="262" customWidth="1"/>
    <col min="9236" max="9236" width="10.85546875" style="262" customWidth="1"/>
    <col min="9237" max="9237" width="11.140625" style="262" customWidth="1"/>
    <col min="9238" max="9238" width="8.85546875" style="262" customWidth="1"/>
    <col min="9239" max="9239" width="10.85546875" style="262" customWidth="1"/>
    <col min="9240" max="9240" width="11.140625" style="262" customWidth="1"/>
    <col min="9241" max="9472" width="8.85546875" style="262"/>
    <col min="9473" max="9473" width="8.85546875" style="262" customWidth="1"/>
    <col min="9474" max="9474" width="10.85546875" style="262" customWidth="1"/>
    <col min="9475" max="9475" width="52.7109375" style="262" customWidth="1"/>
    <col min="9476" max="9476" width="11.140625" style="262" customWidth="1"/>
    <col min="9477" max="9477" width="10.7109375" style="262" customWidth="1"/>
    <col min="9478" max="9478" width="10.28515625" style="262" customWidth="1"/>
    <col min="9479" max="9479" width="8.85546875" style="262" customWidth="1"/>
    <col min="9480" max="9480" width="11.28515625" style="262" customWidth="1"/>
    <col min="9481" max="9481" width="10.85546875" style="262" customWidth="1"/>
    <col min="9482" max="9482" width="8.85546875" style="262" customWidth="1"/>
    <col min="9483" max="9483" width="11.140625" style="262" customWidth="1"/>
    <col min="9484" max="9487" width="11.85546875" style="262" customWidth="1"/>
    <col min="9488" max="9488" width="8.85546875" style="262" customWidth="1"/>
    <col min="9489" max="9489" width="10.85546875" style="262" customWidth="1"/>
    <col min="9490" max="9490" width="11.140625" style="262" customWidth="1"/>
    <col min="9491" max="9491" width="8.85546875" style="262" customWidth="1"/>
    <col min="9492" max="9492" width="10.85546875" style="262" customWidth="1"/>
    <col min="9493" max="9493" width="11.140625" style="262" customWidth="1"/>
    <col min="9494" max="9494" width="8.85546875" style="262" customWidth="1"/>
    <col min="9495" max="9495" width="10.85546875" style="262" customWidth="1"/>
    <col min="9496" max="9496" width="11.140625" style="262" customWidth="1"/>
    <col min="9497" max="9728" width="8.85546875" style="262"/>
    <col min="9729" max="9729" width="8.85546875" style="262" customWidth="1"/>
    <col min="9730" max="9730" width="10.85546875" style="262" customWidth="1"/>
    <col min="9731" max="9731" width="52.7109375" style="262" customWidth="1"/>
    <col min="9732" max="9732" width="11.140625" style="262" customWidth="1"/>
    <col min="9733" max="9733" width="10.7109375" style="262" customWidth="1"/>
    <col min="9734" max="9734" width="10.28515625" style="262" customWidth="1"/>
    <col min="9735" max="9735" width="8.85546875" style="262" customWidth="1"/>
    <col min="9736" max="9736" width="11.28515625" style="262" customWidth="1"/>
    <col min="9737" max="9737" width="10.85546875" style="262" customWidth="1"/>
    <col min="9738" max="9738" width="8.85546875" style="262" customWidth="1"/>
    <col min="9739" max="9739" width="11.140625" style="262" customWidth="1"/>
    <col min="9740" max="9743" width="11.85546875" style="262" customWidth="1"/>
    <col min="9744" max="9744" width="8.85546875" style="262" customWidth="1"/>
    <col min="9745" max="9745" width="10.85546875" style="262" customWidth="1"/>
    <col min="9746" max="9746" width="11.140625" style="262" customWidth="1"/>
    <col min="9747" max="9747" width="8.85546875" style="262" customWidth="1"/>
    <col min="9748" max="9748" width="10.85546875" style="262" customWidth="1"/>
    <col min="9749" max="9749" width="11.140625" style="262" customWidth="1"/>
    <col min="9750" max="9750" width="8.85546875" style="262" customWidth="1"/>
    <col min="9751" max="9751" width="10.85546875" style="262" customWidth="1"/>
    <col min="9752" max="9752" width="11.140625" style="262" customWidth="1"/>
    <col min="9753" max="9984" width="8.85546875" style="262"/>
    <col min="9985" max="9985" width="8.85546875" style="262" customWidth="1"/>
    <col min="9986" max="9986" width="10.85546875" style="262" customWidth="1"/>
    <col min="9987" max="9987" width="52.7109375" style="262" customWidth="1"/>
    <col min="9988" max="9988" width="11.140625" style="262" customWidth="1"/>
    <col min="9989" max="9989" width="10.7109375" style="262" customWidth="1"/>
    <col min="9990" max="9990" width="10.28515625" style="262" customWidth="1"/>
    <col min="9991" max="9991" width="8.85546875" style="262" customWidth="1"/>
    <col min="9992" max="9992" width="11.28515625" style="262" customWidth="1"/>
    <col min="9993" max="9993" width="10.85546875" style="262" customWidth="1"/>
    <col min="9994" max="9994" width="8.85546875" style="262" customWidth="1"/>
    <col min="9995" max="9995" width="11.140625" style="262" customWidth="1"/>
    <col min="9996" max="9999" width="11.85546875" style="262" customWidth="1"/>
    <col min="10000" max="10000" width="8.85546875" style="262" customWidth="1"/>
    <col min="10001" max="10001" width="10.85546875" style="262" customWidth="1"/>
    <col min="10002" max="10002" width="11.140625" style="262" customWidth="1"/>
    <col min="10003" max="10003" width="8.85546875" style="262" customWidth="1"/>
    <col min="10004" max="10004" width="10.85546875" style="262" customWidth="1"/>
    <col min="10005" max="10005" width="11.140625" style="262" customWidth="1"/>
    <col min="10006" max="10006" width="8.85546875" style="262" customWidth="1"/>
    <col min="10007" max="10007" width="10.85546875" style="262" customWidth="1"/>
    <col min="10008" max="10008" width="11.140625" style="262" customWidth="1"/>
    <col min="10009" max="10240" width="8.85546875" style="262"/>
    <col min="10241" max="10241" width="8.85546875" style="262" customWidth="1"/>
    <col min="10242" max="10242" width="10.85546875" style="262" customWidth="1"/>
    <col min="10243" max="10243" width="52.7109375" style="262" customWidth="1"/>
    <col min="10244" max="10244" width="11.140625" style="262" customWidth="1"/>
    <col min="10245" max="10245" width="10.7109375" style="262" customWidth="1"/>
    <col min="10246" max="10246" width="10.28515625" style="262" customWidth="1"/>
    <col min="10247" max="10247" width="8.85546875" style="262" customWidth="1"/>
    <col min="10248" max="10248" width="11.28515625" style="262" customWidth="1"/>
    <col min="10249" max="10249" width="10.85546875" style="262" customWidth="1"/>
    <col min="10250" max="10250" width="8.85546875" style="262" customWidth="1"/>
    <col min="10251" max="10251" width="11.140625" style="262" customWidth="1"/>
    <col min="10252" max="10255" width="11.85546875" style="262" customWidth="1"/>
    <col min="10256" max="10256" width="8.85546875" style="262" customWidth="1"/>
    <col min="10257" max="10257" width="10.85546875" style="262" customWidth="1"/>
    <col min="10258" max="10258" width="11.140625" style="262" customWidth="1"/>
    <col min="10259" max="10259" width="8.85546875" style="262" customWidth="1"/>
    <col min="10260" max="10260" width="10.85546875" style="262" customWidth="1"/>
    <col min="10261" max="10261" width="11.140625" style="262" customWidth="1"/>
    <col min="10262" max="10262" width="8.85546875" style="262" customWidth="1"/>
    <col min="10263" max="10263" width="10.85546875" style="262" customWidth="1"/>
    <col min="10264" max="10264" width="11.140625" style="262" customWidth="1"/>
    <col min="10265" max="10496" width="8.85546875" style="262"/>
    <col min="10497" max="10497" width="8.85546875" style="262" customWidth="1"/>
    <col min="10498" max="10498" width="10.85546875" style="262" customWidth="1"/>
    <col min="10499" max="10499" width="52.7109375" style="262" customWidth="1"/>
    <col min="10500" max="10500" width="11.140625" style="262" customWidth="1"/>
    <col min="10501" max="10501" width="10.7109375" style="262" customWidth="1"/>
    <col min="10502" max="10502" width="10.28515625" style="262" customWidth="1"/>
    <col min="10503" max="10503" width="8.85546875" style="262" customWidth="1"/>
    <col min="10504" max="10504" width="11.28515625" style="262" customWidth="1"/>
    <col min="10505" max="10505" width="10.85546875" style="262" customWidth="1"/>
    <col min="10506" max="10506" width="8.85546875" style="262" customWidth="1"/>
    <col min="10507" max="10507" width="11.140625" style="262" customWidth="1"/>
    <col min="10508" max="10511" width="11.85546875" style="262" customWidth="1"/>
    <col min="10512" max="10512" width="8.85546875" style="262" customWidth="1"/>
    <col min="10513" max="10513" width="10.85546875" style="262" customWidth="1"/>
    <col min="10514" max="10514" width="11.140625" style="262" customWidth="1"/>
    <col min="10515" max="10515" width="8.85546875" style="262" customWidth="1"/>
    <col min="10516" max="10516" width="10.85546875" style="262" customWidth="1"/>
    <col min="10517" max="10517" width="11.140625" style="262" customWidth="1"/>
    <col min="10518" max="10518" width="8.85546875" style="262" customWidth="1"/>
    <col min="10519" max="10519" width="10.85546875" style="262" customWidth="1"/>
    <col min="10520" max="10520" width="11.140625" style="262" customWidth="1"/>
    <col min="10521" max="10752" width="8.85546875" style="262"/>
    <col min="10753" max="10753" width="8.85546875" style="262" customWidth="1"/>
    <col min="10754" max="10754" width="10.85546875" style="262" customWidth="1"/>
    <col min="10755" max="10755" width="52.7109375" style="262" customWidth="1"/>
    <col min="10756" max="10756" width="11.140625" style="262" customWidth="1"/>
    <col min="10757" max="10757" width="10.7109375" style="262" customWidth="1"/>
    <col min="10758" max="10758" width="10.28515625" style="262" customWidth="1"/>
    <col min="10759" max="10759" width="8.85546875" style="262" customWidth="1"/>
    <col min="10760" max="10760" width="11.28515625" style="262" customWidth="1"/>
    <col min="10761" max="10761" width="10.85546875" style="262" customWidth="1"/>
    <col min="10762" max="10762" width="8.85546875" style="262" customWidth="1"/>
    <col min="10763" max="10763" width="11.140625" style="262" customWidth="1"/>
    <col min="10764" max="10767" width="11.85546875" style="262" customWidth="1"/>
    <col min="10768" max="10768" width="8.85546875" style="262" customWidth="1"/>
    <col min="10769" max="10769" width="10.85546875" style="262" customWidth="1"/>
    <col min="10770" max="10770" width="11.140625" style="262" customWidth="1"/>
    <col min="10771" max="10771" width="8.85546875" style="262" customWidth="1"/>
    <col min="10772" max="10772" width="10.85546875" style="262" customWidth="1"/>
    <col min="10773" max="10773" width="11.140625" style="262" customWidth="1"/>
    <col min="10774" max="10774" width="8.85546875" style="262" customWidth="1"/>
    <col min="10775" max="10775" width="10.85546875" style="262" customWidth="1"/>
    <col min="10776" max="10776" width="11.140625" style="262" customWidth="1"/>
    <col min="10777" max="11008" width="8.85546875" style="262"/>
    <col min="11009" max="11009" width="8.85546875" style="262" customWidth="1"/>
    <col min="11010" max="11010" width="10.85546875" style="262" customWidth="1"/>
    <col min="11011" max="11011" width="52.7109375" style="262" customWidth="1"/>
    <col min="11012" max="11012" width="11.140625" style="262" customWidth="1"/>
    <col min="11013" max="11013" width="10.7109375" style="262" customWidth="1"/>
    <col min="11014" max="11014" width="10.28515625" style="262" customWidth="1"/>
    <col min="11015" max="11015" width="8.85546875" style="262" customWidth="1"/>
    <col min="11016" max="11016" width="11.28515625" style="262" customWidth="1"/>
    <col min="11017" max="11017" width="10.85546875" style="262" customWidth="1"/>
    <col min="11018" max="11018" width="8.85546875" style="262" customWidth="1"/>
    <col min="11019" max="11019" width="11.140625" style="262" customWidth="1"/>
    <col min="11020" max="11023" width="11.85546875" style="262" customWidth="1"/>
    <col min="11024" max="11024" width="8.85546875" style="262" customWidth="1"/>
    <col min="11025" max="11025" width="10.85546875" style="262" customWidth="1"/>
    <col min="11026" max="11026" width="11.140625" style="262" customWidth="1"/>
    <col min="11027" max="11027" width="8.85546875" style="262" customWidth="1"/>
    <col min="11028" max="11028" width="10.85546875" style="262" customWidth="1"/>
    <col min="11029" max="11029" width="11.140625" style="262" customWidth="1"/>
    <col min="11030" max="11030" width="8.85546875" style="262" customWidth="1"/>
    <col min="11031" max="11031" width="10.85546875" style="262" customWidth="1"/>
    <col min="11032" max="11032" width="11.140625" style="262" customWidth="1"/>
    <col min="11033" max="11264" width="8.85546875" style="262"/>
    <col min="11265" max="11265" width="8.85546875" style="262" customWidth="1"/>
    <col min="11266" max="11266" width="10.85546875" style="262" customWidth="1"/>
    <col min="11267" max="11267" width="52.7109375" style="262" customWidth="1"/>
    <col min="11268" max="11268" width="11.140625" style="262" customWidth="1"/>
    <col min="11269" max="11269" width="10.7109375" style="262" customWidth="1"/>
    <col min="11270" max="11270" width="10.28515625" style="262" customWidth="1"/>
    <col min="11271" max="11271" width="8.85546875" style="262" customWidth="1"/>
    <col min="11272" max="11272" width="11.28515625" style="262" customWidth="1"/>
    <col min="11273" max="11273" width="10.85546875" style="262" customWidth="1"/>
    <col min="11274" max="11274" width="8.85546875" style="262" customWidth="1"/>
    <col min="11275" max="11275" width="11.140625" style="262" customWidth="1"/>
    <col min="11276" max="11279" width="11.85546875" style="262" customWidth="1"/>
    <col min="11280" max="11280" width="8.85546875" style="262" customWidth="1"/>
    <col min="11281" max="11281" width="10.85546875" style="262" customWidth="1"/>
    <col min="11282" max="11282" width="11.140625" style="262" customWidth="1"/>
    <col min="11283" max="11283" width="8.85546875" style="262" customWidth="1"/>
    <col min="11284" max="11284" width="10.85546875" style="262" customWidth="1"/>
    <col min="11285" max="11285" width="11.140625" style="262" customWidth="1"/>
    <col min="11286" max="11286" width="8.85546875" style="262" customWidth="1"/>
    <col min="11287" max="11287" width="10.85546875" style="262" customWidth="1"/>
    <col min="11288" max="11288" width="11.140625" style="262" customWidth="1"/>
    <col min="11289" max="11520" width="8.85546875" style="262"/>
    <col min="11521" max="11521" width="8.85546875" style="262" customWidth="1"/>
    <col min="11522" max="11522" width="10.85546875" style="262" customWidth="1"/>
    <col min="11523" max="11523" width="52.7109375" style="262" customWidth="1"/>
    <col min="11524" max="11524" width="11.140625" style="262" customWidth="1"/>
    <col min="11525" max="11525" width="10.7109375" style="262" customWidth="1"/>
    <col min="11526" max="11526" width="10.28515625" style="262" customWidth="1"/>
    <col min="11527" max="11527" width="8.85546875" style="262" customWidth="1"/>
    <col min="11528" max="11528" width="11.28515625" style="262" customWidth="1"/>
    <col min="11529" max="11529" width="10.85546875" style="262" customWidth="1"/>
    <col min="11530" max="11530" width="8.85546875" style="262" customWidth="1"/>
    <col min="11531" max="11531" width="11.140625" style="262" customWidth="1"/>
    <col min="11532" max="11535" width="11.85546875" style="262" customWidth="1"/>
    <col min="11536" max="11536" width="8.85546875" style="262" customWidth="1"/>
    <col min="11537" max="11537" width="10.85546875" style="262" customWidth="1"/>
    <col min="11538" max="11538" width="11.140625" style="262" customWidth="1"/>
    <col min="11539" max="11539" width="8.85546875" style="262" customWidth="1"/>
    <col min="11540" max="11540" width="10.85546875" style="262" customWidth="1"/>
    <col min="11541" max="11541" width="11.140625" style="262" customWidth="1"/>
    <col min="11542" max="11542" width="8.85546875" style="262" customWidth="1"/>
    <col min="11543" max="11543" width="10.85546875" style="262" customWidth="1"/>
    <col min="11544" max="11544" width="11.140625" style="262" customWidth="1"/>
    <col min="11545" max="11776" width="8.85546875" style="262"/>
    <col min="11777" max="11777" width="8.85546875" style="262" customWidth="1"/>
    <col min="11778" max="11778" width="10.85546875" style="262" customWidth="1"/>
    <col min="11779" max="11779" width="52.7109375" style="262" customWidth="1"/>
    <col min="11780" max="11780" width="11.140625" style="262" customWidth="1"/>
    <col min="11781" max="11781" width="10.7109375" style="262" customWidth="1"/>
    <col min="11782" max="11782" width="10.28515625" style="262" customWidth="1"/>
    <col min="11783" max="11783" width="8.85546875" style="262" customWidth="1"/>
    <col min="11784" max="11784" width="11.28515625" style="262" customWidth="1"/>
    <col min="11785" max="11785" width="10.85546875" style="262" customWidth="1"/>
    <col min="11786" max="11786" width="8.85546875" style="262" customWidth="1"/>
    <col min="11787" max="11787" width="11.140625" style="262" customWidth="1"/>
    <col min="11788" max="11791" width="11.85546875" style="262" customWidth="1"/>
    <col min="11792" max="11792" width="8.85546875" style="262" customWidth="1"/>
    <col min="11793" max="11793" width="10.85546875" style="262" customWidth="1"/>
    <col min="11794" max="11794" width="11.140625" style="262" customWidth="1"/>
    <col min="11795" max="11795" width="8.85546875" style="262" customWidth="1"/>
    <col min="11796" max="11796" width="10.85546875" style="262" customWidth="1"/>
    <col min="11797" max="11797" width="11.140625" style="262" customWidth="1"/>
    <col min="11798" max="11798" width="8.85546875" style="262" customWidth="1"/>
    <col min="11799" max="11799" width="10.85546875" style="262" customWidth="1"/>
    <col min="11800" max="11800" width="11.140625" style="262" customWidth="1"/>
    <col min="11801" max="12032" width="8.85546875" style="262"/>
    <col min="12033" max="12033" width="8.85546875" style="262" customWidth="1"/>
    <col min="12034" max="12034" width="10.85546875" style="262" customWidth="1"/>
    <col min="12035" max="12035" width="52.7109375" style="262" customWidth="1"/>
    <col min="12036" max="12036" width="11.140625" style="262" customWidth="1"/>
    <col min="12037" max="12037" width="10.7109375" style="262" customWidth="1"/>
    <col min="12038" max="12038" width="10.28515625" style="262" customWidth="1"/>
    <col min="12039" max="12039" width="8.85546875" style="262" customWidth="1"/>
    <col min="12040" max="12040" width="11.28515625" style="262" customWidth="1"/>
    <col min="12041" max="12041" width="10.85546875" style="262" customWidth="1"/>
    <col min="12042" max="12042" width="8.85546875" style="262" customWidth="1"/>
    <col min="12043" max="12043" width="11.140625" style="262" customWidth="1"/>
    <col min="12044" max="12047" width="11.85546875" style="262" customWidth="1"/>
    <col min="12048" max="12048" width="8.85546875" style="262" customWidth="1"/>
    <col min="12049" max="12049" width="10.85546875" style="262" customWidth="1"/>
    <col min="12050" max="12050" width="11.140625" style="262" customWidth="1"/>
    <col min="12051" max="12051" width="8.85546875" style="262" customWidth="1"/>
    <col min="12052" max="12052" width="10.85546875" style="262" customWidth="1"/>
    <col min="12053" max="12053" width="11.140625" style="262" customWidth="1"/>
    <col min="12054" max="12054" width="8.85546875" style="262" customWidth="1"/>
    <col min="12055" max="12055" width="10.85546875" style="262" customWidth="1"/>
    <col min="12056" max="12056" width="11.140625" style="262" customWidth="1"/>
    <col min="12057" max="12288" width="8.85546875" style="262"/>
    <col min="12289" max="12289" width="8.85546875" style="262" customWidth="1"/>
    <col min="12290" max="12290" width="10.85546875" style="262" customWidth="1"/>
    <col min="12291" max="12291" width="52.7109375" style="262" customWidth="1"/>
    <col min="12292" max="12292" width="11.140625" style="262" customWidth="1"/>
    <col min="12293" max="12293" width="10.7109375" style="262" customWidth="1"/>
    <col min="12294" max="12294" width="10.28515625" style="262" customWidth="1"/>
    <col min="12295" max="12295" width="8.85546875" style="262" customWidth="1"/>
    <col min="12296" max="12296" width="11.28515625" style="262" customWidth="1"/>
    <col min="12297" max="12297" width="10.85546875" style="262" customWidth="1"/>
    <col min="12298" max="12298" width="8.85546875" style="262" customWidth="1"/>
    <col min="12299" max="12299" width="11.140625" style="262" customWidth="1"/>
    <col min="12300" max="12303" width="11.85546875" style="262" customWidth="1"/>
    <col min="12304" max="12304" width="8.85546875" style="262" customWidth="1"/>
    <col min="12305" max="12305" width="10.85546875" style="262" customWidth="1"/>
    <col min="12306" max="12306" width="11.140625" style="262" customWidth="1"/>
    <col min="12307" max="12307" width="8.85546875" style="262" customWidth="1"/>
    <col min="12308" max="12308" width="10.85546875" style="262" customWidth="1"/>
    <col min="12309" max="12309" width="11.140625" style="262" customWidth="1"/>
    <col min="12310" max="12310" width="8.85546875" style="262" customWidth="1"/>
    <col min="12311" max="12311" width="10.85546875" style="262" customWidth="1"/>
    <col min="12312" max="12312" width="11.140625" style="262" customWidth="1"/>
    <col min="12313" max="12544" width="8.85546875" style="262"/>
    <col min="12545" max="12545" width="8.85546875" style="262" customWidth="1"/>
    <col min="12546" max="12546" width="10.85546875" style="262" customWidth="1"/>
    <col min="12547" max="12547" width="52.7109375" style="262" customWidth="1"/>
    <col min="12548" max="12548" width="11.140625" style="262" customWidth="1"/>
    <col min="12549" max="12549" width="10.7109375" style="262" customWidth="1"/>
    <col min="12550" max="12550" width="10.28515625" style="262" customWidth="1"/>
    <col min="12551" max="12551" width="8.85546875" style="262" customWidth="1"/>
    <col min="12552" max="12552" width="11.28515625" style="262" customWidth="1"/>
    <col min="12553" max="12553" width="10.85546875" style="262" customWidth="1"/>
    <col min="12554" max="12554" width="8.85546875" style="262" customWidth="1"/>
    <col min="12555" max="12555" width="11.140625" style="262" customWidth="1"/>
    <col min="12556" max="12559" width="11.85546875" style="262" customWidth="1"/>
    <col min="12560" max="12560" width="8.85546875" style="262" customWidth="1"/>
    <col min="12561" max="12561" width="10.85546875" style="262" customWidth="1"/>
    <col min="12562" max="12562" width="11.140625" style="262" customWidth="1"/>
    <col min="12563" max="12563" width="8.85546875" style="262" customWidth="1"/>
    <col min="12564" max="12564" width="10.85546875" style="262" customWidth="1"/>
    <col min="12565" max="12565" width="11.140625" style="262" customWidth="1"/>
    <col min="12566" max="12566" width="8.85546875" style="262" customWidth="1"/>
    <col min="12567" max="12567" width="10.85546875" style="262" customWidth="1"/>
    <col min="12568" max="12568" width="11.140625" style="262" customWidth="1"/>
    <col min="12569" max="12800" width="8.85546875" style="262"/>
    <col min="12801" max="12801" width="8.85546875" style="262" customWidth="1"/>
    <col min="12802" max="12802" width="10.85546875" style="262" customWidth="1"/>
    <col min="12803" max="12803" width="52.7109375" style="262" customWidth="1"/>
    <col min="12804" max="12804" width="11.140625" style="262" customWidth="1"/>
    <col min="12805" max="12805" width="10.7109375" style="262" customWidth="1"/>
    <col min="12806" max="12806" width="10.28515625" style="262" customWidth="1"/>
    <col min="12807" max="12807" width="8.85546875" style="262" customWidth="1"/>
    <col min="12808" max="12808" width="11.28515625" style="262" customWidth="1"/>
    <col min="12809" max="12809" width="10.85546875" style="262" customWidth="1"/>
    <col min="12810" max="12810" width="8.85546875" style="262" customWidth="1"/>
    <col min="12811" max="12811" width="11.140625" style="262" customWidth="1"/>
    <col min="12812" max="12815" width="11.85546875" style="262" customWidth="1"/>
    <col min="12816" max="12816" width="8.85546875" style="262" customWidth="1"/>
    <col min="12817" max="12817" width="10.85546875" style="262" customWidth="1"/>
    <col min="12818" max="12818" width="11.140625" style="262" customWidth="1"/>
    <col min="12819" max="12819" width="8.85546875" style="262" customWidth="1"/>
    <col min="12820" max="12820" width="10.85546875" style="262" customWidth="1"/>
    <col min="12821" max="12821" width="11.140625" style="262" customWidth="1"/>
    <col min="12822" max="12822" width="8.85546875" style="262" customWidth="1"/>
    <col min="12823" max="12823" width="10.85546875" style="262" customWidth="1"/>
    <col min="12824" max="12824" width="11.140625" style="262" customWidth="1"/>
    <col min="12825" max="13056" width="8.85546875" style="262"/>
    <col min="13057" max="13057" width="8.85546875" style="262" customWidth="1"/>
    <col min="13058" max="13058" width="10.85546875" style="262" customWidth="1"/>
    <col min="13059" max="13059" width="52.7109375" style="262" customWidth="1"/>
    <col min="13060" max="13060" width="11.140625" style="262" customWidth="1"/>
    <col min="13061" max="13061" width="10.7109375" style="262" customWidth="1"/>
    <col min="13062" max="13062" width="10.28515625" style="262" customWidth="1"/>
    <col min="13063" max="13063" width="8.85546875" style="262" customWidth="1"/>
    <col min="13064" max="13064" width="11.28515625" style="262" customWidth="1"/>
    <col min="13065" max="13065" width="10.85546875" style="262" customWidth="1"/>
    <col min="13066" max="13066" width="8.85546875" style="262" customWidth="1"/>
    <col min="13067" max="13067" width="11.140625" style="262" customWidth="1"/>
    <col min="13068" max="13071" width="11.85546875" style="262" customWidth="1"/>
    <col min="13072" max="13072" width="8.85546875" style="262" customWidth="1"/>
    <col min="13073" max="13073" width="10.85546875" style="262" customWidth="1"/>
    <col min="13074" max="13074" width="11.140625" style="262" customWidth="1"/>
    <col min="13075" max="13075" width="8.85546875" style="262" customWidth="1"/>
    <col min="13076" max="13076" width="10.85546875" style="262" customWidth="1"/>
    <col min="13077" max="13077" width="11.140625" style="262" customWidth="1"/>
    <col min="13078" max="13078" width="8.85546875" style="262" customWidth="1"/>
    <col min="13079" max="13079" width="10.85546875" style="262" customWidth="1"/>
    <col min="13080" max="13080" width="11.140625" style="262" customWidth="1"/>
    <col min="13081" max="13312" width="8.85546875" style="262"/>
    <col min="13313" max="13313" width="8.85546875" style="262" customWidth="1"/>
    <col min="13314" max="13314" width="10.85546875" style="262" customWidth="1"/>
    <col min="13315" max="13315" width="52.7109375" style="262" customWidth="1"/>
    <col min="13316" max="13316" width="11.140625" style="262" customWidth="1"/>
    <col min="13317" max="13317" width="10.7109375" style="262" customWidth="1"/>
    <col min="13318" max="13318" width="10.28515625" style="262" customWidth="1"/>
    <col min="13319" max="13319" width="8.85546875" style="262" customWidth="1"/>
    <col min="13320" max="13320" width="11.28515625" style="262" customWidth="1"/>
    <col min="13321" max="13321" width="10.85546875" style="262" customWidth="1"/>
    <col min="13322" max="13322" width="8.85546875" style="262" customWidth="1"/>
    <col min="13323" max="13323" width="11.140625" style="262" customWidth="1"/>
    <col min="13324" max="13327" width="11.85546875" style="262" customWidth="1"/>
    <col min="13328" max="13328" width="8.85546875" style="262" customWidth="1"/>
    <col min="13329" max="13329" width="10.85546875" style="262" customWidth="1"/>
    <col min="13330" max="13330" width="11.140625" style="262" customWidth="1"/>
    <col min="13331" max="13331" width="8.85546875" style="262" customWidth="1"/>
    <col min="13332" max="13332" width="10.85546875" style="262" customWidth="1"/>
    <col min="13333" max="13333" width="11.140625" style="262" customWidth="1"/>
    <col min="13334" max="13334" width="8.85546875" style="262" customWidth="1"/>
    <col min="13335" max="13335" width="10.85546875" style="262" customWidth="1"/>
    <col min="13336" max="13336" width="11.140625" style="262" customWidth="1"/>
    <col min="13337" max="13568" width="8.85546875" style="262"/>
    <col min="13569" max="13569" width="8.85546875" style="262" customWidth="1"/>
    <col min="13570" max="13570" width="10.85546875" style="262" customWidth="1"/>
    <col min="13571" max="13571" width="52.7109375" style="262" customWidth="1"/>
    <col min="13572" max="13572" width="11.140625" style="262" customWidth="1"/>
    <col min="13573" max="13573" width="10.7109375" style="262" customWidth="1"/>
    <col min="13574" max="13574" width="10.28515625" style="262" customWidth="1"/>
    <col min="13575" max="13575" width="8.85546875" style="262" customWidth="1"/>
    <col min="13576" max="13576" width="11.28515625" style="262" customWidth="1"/>
    <col min="13577" max="13577" width="10.85546875" style="262" customWidth="1"/>
    <col min="13578" max="13578" width="8.85546875" style="262" customWidth="1"/>
    <col min="13579" max="13579" width="11.140625" style="262" customWidth="1"/>
    <col min="13580" max="13583" width="11.85546875" style="262" customWidth="1"/>
    <col min="13584" max="13584" width="8.85546875" style="262" customWidth="1"/>
    <col min="13585" max="13585" width="10.85546875" style="262" customWidth="1"/>
    <col min="13586" max="13586" width="11.140625" style="262" customWidth="1"/>
    <col min="13587" max="13587" width="8.85546875" style="262" customWidth="1"/>
    <col min="13588" max="13588" width="10.85546875" style="262" customWidth="1"/>
    <col min="13589" max="13589" width="11.140625" style="262" customWidth="1"/>
    <col min="13590" max="13590" width="8.85546875" style="262" customWidth="1"/>
    <col min="13591" max="13591" width="10.85546875" style="262" customWidth="1"/>
    <col min="13592" max="13592" width="11.140625" style="262" customWidth="1"/>
    <col min="13593" max="13824" width="8.85546875" style="262"/>
    <col min="13825" max="13825" width="8.85546875" style="262" customWidth="1"/>
    <col min="13826" max="13826" width="10.85546875" style="262" customWidth="1"/>
    <col min="13827" max="13827" width="52.7109375" style="262" customWidth="1"/>
    <col min="13828" max="13828" width="11.140625" style="262" customWidth="1"/>
    <col min="13829" max="13829" width="10.7109375" style="262" customWidth="1"/>
    <col min="13830" max="13830" width="10.28515625" style="262" customWidth="1"/>
    <col min="13831" max="13831" width="8.85546875" style="262" customWidth="1"/>
    <col min="13832" max="13832" width="11.28515625" style="262" customWidth="1"/>
    <col min="13833" max="13833" width="10.85546875" style="262" customWidth="1"/>
    <col min="13834" max="13834" width="8.85546875" style="262" customWidth="1"/>
    <col min="13835" max="13835" width="11.140625" style="262" customWidth="1"/>
    <col min="13836" max="13839" width="11.85546875" style="262" customWidth="1"/>
    <col min="13840" max="13840" width="8.85546875" style="262" customWidth="1"/>
    <col min="13841" max="13841" width="10.85546875" style="262" customWidth="1"/>
    <col min="13842" max="13842" width="11.140625" style="262" customWidth="1"/>
    <col min="13843" max="13843" width="8.85546875" style="262" customWidth="1"/>
    <col min="13844" max="13844" width="10.85546875" style="262" customWidth="1"/>
    <col min="13845" max="13845" width="11.140625" style="262" customWidth="1"/>
    <col min="13846" max="13846" width="8.85546875" style="262" customWidth="1"/>
    <col min="13847" max="13847" width="10.85546875" style="262" customWidth="1"/>
    <col min="13848" max="13848" width="11.140625" style="262" customWidth="1"/>
    <col min="13849" max="14080" width="8.85546875" style="262"/>
    <col min="14081" max="14081" width="8.85546875" style="262" customWidth="1"/>
    <col min="14082" max="14082" width="10.85546875" style="262" customWidth="1"/>
    <col min="14083" max="14083" width="52.7109375" style="262" customWidth="1"/>
    <col min="14084" max="14084" width="11.140625" style="262" customWidth="1"/>
    <col min="14085" max="14085" width="10.7109375" style="262" customWidth="1"/>
    <col min="14086" max="14086" width="10.28515625" style="262" customWidth="1"/>
    <col min="14087" max="14087" width="8.85546875" style="262" customWidth="1"/>
    <col min="14088" max="14088" width="11.28515625" style="262" customWidth="1"/>
    <col min="14089" max="14089" width="10.85546875" style="262" customWidth="1"/>
    <col min="14090" max="14090" width="8.85546875" style="262" customWidth="1"/>
    <col min="14091" max="14091" width="11.140625" style="262" customWidth="1"/>
    <col min="14092" max="14095" width="11.85546875" style="262" customWidth="1"/>
    <col min="14096" max="14096" width="8.85546875" style="262" customWidth="1"/>
    <col min="14097" max="14097" width="10.85546875" style="262" customWidth="1"/>
    <col min="14098" max="14098" width="11.140625" style="262" customWidth="1"/>
    <col min="14099" max="14099" width="8.85546875" style="262" customWidth="1"/>
    <col min="14100" max="14100" width="10.85546875" style="262" customWidth="1"/>
    <col min="14101" max="14101" width="11.140625" style="262" customWidth="1"/>
    <col min="14102" max="14102" width="8.85546875" style="262" customWidth="1"/>
    <col min="14103" max="14103" width="10.85546875" style="262" customWidth="1"/>
    <col min="14104" max="14104" width="11.140625" style="262" customWidth="1"/>
    <col min="14105" max="14336" width="8.85546875" style="262"/>
    <col min="14337" max="14337" width="8.85546875" style="262" customWidth="1"/>
    <col min="14338" max="14338" width="10.85546875" style="262" customWidth="1"/>
    <col min="14339" max="14339" width="52.7109375" style="262" customWidth="1"/>
    <col min="14340" max="14340" width="11.140625" style="262" customWidth="1"/>
    <col min="14341" max="14341" width="10.7109375" style="262" customWidth="1"/>
    <col min="14342" max="14342" width="10.28515625" style="262" customWidth="1"/>
    <col min="14343" max="14343" width="8.85546875" style="262" customWidth="1"/>
    <col min="14344" max="14344" width="11.28515625" style="262" customWidth="1"/>
    <col min="14345" max="14345" width="10.85546875" style="262" customWidth="1"/>
    <col min="14346" max="14346" width="8.85546875" style="262" customWidth="1"/>
    <col min="14347" max="14347" width="11.140625" style="262" customWidth="1"/>
    <col min="14348" max="14351" width="11.85546875" style="262" customWidth="1"/>
    <col min="14352" max="14352" width="8.85546875" style="262" customWidth="1"/>
    <col min="14353" max="14353" width="10.85546875" style="262" customWidth="1"/>
    <col min="14354" max="14354" width="11.140625" style="262" customWidth="1"/>
    <col min="14355" max="14355" width="8.85546875" style="262" customWidth="1"/>
    <col min="14356" max="14356" width="10.85546875" style="262" customWidth="1"/>
    <col min="14357" max="14357" width="11.140625" style="262" customWidth="1"/>
    <col min="14358" max="14358" width="8.85546875" style="262" customWidth="1"/>
    <col min="14359" max="14359" width="10.85546875" style="262" customWidth="1"/>
    <col min="14360" max="14360" width="11.140625" style="262" customWidth="1"/>
    <col min="14361" max="14592" width="8.85546875" style="262"/>
    <col min="14593" max="14593" width="8.85546875" style="262" customWidth="1"/>
    <col min="14594" max="14594" width="10.85546875" style="262" customWidth="1"/>
    <col min="14595" max="14595" width="52.7109375" style="262" customWidth="1"/>
    <col min="14596" max="14596" width="11.140625" style="262" customWidth="1"/>
    <col min="14597" max="14597" width="10.7109375" style="262" customWidth="1"/>
    <col min="14598" max="14598" width="10.28515625" style="262" customWidth="1"/>
    <col min="14599" max="14599" width="8.85546875" style="262" customWidth="1"/>
    <col min="14600" max="14600" width="11.28515625" style="262" customWidth="1"/>
    <col min="14601" max="14601" width="10.85546875" style="262" customWidth="1"/>
    <col min="14602" max="14602" width="8.85546875" style="262" customWidth="1"/>
    <col min="14603" max="14603" width="11.140625" style="262" customWidth="1"/>
    <col min="14604" max="14607" width="11.85546875" style="262" customWidth="1"/>
    <col min="14608" max="14608" width="8.85546875" style="262" customWidth="1"/>
    <col min="14609" max="14609" width="10.85546875" style="262" customWidth="1"/>
    <col min="14610" max="14610" width="11.140625" style="262" customWidth="1"/>
    <col min="14611" max="14611" width="8.85546875" style="262" customWidth="1"/>
    <col min="14612" max="14612" width="10.85546875" style="262" customWidth="1"/>
    <col min="14613" max="14613" width="11.140625" style="262" customWidth="1"/>
    <col min="14614" max="14614" width="8.85546875" style="262" customWidth="1"/>
    <col min="14615" max="14615" width="10.85546875" style="262" customWidth="1"/>
    <col min="14616" max="14616" width="11.140625" style="262" customWidth="1"/>
    <col min="14617" max="14848" width="8.85546875" style="262"/>
    <col min="14849" max="14849" width="8.85546875" style="262" customWidth="1"/>
    <col min="14850" max="14850" width="10.85546875" style="262" customWidth="1"/>
    <col min="14851" max="14851" width="52.7109375" style="262" customWidth="1"/>
    <col min="14852" max="14852" width="11.140625" style="262" customWidth="1"/>
    <col min="14853" max="14853" width="10.7109375" style="262" customWidth="1"/>
    <col min="14854" max="14854" width="10.28515625" style="262" customWidth="1"/>
    <col min="14855" max="14855" width="8.85546875" style="262" customWidth="1"/>
    <col min="14856" max="14856" width="11.28515625" style="262" customWidth="1"/>
    <col min="14857" max="14857" width="10.85546875" style="262" customWidth="1"/>
    <col min="14858" max="14858" width="8.85546875" style="262" customWidth="1"/>
    <col min="14859" max="14859" width="11.140625" style="262" customWidth="1"/>
    <col min="14860" max="14863" width="11.85546875" style="262" customWidth="1"/>
    <col min="14864" max="14864" width="8.85546875" style="262" customWidth="1"/>
    <col min="14865" max="14865" width="10.85546875" style="262" customWidth="1"/>
    <col min="14866" max="14866" width="11.140625" style="262" customWidth="1"/>
    <col min="14867" max="14867" width="8.85546875" style="262" customWidth="1"/>
    <col min="14868" max="14868" width="10.85546875" style="262" customWidth="1"/>
    <col min="14869" max="14869" width="11.140625" style="262" customWidth="1"/>
    <col min="14870" max="14870" width="8.85546875" style="262" customWidth="1"/>
    <col min="14871" max="14871" width="10.85546875" style="262" customWidth="1"/>
    <col min="14872" max="14872" width="11.140625" style="262" customWidth="1"/>
    <col min="14873" max="15104" width="8.85546875" style="262"/>
    <col min="15105" max="15105" width="8.85546875" style="262" customWidth="1"/>
    <col min="15106" max="15106" width="10.85546875" style="262" customWidth="1"/>
    <col min="15107" max="15107" width="52.7109375" style="262" customWidth="1"/>
    <col min="15108" max="15108" width="11.140625" style="262" customWidth="1"/>
    <col min="15109" max="15109" width="10.7109375" style="262" customWidth="1"/>
    <col min="15110" max="15110" width="10.28515625" style="262" customWidth="1"/>
    <col min="15111" max="15111" width="8.85546875" style="262" customWidth="1"/>
    <col min="15112" max="15112" width="11.28515625" style="262" customWidth="1"/>
    <col min="15113" max="15113" width="10.85546875" style="262" customWidth="1"/>
    <col min="15114" max="15114" width="8.85546875" style="262" customWidth="1"/>
    <col min="15115" max="15115" width="11.140625" style="262" customWidth="1"/>
    <col min="15116" max="15119" width="11.85546875" style="262" customWidth="1"/>
    <col min="15120" max="15120" width="8.85546875" style="262" customWidth="1"/>
    <col min="15121" max="15121" width="10.85546875" style="262" customWidth="1"/>
    <col min="15122" max="15122" width="11.140625" style="262" customWidth="1"/>
    <col min="15123" max="15123" width="8.85546875" style="262" customWidth="1"/>
    <col min="15124" max="15124" width="10.85546875" style="262" customWidth="1"/>
    <col min="15125" max="15125" width="11.140625" style="262" customWidth="1"/>
    <col min="15126" max="15126" width="8.85546875" style="262" customWidth="1"/>
    <col min="15127" max="15127" width="10.85546875" style="262" customWidth="1"/>
    <col min="15128" max="15128" width="11.140625" style="262" customWidth="1"/>
    <col min="15129" max="15360" width="8.85546875" style="262"/>
    <col min="15361" max="15361" width="8.85546875" style="262" customWidth="1"/>
    <col min="15362" max="15362" width="10.85546875" style="262" customWidth="1"/>
    <col min="15363" max="15363" width="52.7109375" style="262" customWidth="1"/>
    <col min="15364" max="15364" width="11.140625" style="262" customWidth="1"/>
    <col min="15365" max="15365" width="10.7109375" style="262" customWidth="1"/>
    <col min="15366" max="15366" width="10.28515625" style="262" customWidth="1"/>
    <col min="15367" max="15367" width="8.85546875" style="262" customWidth="1"/>
    <col min="15368" max="15368" width="11.28515625" style="262" customWidth="1"/>
    <col min="15369" max="15369" width="10.85546875" style="262" customWidth="1"/>
    <col min="15370" max="15370" width="8.85546875" style="262" customWidth="1"/>
    <col min="15371" max="15371" width="11.140625" style="262" customWidth="1"/>
    <col min="15372" max="15375" width="11.85546875" style="262" customWidth="1"/>
    <col min="15376" max="15376" width="8.85546875" style="262" customWidth="1"/>
    <col min="15377" max="15377" width="10.85546875" style="262" customWidth="1"/>
    <col min="15378" max="15378" width="11.140625" style="262" customWidth="1"/>
    <col min="15379" max="15379" width="8.85546875" style="262" customWidth="1"/>
    <col min="15380" max="15380" width="10.85546875" style="262" customWidth="1"/>
    <col min="15381" max="15381" width="11.140625" style="262" customWidth="1"/>
    <col min="15382" max="15382" width="8.85546875" style="262" customWidth="1"/>
    <col min="15383" max="15383" width="10.85546875" style="262" customWidth="1"/>
    <col min="15384" max="15384" width="11.140625" style="262" customWidth="1"/>
    <col min="15385" max="15616" width="8.85546875" style="262"/>
    <col min="15617" max="15617" width="8.85546875" style="262" customWidth="1"/>
    <col min="15618" max="15618" width="10.85546875" style="262" customWidth="1"/>
    <col min="15619" max="15619" width="52.7109375" style="262" customWidth="1"/>
    <col min="15620" max="15620" width="11.140625" style="262" customWidth="1"/>
    <col min="15621" max="15621" width="10.7109375" style="262" customWidth="1"/>
    <col min="15622" max="15622" width="10.28515625" style="262" customWidth="1"/>
    <col min="15623" max="15623" width="8.85546875" style="262" customWidth="1"/>
    <col min="15624" max="15624" width="11.28515625" style="262" customWidth="1"/>
    <col min="15625" max="15625" width="10.85546875" style="262" customWidth="1"/>
    <col min="15626" max="15626" width="8.85546875" style="262" customWidth="1"/>
    <col min="15627" max="15627" width="11.140625" style="262" customWidth="1"/>
    <col min="15628" max="15631" width="11.85546875" style="262" customWidth="1"/>
    <col min="15632" max="15632" width="8.85546875" style="262" customWidth="1"/>
    <col min="15633" max="15633" width="10.85546875" style="262" customWidth="1"/>
    <col min="15634" max="15634" width="11.140625" style="262" customWidth="1"/>
    <col min="15635" max="15635" width="8.85546875" style="262" customWidth="1"/>
    <col min="15636" max="15636" width="10.85546875" style="262" customWidth="1"/>
    <col min="15637" max="15637" width="11.140625" style="262" customWidth="1"/>
    <col min="15638" max="15638" width="8.85546875" style="262" customWidth="1"/>
    <col min="15639" max="15639" width="10.85546875" style="262" customWidth="1"/>
    <col min="15640" max="15640" width="11.140625" style="262" customWidth="1"/>
    <col min="15641" max="15872" width="8.85546875" style="262"/>
    <col min="15873" max="15873" width="8.85546875" style="262" customWidth="1"/>
    <col min="15874" max="15874" width="10.85546875" style="262" customWidth="1"/>
    <col min="15875" max="15875" width="52.7109375" style="262" customWidth="1"/>
    <col min="15876" max="15876" width="11.140625" style="262" customWidth="1"/>
    <col min="15877" max="15877" width="10.7109375" style="262" customWidth="1"/>
    <col min="15878" max="15878" width="10.28515625" style="262" customWidth="1"/>
    <col min="15879" max="15879" width="8.85546875" style="262" customWidth="1"/>
    <col min="15880" max="15880" width="11.28515625" style="262" customWidth="1"/>
    <col min="15881" max="15881" width="10.85546875" style="262" customWidth="1"/>
    <col min="15882" max="15882" width="8.85546875" style="262" customWidth="1"/>
    <col min="15883" max="15883" width="11.140625" style="262" customWidth="1"/>
    <col min="15884" max="15887" width="11.85546875" style="262" customWidth="1"/>
    <col min="15888" max="15888" width="8.85546875" style="262" customWidth="1"/>
    <col min="15889" max="15889" width="10.85546875" style="262" customWidth="1"/>
    <col min="15890" max="15890" width="11.140625" style="262" customWidth="1"/>
    <col min="15891" max="15891" width="8.85546875" style="262" customWidth="1"/>
    <col min="15892" max="15892" width="10.85546875" style="262" customWidth="1"/>
    <col min="15893" max="15893" width="11.140625" style="262" customWidth="1"/>
    <col min="15894" max="15894" width="8.85546875" style="262" customWidth="1"/>
    <col min="15895" max="15895" width="10.85546875" style="262" customWidth="1"/>
    <col min="15896" max="15896" width="11.140625" style="262" customWidth="1"/>
    <col min="15897" max="16128" width="8.85546875" style="262"/>
    <col min="16129" max="16129" width="8.85546875" style="262" customWidth="1"/>
    <col min="16130" max="16130" width="10.85546875" style="262" customWidth="1"/>
    <col min="16131" max="16131" width="52.7109375" style="262" customWidth="1"/>
    <col min="16132" max="16132" width="11.140625" style="262" customWidth="1"/>
    <col min="16133" max="16133" width="10.7109375" style="262" customWidth="1"/>
    <col min="16134" max="16134" width="10.28515625" style="262" customWidth="1"/>
    <col min="16135" max="16135" width="8.85546875" style="262" customWidth="1"/>
    <col min="16136" max="16136" width="11.28515625" style="262" customWidth="1"/>
    <col min="16137" max="16137" width="10.85546875" style="262" customWidth="1"/>
    <col min="16138" max="16138" width="8.85546875" style="262" customWidth="1"/>
    <col min="16139" max="16139" width="11.140625" style="262" customWidth="1"/>
    <col min="16140" max="16143" width="11.85546875" style="262" customWidth="1"/>
    <col min="16144" max="16144" width="8.85546875" style="262" customWidth="1"/>
    <col min="16145" max="16145" width="10.85546875" style="262" customWidth="1"/>
    <col min="16146" max="16146" width="11.140625" style="262" customWidth="1"/>
    <col min="16147" max="16147" width="8.85546875" style="262" customWidth="1"/>
    <col min="16148" max="16148" width="10.85546875" style="262" customWidth="1"/>
    <col min="16149" max="16149" width="11.140625" style="262" customWidth="1"/>
    <col min="16150" max="16150" width="8.85546875" style="262" customWidth="1"/>
    <col min="16151" max="16151" width="10.85546875" style="262" customWidth="1"/>
    <col min="16152" max="16152" width="11.140625" style="262" customWidth="1"/>
    <col min="16153" max="16384" width="8.85546875" style="262"/>
  </cols>
  <sheetData>
    <row r="1" spans="2:27" s="260" customFormat="1" ht="18.75" customHeight="1">
      <c r="B1" s="7696" t="str">
        <f>'[8]Бакалавриат ЗО'!B1:U1</f>
        <v>Гуманитарно-педагогическая академия (филиал) ФГАОУ ВО «КФУ им. В. И. Вернадского» в г. Ялте</v>
      </c>
      <c r="C1" s="7696"/>
      <c r="D1" s="7696"/>
      <c r="E1" s="7696"/>
      <c r="F1" s="7696"/>
      <c r="G1" s="7696"/>
      <c r="H1" s="7696"/>
      <c r="I1" s="7696"/>
      <c r="J1" s="7696"/>
      <c r="K1" s="7696"/>
      <c r="L1" s="7696"/>
      <c r="M1" s="7696"/>
      <c r="N1" s="7696"/>
      <c r="O1" s="7696"/>
      <c r="P1" s="7696"/>
      <c r="Q1" s="7696"/>
      <c r="R1" s="7696"/>
      <c r="S1" s="4469"/>
      <c r="T1" s="4469"/>
      <c r="U1" s="4469"/>
    </row>
    <row r="2" spans="2:27" s="260" customFormat="1">
      <c r="B2" s="7697"/>
      <c r="C2" s="7697"/>
      <c r="D2" s="7697"/>
      <c r="E2" s="7697"/>
      <c r="F2" s="7697"/>
      <c r="G2" s="7697"/>
      <c r="H2" s="7697"/>
      <c r="I2" s="7697"/>
      <c r="J2" s="7697"/>
      <c r="K2" s="7697"/>
      <c r="L2" s="7697"/>
      <c r="M2" s="7697"/>
      <c r="N2" s="7697"/>
      <c r="O2" s="7697"/>
      <c r="P2" s="7697"/>
      <c r="Q2" s="7697"/>
      <c r="R2" s="7697"/>
      <c r="S2" s="4470"/>
      <c r="T2" s="4470"/>
      <c r="U2" s="4470"/>
    </row>
    <row r="3" spans="2:27" s="260" customFormat="1" ht="18.75" customHeight="1">
      <c r="B3" s="7698" t="s">
        <v>151</v>
      </c>
      <c r="C3" s="7698"/>
      <c r="D3" s="7699">
        <v>45078</v>
      </c>
      <c r="E3" s="7700"/>
      <c r="F3" s="7701" t="s">
        <v>152</v>
      </c>
      <c r="G3" s="7701"/>
      <c r="H3" s="7701"/>
      <c r="I3" s="7701"/>
      <c r="J3" s="7701"/>
      <c r="K3" s="7701"/>
      <c r="L3" s="7701"/>
      <c r="M3" s="7701"/>
      <c r="N3" s="7701"/>
      <c r="O3" s="7701"/>
      <c r="P3" s="7701"/>
      <c r="Q3" s="7701"/>
      <c r="R3" s="7701"/>
      <c r="S3" s="4471"/>
      <c r="T3" s="4471"/>
      <c r="U3" s="4471"/>
      <c r="V3" s="437"/>
      <c r="W3" s="437"/>
      <c r="X3" s="437"/>
      <c r="Y3" s="437"/>
      <c r="Z3" s="437"/>
      <c r="AA3" s="437"/>
    </row>
    <row r="4" spans="2:27" s="260" customFormat="1" ht="19.5" thickBot="1">
      <c r="B4" s="4468"/>
      <c r="C4" s="4468"/>
      <c r="F4" s="265"/>
      <c r="I4" s="265"/>
      <c r="J4" s="265"/>
      <c r="K4" s="265"/>
      <c r="L4" s="265"/>
      <c r="M4" s="265"/>
      <c r="N4" s="265"/>
      <c r="O4" s="265"/>
      <c r="R4" s="265"/>
      <c r="U4" s="265"/>
      <c r="X4" s="265"/>
    </row>
    <row r="5" spans="2:27" s="260" customFormat="1" ht="13.5" customHeight="1" thickBot="1">
      <c r="B5" s="7694" t="s">
        <v>1</v>
      </c>
      <c r="C5" s="7694"/>
      <c r="D5" s="7695" t="s">
        <v>2</v>
      </c>
      <c r="E5" s="7695"/>
      <c r="F5" s="7695"/>
      <c r="G5" s="7689" t="s">
        <v>3</v>
      </c>
      <c r="H5" s="7689"/>
      <c r="I5" s="7689"/>
      <c r="J5" s="7689">
        <v>3</v>
      </c>
      <c r="K5" s="7689"/>
      <c r="L5" s="7689"/>
      <c r="M5" s="7689">
        <v>4</v>
      </c>
      <c r="N5" s="7689"/>
      <c r="O5" s="7689"/>
      <c r="P5" s="7689">
        <v>5</v>
      </c>
      <c r="Q5" s="7689"/>
      <c r="R5" s="7689"/>
      <c r="S5" s="7689">
        <v>6</v>
      </c>
      <c r="T5" s="7689"/>
      <c r="U5" s="7689"/>
      <c r="V5" s="7693" t="s">
        <v>153</v>
      </c>
      <c r="W5" s="7693"/>
      <c r="X5" s="7693"/>
    </row>
    <row r="6" spans="2:27" s="260" customFormat="1" ht="18.75" customHeight="1" thickBot="1">
      <c r="B6" s="7694"/>
      <c r="C6" s="7694"/>
      <c r="D6" s="7695"/>
      <c r="E6" s="7695"/>
      <c r="F6" s="7695"/>
      <c r="G6" s="7689"/>
      <c r="H6" s="7689"/>
      <c r="I6" s="7689"/>
      <c r="J6" s="7689"/>
      <c r="K6" s="7689"/>
      <c r="L6" s="7689"/>
      <c r="M6" s="7689"/>
      <c r="N6" s="7689"/>
      <c r="O6" s="7689"/>
      <c r="P6" s="7689"/>
      <c r="Q6" s="7689"/>
      <c r="R6" s="7689"/>
      <c r="S6" s="7689"/>
      <c r="T6" s="7689"/>
      <c r="U6" s="7689"/>
      <c r="V6" s="7693"/>
      <c r="W6" s="7693"/>
      <c r="X6" s="7693"/>
    </row>
    <row r="7" spans="2:27" s="260" customFormat="1" ht="70.5" customHeight="1" thickBot="1">
      <c r="B7" s="7694"/>
      <c r="C7" s="7694"/>
      <c r="D7" s="4509" t="s">
        <v>7</v>
      </c>
      <c r="E7" s="4484" t="s">
        <v>8</v>
      </c>
      <c r="F7" s="4482" t="s">
        <v>9</v>
      </c>
      <c r="G7" s="4483" t="s">
        <v>7</v>
      </c>
      <c r="H7" s="4484" t="s">
        <v>8</v>
      </c>
      <c r="I7" s="4482" t="s">
        <v>9</v>
      </c>
      <c r="J7" s="4483" t="s">
        <v>7</v>
      </c>
      <c r="K7" s="4484" t="s">
        <v>8</v>
      </c>
      <c r="L7" s="4482" t="s">
        <v>9</v>
      </c>
      <c r="M7" s="4483" t="s">
        <v>7</v>
      </c>
      <c r="N7" s="4484" t="s">
        <v>8</v>
      </c>
      <c r="O7" s="4482" t="s">
        <v>9</v>
      </c>
      <c r="P7" s="4483" t="s">
        <v>7</v>
      </c>
      <c r="Q7" s="4484" t="s">
        <v>8</v>
      </c>
      <c r="R7" s="4482" t="s">
        <v>9</v>
      </c>
      <c r="S7" s="4483" t="s">
        <v>7</v>
      </c>
      <c r="T7" s="4484" t="s">
        <v>8</v>
      </c>
      <c r="U7" s="4482" t="s">
        <v>9</v>
      </c>
      <c r="V7" s="4483" t="s">
        <v>7</v>
      </c>
      <c r="W7" s="4484" t="s">
        <v>8</v>
      </c>
      <c r="X7" s="4473" t="s">
        <v>9</v>
      </c>
    </row>
    <row r="8" spans="2:27" s="260" customFormat="1" ht="31.5" customHeight="1">
      <c r="B8" s="7690" t="s">
        <v>10</v>
      </c>
      <c r="C8" s="7690"/>
      <c r="D8" s="4489"/>
      <c r="E8" s="4489"/>
      <c r="F8" s="4490"/>
      <c r="G8" s="5203"/>
      <c r="H8" s="5204"/>
      <c r="I8" s="5205"/>
      <c r="J8" s="4489"/>
      <c r="K8" s="4489"/>
      <c r="L8" s="4490"/>
      <c r="M8" s="4491"/>
      <c r="N8" s="4489"/>
      <c r="O8" s="4490"/>
      <c r="P8" s="4491"/>
      <c r="Q8" s="4489"/>
      <c r="R8" s="4490"/>
      <c r="S8" s="4491"/>
      <c r="T8" s="4489"/>
      <c r="U8" s="4490"/>
      <c r="V8" s="4492"/>
      <c r="W8" s="4493"/>
      <c r="X8" s="4490"/>
    </row>
    <row r="9" spans="2:27" s="240" customFormat="1" ht="41.25" customHeight="1">
      <c r="B9" s="3948" t="s">
        <v>154</v>
      </c>
      <c r="C9" s="3949" t="s">
        <v>155</v>
      </c>
      <c r="D9" s="5439">
        <v>17</v>
      </c>
      <c r="E9" s="5439">
        <v>0</v>
      </c>
      <c r="F9" s="5440">
        <v>17</v>
      </c>
      <c r="G9" s="5441">
        <v>14</v>
      </c>
      <c r="H9" s="5439">
        <v>0</v>
      </c>
      <c r="I9" s="5440">
        <v>14</v>
      </c>
      <c r="J9" s="5439">
        <v>14</v>
      </c>
      <c r="K9" s="5439">
        <v>0</v>
      </c>
      <c r="L9" s="5440">
        <v>14</v>
      </c>
      <c r="M9" s="5439">
        <v>15</v>
      </c>
      <c r="N9" s="5439">
        <v>0</v>
      </c>
      <c r="O9" s="5440">
        <v>15</v>
      </c>
      <c r="P9" s="5439">
        <v>5</v>
      </c>
      <c r="Q9" s="5439">
        <v>0</v>
      </c>
      <c r="R9" s="5440">
        <v>5</v>
      </c>
      <c r="S9" s="5439">
        <v>0</v>
      </c>
      <c r="T9" s="5439">
        <v>0</v>
      </c>
      <c r="U9" s="5440">
        <v>0</v>
      </c>
      <c r="V9" s="5439">
        <v>65</v>
      </c>
      <c r="W9" s="5439">
        <v>0</v>
      </c>
      <c r="X9" s="5440">
        <v>65</v>
      </c>
    </row>
    <row r="10" spans="2:27" s="240" customFormat="1" ht="24.75" customHeight="1" thickBot="1">
      <c r="B10" s="3948" t="s">
        <v>156</v>
      </c>
      <c r="C10" s="3949" t="s">
        <v>157</v>
      </c>
      <c r="D10" s="5439">
        <v>8</v>
      </c>
      <c r="E10" s="5439">
        <v>1</v>
      </c>
      <c r="F10" s="5440">
        <v>9</v>
      </c>
      <c r="G10" s="5441">
        <v>9</v>
      </c>
      <c r="H10" s="5439">
        <v>0</v>
      </c>
      <c r="I10" s="5440">
        <v>9</v>
      </c>
      <c r="J10" s="5439">
        <v>10</v>
      </c>
      <c r="K10" s="5439">
        <v>0</v>
      </c>
      <c r="L10" s="5440">
        <v>10</v>
      </c>
      <c r="M10" s="5439">
        <v>6</v>
      </c>
      <c r="N10" s="5439">
        <v>0</v>
      </c>
      <c r="O10" s="5440">
        <v>6</v>
      </c>
      <c r="P10" s="5439">
        <v>7</v>
      </c>
      <c r="Q10" s="5439">
        <v>0</v>
      </c>
      <c r="R10" s="5440">
        <v>7</v>
      </c>
      <c r="S10" s="5439">
        <v>9</v>
      </c>
      <c r="T10" s="5439">
        <v>0</v>
      </c>
      <c r="U10" s="5440">
        <v>9</v>
      </c>
      <c r="V10" s="5439">
        <v>49</v>
      </c>
      <c r="W10" s="5439">
        <v>1</v>
      </c>
      <c r="X10" s="5440">
        <v>50</v>
      </c>
    </row>
    <row r="11" spans="2:27" s="240" customFormat="1" ht="28.5" customHeight="1" thickBot="1">
      <c r="B11" s="7686" t="s">
        <v>14</v>
      </c>
      <c r="C11" s="7686"/>
      <c r="D11" s="4476">
        <f t="shared" ref="D11:X11" si="0">SUM(D9:D10)</f>
        <v>25</v>
      </c>
      <c r="E11" s="4494">
        <f t="shared" si="0"/>
        <v>1</v>
      </c>
      <c r="F11" s="4477">
        <f t="shared" si="0"/>
        <v>26</v>
      </c>
      <c r="G11" s="5206">
        <f t="shared" si="0"/>
        <v>23</v>
      </c>
      <c r="H11" s="5206">
        <f t="shared" si="0"/>
        <v>0</v>
      </c>
      <c r="I11" s="5207">
        <f t="shared" si="0"/>
        <v>23</v>
      </c>
      <c r="J11" s="4476">
        <f t="shared" si="0"/>
        <v>24</v>
      </c>
      <c r="K11" s="4494">
        <f t="shared" si="0"/>
        <v>0</v>
      </c>
      <c r="L11" s="4477">
        <f t="shared" si="0"/>
        <v>24</v>
      </c>
      <c r="M11" s="4494">
        <f t="shared" si="0"/>
        <v>21</v>
      </c>
      <c r="N11" s="4494">
        <f t="shared" si="0"/>
        <v>0</v>
      </c>
      <c r="O11" s="4477">
        <f t="shared" si="0"/>
        <v>21</v>
      </c>
      <c r="P11" s="4494">
        <f t="shared" si="0"/>
        <v>12</v>
      </c>
      <c r="Q11" s="4494">
        <f t="shared" si="0"/>
        <v>0</v>
      </c>
      <c r="R11" s="4477">
        <f t="shared" si="0"/>
        <v>12</v>
      </c>
      <c r="S11" s="4494">
        <f t="shared" si="0"/>
        <v>9</v>
      </c>
      <c r="T11" s="4494">
        <f t="shared" si="0"/>
        <v>0</v>
      </c>
      <c r="U11" s="4477">
        <f t="shared" si="0"/>
        <v>9</v>
      </c>
      <c r="V11" s="4478">
        <f t="shared" si="0"/>
        <v>114</v>
      </c>
      <c r="W11" s="4488">
        <f t="shared" si="0"/>
        <v>1</v>
      </c>
      <c r="X11" s="4477">
        <f t="shared" si="0"/>
        <v>115</v>
      </c>
    </row>
    <row r="12" spans="2:27" s="240" customFormat="1" ht="32.25" customHeight="1" thickBot="1">
      <c r="B12" s="7703" t="s">
        <v>15</v>
      </c>
      <c r="C12" s="7703"/>
      <c r="D12" s="4495"/>
      <c r="E12" s="257"/>
      <c r="F12" s="4496"/>
      <c r="G12" s="257"/>
      <c r="H12" s="257"/>
      <c r="I12" s="4496"/>
      <c r="J12" s="4495"/>
      <c r="K12" s="257"/>
      <c r="L12" s="3942"/>
      <c r="M12" s="257"/>
      <c r="N12" s="257"/>
      <c r="O12" s="4496"/>
      <c r="P12" s="257"/>
      <c r="Q12" s="257"/>
      <c r="R12" s="4496"/>
      <c r="S12" s="257"/>
      <c r="T12" s="257"/>
      <c r="U12" s="4496"/>
      <c r="V12" s="257"/>
      <c r="W12" s="257"/>
      <c r="X12" s="4496"/>
    </row>
    <row r="13" spans="2:27" s="240" customFormat="1" ht="31.5" customHeight="1">
      <c r="B13" s="7691" t="s">
        <v>16</v>
      </c>
      <c r="C13" s="7692"/>
      <c r="D13" s="5453"/>
      <c r="E13" s="5454"/>
      <c r="F13" s="5455"/>
      <c r="G13" s="5454"/>
      <c r="H13" s="5454"/>
      <c r="I13" s="5455"/>
      <c r="J13" s="5453"/>
      <c r="K13" s="5454"/>
      <c r="L13" s="5456"/>
      <c r="M13" s="5454"/>
      <c r="N13" s="5454"/>
      <c r="O13" s="5455"/>
      <c r="P13" s="5454"/>
      <c r="Q13" s="5454"/>
      <c r="R13" s="5455"/>
      <c r="S13" s="5454"/>
      <c r="T13" s="5454"/>
      <c r="U13" s="5455"/>
      <c r="V13" s="5454"/>
      <c r="W13" s="5454"/>
      <c r="X13" s="5455"/>
    </row>
    <row r="14" spans="2:27" s="240" customFormat="1" ht="28.5" customHeight="1">
      <c r="B14" s="3948" t="s">
        <v>154</v>
      </c>
      <c r="C14" s="5452" t="s">
        <v>155</v>
      </c>
      <c r="D14" s="5439">
        <v>16</v>
      </c>
      <c r="E14" s="5439">
        <v>0</v>
      </c>
      <c r="F14" s="5440">
        <v>16</v>
      </c>
      <c r="G14" s="5441">
        <v>14</v>
      </c>
      <c r="H14" s="5439">
        <v>0</v>
      </c>
      <c r="I14" s="5440">
        <v>14</v>
      </c>
      <c r="J14" s="5439">
        <v>14</v>
      </c>
      <c r="K14" s="5439">
        <v>0</v>
      </c>
      <c r="L14" s="5440">
        <v>14</v>
      </c>
      <c r="M14" s="5439">
        <v>15</v>
      </c>
      <c r="N14" s="5439">
        <v>0</v>
      </c>
      <c r="O14" s="5440">
        <v>15</v>
      </c>
      <c r="P14" s="5439">
        <v>5</v>
      </c>
      <c r="Q14" s="5439">
        <v>0</v>
      </c>
      <c r="R14" s="5440">
        <v>5</v>
      </c>
      <c r="S14" s="5439">
        <v>0</v>
      </c>
      <c r="T14" s="5439">
        <v>0</v>
      </c>
      <c r="U14" s="5440">
        <v>0</v>
      </c>
      <c r="V14" s="5439">
        <v>64</v>
      </c>
      <c r="W14" s="5439">
        <v>0</v>
      </c>
      <c r="X14" s="5440">
        <v>64</v>
      </c>
    </row>
    <row r="15" spans="2:27" s="240" customFormat="1" ht="30" customHeight="1">
      <c r="B15" s="3948" t="s">
        <v>156</v>
      </c>
      <c r="C15" s="5452" t="s">
        <v>157</v>
      </c>
      <c r="D15" s="5439">
        <v>8</v>
      </c>
      <c r="E15" s="5439">
        <v>1</v>
      </c>
      <c r="F15" s="5440">
        <v>9</v>
      </c>
      <c r="G15" s="5441">
        <v>9</v>
      </c>
      <c r="H15" s="5439">
        <v>0</v>
      </c>
      <c r="I15" s="5440">
        <v>9</v>
      </c>
      <c r="J15" s="5439">
        <v>10</v>
      </c>
      <c r="K15" s="5439">
        <v>0</v>
      </c>
      <c r="L15" s="5440">
        <v>10</v>
      </c>
      <c r="M15" s="5439">
        <v>6</v>
      </c>
      <c r="N15" s="5439">
        <v>0</v>
      </c>
      <c r="O15" s="5440">
        <v>6</v>
      </c>
      <c r="P15" s="5439">
        <v>7</v>
      </c>
      <c r="Q15" s="5439">
        <v>0</v>
      </c>
      <c r="R15" s="5440">
        <v>7</v>
      </c>
      <c r="S15" s="5439">
        <v>9</v>
      </c>
      <c r="T15" s="5439">
        <v>0</v>
      </c>
      <c r="U15" s="5440">
        <v>9</v>
      </c>
      <c r="V15" s="5439">
        <v>49</v>
      </c>
      <c r="W15" s="5439">
        <v>1</v>
      </c>
      <c r="X15" s="5440">
        <v>50</v>
      </c>
    </row>
    <row r="16" spans="2:27" s="261" customFormat="1" ht="33.75" customHeight="1" thickBot="1">
      <c r="B16" s="7704" t="s">
        <v>17</v>
      </c>
      <c r="C16" s="7704"/>
      <c r="D16" s="4497">
        <f t="shared" ref="D16:X16" si="1">SUM(D14:D15)</f>
        <v>24</v>
      </c>
      <c r="E16" s="3136">
        <f t="shared" si="1"/>
        <v>1</v>
      </c>
      <c r="F16" s="4498">
        <f t="shared" si="1"/>
        <v>25</v>
      </c>
      <c r="G16" s="5208">
        <f t="shared" si="1"/>
        <v>23</v>
      </c>
      <c r="H16" s="5208">
        <f t="shared" si="1"/>
        <v>0</v>
      </c>
      <c r="I16" s="5209">
        <f t="shared" si="1"/>
        <v>23</v>
      </c>
      <c r="J16" s="4497">
        <f t="shared" si="1"/>
        <v>24</v>
      </c>
      <c r="K16" s="3136">
        <f t="shared" si="1"/>
        <v>0</v>
      </c>
      <c r="L16" s="4498">
        <f t="shared" si="1"/>
        <v>24</v>
      </c>
      <c r="M16" s="3136">
        <f t="shared" si="1"/>
        <v>21</v>
      </c>
      <c r="N16" s="3136">
        <f t="shared" si="1"/>
        <v>0</v>
      </c>
      <c r="O16" s="4498">
        <f t="shared" si="1"/>
        <v>21</v>
      </c>
      <c r="P16" s="3136">
        <f t="shared" si="1"/>
        <v>12</v>
      </c>
      <c r="Q16" s="3136">
        <f t="shared" si="1"/>
        <v>0</v>
      </c>
      <c r="R16" s="4498">
        <f t="shared" si="1"/>
        <v>12</v>
      </c>
      <c r="S16" s="3136">
        <f t="shared" si="1"/>
        <v>9</v>
      </c>
      <c r="T16" s="3136">
        <f t="shared" si="1"/>
        <v>0</v>
      </c>
      <c r="U16" s="4498">
        <f t="shared" si="1"/>
        <v>9</v>
      </c>
      <c r="V16" s="3136">
        <f t="shared" si="1"/>
        <v>113</v>
      </c>
      <c r="W16" s="3136">
        <f t="shared" si="1"/>
        <v>1</v>
      </c>
      <c r="X16" s="4498">
        <f t="shared" si="1"/>
        <v>114</v>
      </c>
    </row>
    <row r="17" spans="2:28" s="261" customFormat="1" ht="30.75" customHeight="1">
      <c r="B17" s="7706" t="s">
        <v>18</v>
      </c>
      <c r="C17" s="7706"/>
      <c r="D17" s="4499"/>
      <c r="E17" s="4500"/>
      <c r="F17" s="4501"/>
      <c r="G17" s="5210"/>
      <c r="H17" s="5210"/>
      <c r="I17" s="5211"/>
      <c r="J17" s="4499"/>
      <c r="K17" s="4500"/>
      <c r="L17" s="4501"/>
      <c r="M17" s="4500"/>
      <c r="N17" s="4500"/>
      <c r="O17" s="4501"/>
      <c r="P17" s="4500"/>
      <c r="Q17" s="4500"/>
      <c r="R17" s="4501"/>
      <c r="S17" s="4500"/>
      <c r="T17" s="4500"/>
      <c r="U17" s="4501"/>
      <c r="V17" s="4500"/>
      <c r="W17" s="4500"/>
      <c r="X17" s="4501"/>
    </row>
    <row r="18" spans="2:28" s="261" customFormat="1" ht="42.75" customHeight="1">
      <c r="B18" s="3948" t="s">
        <v>154</v>
      </c>
      <c r="C18" s="3949" t="s">
        <v>155</v>
      </c>
      <c r="D18" s="3957">
        <v>1</v>
      </c>
      <c r="E18" s="3957">
        <v>0</v>
      </c>
      <c r="F18" s="3958">
        <v>1</v>
      </c>
      <c r="G18" s="5192">
        <v>0</v>
      </c>
      <c r="H18" s="5190">
        <v>0</v>
      </c>
      <c r="I18" s="5191">
        <v>0</v>
      </c>
      <c r="J18" s="3957">
        <v>0</v>
      </c>
      <c r="K18" s="3957">
        <v>0</v>
      </c>
      <c r="L18" s="3958">
        <v>0</v>
      </c>
      <c r="M18" s="3957">
        <v>0</v>
      </c>
      <c r="N18" s="3957">
        <v>0</v>
      </c>
      <c r="O18" s="3958">
        <v>0</v>
      </c>
      <c r="P18" s="3957">
        <v>0</v>
      </c>
      <c r="Q18" s="3957">
        <v>0</v>
      </c>
      <c r="R18" s="3958">
        <v>0</v>
      </c>
      <c r="S18" s="3957">
        <v>0</v>
      </c>
      <c r="T18" s="3957">
        <v>0</v>
      </c>
      <c r="U18" s="3958">
        <v>0</v>
      </c>
      <c r="V18" s="3957">
        <v>1</v>
      </c>
      <c r="W18" s="3957">
        <v>0</v>
      </c>
      <c r="X18" s="3958">
        <v>1</v>
      </c>
    </row>
    <row r="19" spans="2:28" ht="35.25" customHeight="1" thickBot="1">
      <c r="B19" s="7687" t="s">
        <v>19</v>
      </c>
      <c r="C19" s="7688"/>
      <c r="D19" s="4502">
        <v>1</v>
      </c>
      <c r="E19" s="4502">
        <v>0</v>
      </c>
      <c r="F19" s="3951">
        <v>1</v>
      </c>
      <c r="G19" s="5212">
        <v>0</v>
      </c>
      <c r="H19" s="5213">
        <v>0</v>
      </c>
      <c r="I19" s="5191">
        <v>0</v>
      </c>
      <c r="J19" s="4502">
        <v>0</v>
      </c>
      <c r="K19" s="4502">
        <v>0</v>
      </c>
      <c r="L19" s="3951">
        <v>0</v>
      </c>
      <c r="M19" s="4502">
        <v>0</v>
      </c>
      <c r="N19" s="4502">
        <v>0</v>
      </c>
      <c r="O19" s="3951">
        <v>0</v>
      </c>
      <c r="P19" s="4502">
        <v>0</v>
      </c>
      <c r="Q19" s="4502">
        <v>0</v>
      </c>
      <c r="R19" s="3951">
        <v>0</v>
      </c>
      <c r="S19" s="4502">
        <v>0</v>
      </c>
      <c r="T19" s="4502">
        <v>0</v>
      </c>
      <c r="U19" s="3951">
        <v>0</v>
      </c>
      <c r="V19" s="4502">
        <v>1</v>
      </c>
      <c r="W19" s="4502">
        <v>0</v>
      </c>
      <c r="X19" s="3951">
        <v>1</v>
      </c>
    </row>
    <row r="20" spans="2:28" ht="32.25" customHeight="1" thickBot="1">
      <c r="B20" s="7702" t="s">
        <v>29</v>
      </c>
      <c r="C20" s="7702"/>
      <c r="D20" s="4503">
        <f t="shared" ref="D20:X20" si="2">D16</f>
        <v>24</v>
      </c>
      <c r="E20" s="4504">
        <f t="shared" si="2"/>
        <v>1</v>
      </c>
      <c r="F20" s="4505">
        <f t="shared" si="2"/>
        <v>25</v>
      </c>
      <c r="G20" s="5214">
        <f t="shared" si="2"/>
        <v>23</v>
      </c>
      <c r="H20" s="5215">
        <f t="shared" si="2"/>
        <v>0</v>
      </c>
      <c r="I20" s="5216">
        <f t="shared" si="2"/>
        <v>23</v>
      </c>
      <c r="J20" s="4503">
        <f t="shared" si="2"/>
        <v>24</v>
      </c>
      <c r="K20" s="4504">
        <f t="shared" si="2"/>
        <v>0</v>
      </c>
      <c r="L20" s="4505">
        <f t="shared" si="2"/>
        <v>24</v>
      </c>
      <c r="M20" s="4503">
        <f t="shared" si="2"/>
        <v>21</v>
      </c>
      <c r="N20" s="4504">
        <f t="shared" si="2"/>
        <v>0</v>
      </c>
      <c r="O20" s="4505">
        <f t="shared" si="2"/>
        <v>21</v>
      </c>
      <c r="P20" s="4503">
        <f t="shared" si="2"/>
        <v>12</v>
      </c>
      <c r="Q20" s="4504">
        <f t="shared" si="2"/>
        <v>0</v>
      </c>
      <c r="R20" s="4505">
        <f t="shared" si="2"/>
        <v>12</v>
      </c>
      <c r="S20" s="4503">
        <f t="shared" si="2"/>
        <v>9</v>
      </c>
      <c r="T20" s="4504">
        <f t="shared" si="2"/>
        <v>0</v>
      </c>
      <c r="U20" s="4505">
        <f t="shared" si="2"/>
        <v>9</v>
      </c>
      <c r="V20" s="4503">
        <f t="shared" si="2"/>
        <v>113</v>
      </c>
      <c r="W20" s="4504">
        <f t="shared" si="2"/>
        <v>1</v>
      </c>
      <c r="X20" s="4505">
        <f t="shared" si="2"/>
        <v>114</v>
      </c>
    </row>
    <row r="21" spans="2:28" ht="33.75" customHeight="1" thickBot="1">
      <c r="B21" s="7705" t="s">
        <v>34</v>
      </c>
      <c r="C21" s="7705"/>
      <c r="D21" s="5449">
        <v>1</v>
      </c>
      <c r="E21" s="5449">
        <v>0</v>
      </c>
      <c r="F21" s="5450">
        <v>1</v>
      </c>
      <c r="G21" s="5451">
        <v>0</v>
      </c>
      <c r="H21" s="5449">
        <v>0</v>
      </c>
      <c r="I21" s="5450">
        <v>0</v>
      </c>
      <c r="J21" s="5449">
        <v>0</v>
      </c>
      <c r="K21" s="5449">
        <v>0</v>
      </c>
      <c r="L21" s="5450">
        <v>0</v>
      </c>
      <c r="M21" s="5449">
        <v>0</v>
      </c>
      <c r="N21" s="5449">
        <v>0</v>
      </c>
      <c r="O21" s="5450">
        <v>0</v>
      </c>
      <c r="P21" s="5449">
        <v>0</v>
      </c>
      <c r="Q21" s="5449">
        <v>0</v>
      </c>
      <c r="R21" s="5450">
        <v>0</v>
      </c>
      <c r="S21" s="5449">
        <v>0</v>
      </c>
      <c r="T21" s="5449">
        <v>0</v>
      </c>
      <c r="U21" s="5450">
        <v>0</v>
      </c>
      <c r="V21" s="5449">
        <v>1</v>
      </c>
      <c r="W21" s="5449">
        <v>1</v>
      </c>
      <c r="X21" s="5450">
        <v>1</v>
      </c>
    </row>
    <row r="22" spans="2:28" ht="35.25" customHeight="1" thickBot="1">
      <c r="B22" s="7702" t="s">
        <v>35</v>
      </c>
      <c r="C22" s="7702"/>
      <c r="D22" s="4506">
        <f t="shared" ref="D22:X22" si="3">D20+D21</f>
        <v>25</v>
      </c>
      <c r="E22" s="4507">
        <f t="shared" si="3"/>
        <v>1</v>
      </c>
      <c r="F22" s="4508">
        <f t="shared" si="3"/>
        <v>26</v>
      </c>
      <c r="G22" s="4508">
        <f t="shared" si="3"/>
        <v>23</v>
      </c>
      <c r="H22" s="4508">
        <f t="shared" si="3"/>
        <v>0</v>
      </c>
      <c r="I22" s="4508">
        <f t="shared" si="3"/>
        <v>23</v>
      </c>
      <c r="J22" s="4506">
        <f t="shared" si="3"/>
        <v>24</v>
      </c>
      <c r="K22" s="4507">
        <f t="shared" si="3"/>
        <v>0</v>
      </c>
      <c r="L22" s="4508">
        <f t="shared" si="3"/>
        <v>24</v>
      </c>
      <c r="M22" s="4506">
        <f t="shared" si="3"/>
        <v>21</v>
      </c>
      <c r="N22" s="4507">
        <f t="shared" si="3"/>
        <v>0</v>
      </c>
      <c r="O22" s="4508">
        <f t="shared" si="3"/>
        <v>21</v>
      </c>
      <c r="P22" s="4508">
        <f t="shared" si="3"/>
        <v>12</v>
      </c>
      <c r="Q22" s="4508">
        <f t="shared" si="3"/>
        <v>0</v>
      </c>
      <c r="R22" s="4508">
        <f t="shared" si="3"/>
        <v>12</v>
      </c>
      <c r="S22" s="4508">
        <f t="shared" si="3"/>
        <v>9</v>
      </c>
      <c r="T22" s="4508">
        <f t="shared" si="3"/>
        <v>0</v>
      </c>
      <c r="U22" s="4508">
        <f t="shared" si="3"/>
        <v>9</v>
      </c>
      <c r="V22" s="4508">
        <f t="shared" si="3"/>
        <v>114</v>
      </c>
      <c r="W22" s="4508">
        <f t="shared" si="3"/>
        <v>2</v>
      </c>
      <c r="X22" s="4508">
        <f t="shared" si="3"/>
        <v>115</v>
      </c>
    </row>
    <row r="24" spans="2:28">
      <c r="B24" s="7624"/>
      <c r="C24" s="7624"/>
      <c r="D24" s="7624"/>
      <c r="E24" s="7624"/>
      <c r="F24" s="7624"/>
      <c r="G24" s="7624"/>
      <c r="H24" s="7624"/>
      <c r="I24" s="7624"/>
      <c r="J24" s="7624"/>
      <c r="K24" s="7624"/>
      <c r="L24" s="7624"/>
      <c r="M24" s="7624"/>
      <c r="N24" s="7624"/>
      <c r="O24" s="7624"/>
      <c r="P24" s="7624"/>
      <c r="Q24" s="7624"/>
      <c r="R24" s="7624"/>
      <c r="S24" s="7624"/>
      <c r="T24" s="7624"/>
      <c r="U24" s="7624"/>
      <c r="V24" s="7624"/>
      <c r="W24" s="7624"/>
      <c r="X24" s="255"/>
      <c r="Y24" s="255"/>
      <c r="Z24" s="255"/>
      <c r="AA24" s="260"/>
      <c r="AB24" s="260"/>
    </row>
    <row r="26" spans="2:28"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</row>
  </sheetData>
  <mergeCells count="24">
    <mergeCell ref="B22:C22"/>
    <mergeCell ref="B24:W24"/>
    <mergeCell ref="B12:C12"/>
    <mergeCell ref="B16:C16"/>
    <mergeCell ref="B20:C20"/>
    <mergeCell ref="B21:C21"/>
    <mergeCell ref="B17:C17"/>
    <mergeCell ref="B1:R1"/>
    <mergeCell ref="B2:R2"/>
    <mergeCell ref="B3:C3"/>
    <mergeCell ref="D3:E3"/>
    <mergeCell ref="F3:R3"/>
    <mergeCell ref="M5:O6"/>
    <mergeCell ref="P5:R6"/>
    <mergeCell ref="S5:U6"/>
    <mergeCell ref="V5:X6"/>
    <mergeCell ref="B5:C7"/>
    <mergeCell ref="D5:F6"/>
    <mergeCell ref="G5:I6"/>
    <mergeCell ref="B11:C11"/>
    <mergeCell ref="B19:C19"/>
    <mergeCell ref="J5:L6"/>
    <mergeCell ref="B8:C8"/>
    <mergeCell ref="B13:C1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B24"/>
  <sheetViews>
    <sheetView view="pageBreakPreview" zoomScale="50" zoomScaleNormal="50" workbookViewId="0">
      <selection activeCell="L54" sqref="L54"/>
    </sheetView>
  </sheetViews>
  <sheetFormatPr defaultRowHeight="18"/>
  <cols>
    <col min="1" max="1" width="9.140625" style="242" customWidth="1"/>
    <col min="2" max="2" width="16.7109375" style="242" customWidth="1"/>
    <col min="3" max="3" width="47.42578125" style="242" customWidth="1"/>
    <col min="4" max="5" width="11.42578125" style="242" customWidth="1"/>
    <col min="6" max="6" width="11.140625" style="243" customWidth="1"/>
    <col min="7" max="8" width="11.42578125" style="242" customWidth="1"/>
    <col min="9" max="9" width="11.42578125" style="243" customWidth="1"/>
    <col min="10" max="10" width="11.140625" style="243" customWidth="1"/>
    <col min="11" max="11" width="10.7109375" style="243" customWidth="1"/>
    <col min="12" max="15" width="11" style="243" customWidth="1"/>
    <col min="16" max="16" width="10.85546875" style="242" customWidth="1"/>
    <col min="17" max="17" width="11" style="242" customWidth="1"/>
    <col min="18" max="18" width="11" style="243" customWidth="1"/>
    <col min="19" max="19" width="10.85546875" style="242" customWidth="1"/>
    <col min="20" max="20" width="11" style="242" customWidth="1"/>
    <col min="21" max="21" width="11" style="243" customWidth="1"/>
    <col min="22" max="22" width="10.85546875" style="242" customWidth="1"/>
    <col min="23" max="23" width="11" style="242" customWidth="1"/>
    <col min="24" max="24" width="11" style="243" customWidth="1"/>
    <col min="25" max="256" width="9.140625" style="242"/>
    <col min="257" max="257" width="9.140625" style="242" customWidth="1"/>
    <col min="258" max="258" width="16.7109375" style="242" customWidth="1"/>
    <col min="259" max="259" width="47.42578125" style="242" customWidth="1"/>
    <col min="260" max="261" width="11.42578125" style="242" customWidth="1"/>
    <col min="262" max="262" width="11.140625" style="242" customWidth="1"/>
    <col min="263" max="263" width="9.140625" style="242" customWidth="1"/>
    <col min="264" max="265" width="11.42578125" style="242" customWidth="1"/>
    <col min="266" max="266" width="9.140625" style="242" customWidth="1"/>
    <col min="267" max="267" width="10.7109375" style="242" customWidth="1"/>
    <col min="268" max="271" width="11" style="242" customWidth="1"/>
    <col min="272" max="272" width="9.140625" style="242" customWidth="1"/>
    <col min="273" max="274" width="11" style="242" customWidth="1"/>
    <col min="275" max="275" width="9.140625" style="242" customWidth="1"/>
    <col min="276" max="277" width="11" style="242" customWidth="1"/>
    <col min="278" max="278" width="9.140625" style="242" customWidth="1"/>
    <col min="279" max="280" width="11" style="242" customWidth="1"/>
    <col min="281" max="512" width="9.140625" style="242"/>
    <col min="513" max="513" width="9.140625" style="242" customWidth="1"/>
    <col min="514" max="514" width="16.7109375" style="242" customWidth="1"/>
    <col min="515" max="515" width="47.42578125" style="242" customWidth="1"/>
    <col min="516" max="517" width="11.42578125" style="242" customWidth="1"/>
    <col min="518" max="518" width="11.140625" style="242" customWidth="1"/>
    <col min="519" max="519" width="9.140625" style="242" customWidth="1"/>
    <col min="520" max="521" width="11.42578125" style="242" customWidth="1"/>
    <col min="522" max="522" width="9.140625" style="242" customWidth="1"/>
    <col min="523" max="523" width="10.7109375" style="242" customWidth="1"/>
    <col min="524" max="527" width="11" style="242" customWidth="1"/>
    <col min="528" max="528" width="9.140625" style="242" customWidth="1"/>
    <col min="529" max="530" width="11" style="242" customWidth="1"/>
    <col min="531" max="531" width="9.140625" style="242" customWidth="1"/>
    <col min="532" max="533" width="11" style="242" customWidth="1"/>
    <col min="534" max="534" width="9.140625" style="242" customWidth="1"/>
    <col min="535" max="536" width="11" style="242" customWidth="1"/>
    <col min="537" max="768" width="9.140625" style="242"/>
    <col min="769" max="769" width="9.140625" style="242" customWidth="1"/>
    <col min="770" max="770" width="16.7109375" style="242" customWidth="1"/>
    <col min="771" max="771" width="47.42578125" style="242" customWidth="1"/>
    <col min="772" max="773" width="11.42578125" style="242" customWidth="1"/>
    <col min="774" max="774" width="11.140625" style="242" customWidth="1"/>
    <col min="775" max="775" width="9.140625" style="242" customWidth="1"/>
    <col min="776" max="777" width="11.42578125" style="242" customWidth="1"/>
    <col min="778" max="778" width="9.140625" style="242" customWidth="1"/>
    <col min="779" max="779" width="10.7109375" style="242" customWidth="1"/>
    <col min="780" max="783" width="11" style="242" customWidth="1"/>
    <col min="784" max="784" width="9.140625" style="242" customWidth="1"/>
    <col min="785" max="786" width="11" style="242" customWidth="1"/>
    <col min="787" max="787" width="9.140625" style="242" customWidth="1"/>
    <col min="788" max="789" width="11" style="242" customWidth="1"/>
    <col min="790" max="790" width="9.140625" style="242" customWidth="1"/>
    <col min="791" max="792" width="11" style="242" customWidth="1"/>
    <col min="793" max="1024" width="9.140625" style="242"/>
    <col min="1025" max="1025" width="9.140625" style="242" customWidth="1"/>
    <col min="1026" max="1026" width="16.7109375" style="242" customWidth="1"/>
    <col min="1027" max="1027" width="47.42578125" style="242" customWidth="1"/>
    <col min="1028" max="1029" width="11.42578125" style="242" customWidth="1"/>
    <col min="1030" max="1030" width="11.140625" style="242" customWidth="1"/>
    <col min="1031" max="1031" width="9.140625" style="242" customWidth="1"/>
    <col min="1032" max="1033" width="11.42578125" style="242" customWidth="1"/>
    <col min="1034" max="1034" width="9.140625" style="242" customWidth="1"/>
    <col min="1035" max="1035" width="10.7109375" style="242" customWidth="1"/>
    <col min="1036" max="1039" width="11" style="242" customWidth="1"/>
    <col min="1040" max="1040" width="9.140625" style="242" customWidth="1"/>
    <col min="1041" max="1042" width="11" style="242" customWidth="1"/>
    <col min="1043" max="1043" width="9.140625" style="242" customWidth="1"/>
    <col min="1044" max="1045" width="11" style="242" customWidth="1"/>
    <col min="1046" max="1046" width="9.140625" style="242" customWidth="1"/>
    <col min="1047" max="1048" width="11" style="242" customWidth="1"/>
    <col min="1049" max="1280" width="9.140625" style="242"/>
    <col min="1281" max="1281" width="9.140625" style="242" customWidth="1"/>
    <col min="1282" max="1282" width="16.7109375" style="242" customWidth="1"/>
    <col min="1283" max="1283" width="47.42578125" style="242" customWidth="1"/>
    <col min="1284" max="1285" width="11.42578125" style="242" customWidth="1"/>
    <col min="1286" max="1286" width="11.140625" style="242" customWidth="1"/>
    <col min="1287" max="1287" width="9.140625" style="242" customWidth="1"/>
    <col min="1288" max="1289" width="11.42578125" style="242" customWidth="1"/>
    <col min="1290" max="1290" width="9.140625" style="242" customWidth="1"/>
    <col min="1291" max="1291" width="10.7109375" style="242" customWidth="1"/>
    <col min="1292" max="1295" width="11" style="242" customWidth="1"/>
    <col min="1296" max="1296" width="9.140625" style="242" customWidth="1"/>
    <col min="1297" max="1298" width="11" style="242" customWidth="1"/>
    <col min="1299" max="1299" width="9.140625" style="242" customWidth="1"/>
    <col min="1300" max="1301" width="11" style="242" customWidth="1"/>
    <col min="1302" max="1302" width="9.140625" style="242" customWidth="1"/>
    <col min="1303" max="1304" width="11" style="242" customWidth="1"/>
    <col min="1305" max="1536" width="9.140625" style="242"/>
    <col min="1537" max="1537" width="9.140625" style="242" customWidth="1"/>
    <col min="1538" max="1538" width="16.7109375" style="242" customWidth="1"/>
    <col min="1539" max="1539" width="47.42578125" style="242" customWidth="1"/>
    <col min="1540" max="1541" width="11.42578125" style="242" customWidth="1"/>
    <col min="1542" max="1542" width="11.140625" style="242" customWidth="1"/>
    <col min="1543" max="1543" width="9.140625" style="242" customWidth="1"/>
    <col min="1544" max="1545" width="11.42578125" style="242" customWidth="1"/>
    <col min="1546" max="1546" width="9.140625" style="242" customWidth="1"/>
    <col min="1547" max="1547" width="10.7109375" style="242" customWidth="1"/>
    <col min="1548" max="1551" width="11" style="242" customWidth="1"/>
    <col min="1552" max="1552" width="9.140625" style="242" customWidth="1"/>
    <col min="1553" max="1554" width="11" style="242" customWidth="1"/>
    <col min="1555" max="1555" width="9.140625" style="242" customWidth="1"/>
    <col min="1556" max="1557" width="11" style="242" customWidth="1"/>
    <col min="1558" max="1558" width="9.140625" style="242" customWidth="1"/>
    <col min="1559" max="1560" width="11" style="242" customWidth="1"/>
    <col min="1561" max="1792" width="9.140625" style="242"/>
    <col min="1793" max="1793" width="9.140625" style="242" customWidth="1"/>
    <col min="1794" max="1794" width="16.7109375" style="242" customWidth="1"/>
    <col min="1795" max="1795" width="47.42578125" style="242" customWidth="1"/>
    <col min="1796" max="1797" width="11.42578125" style="242" customWidth="1"/>
    <col min="1798" max="1798" width="11.140625" style="242" customWidth="1"/>
    <col min="1799" max="1799" width="9.140625" style="242" customWidth="1"/>
    <col min="1800" max="1801" width="11.42578125" style="242" customWidth="1"/>
    <col min="1802" max="1802" width="9.140625" style="242" customWidth="1"/>
    <col min="1803" max="1803" width="10.7109375" style="242" customWidth="1"/>
    <col min="1804" max="1807" width="11" style="242" customWidth="1"/>
    <col min="1808" max="1808" width="9.140625" style="242" customWidth="1"/>
    <col min="1809" max="1810" width="11" style="242" customWidth="1"/>
    <col min="1811" max="1811" width="9.140625" style="242" customWidth="1"/>
    <col min="1812" max="1813" width="11" style="242" customWidth="1"/>
    <col min="1814" max="1814" width="9.140625" style="242" customWidth="1"/>
    <col min="1815" max="1816" width="11" style="242" customWidth="1"/>
    <col min="1817" max="2048" width="9.140625" style="242"/>
    <col min="2049" max="2049" width="9.140625" style="242" customWidth="1"/>
    <col min="2050" max="2050" width="16.7109375" style="242" customWidth="1"/>
    <col min="2051" max="2051" width="47.42578125" style="242" customWidth="1"/>
    <col min="2052" max="2053" width="11.42578125" style="242" customWidth="1"/>
    <col min="2054" max="2054" width="11.140625" style="242" customWidth="1"/>
    <col min="2055" max="2055" width="9.140625" style="242" customWidth="1"/>
    <col min="2056" max="2057" width="11.42578125" style="242" customWidth="1"/>
    <col min="2058" max="2058" width="9.140625" style="242" customWidth="1"/>
    <col min="2059" max="2059" width="10.7109375" style="242" customWidth="1"/>
    <col min="2060" max="2063" width="11" style="242" customWidth="1"/>
    <col min="2064" max="2064" width="9.140625" style="242" customWidth="1"/>
    <col min="2065" max="2066" width="11" style="242" customWidth="1"/>
    <col min="2067" max="2067" width="9.140625" style="242" customWidth="1"/>
    <col min="2068" max="2069" width="11" style="242" customWidth="1"/>
    <col min="2070" max="2070" width="9.140625" style="242" customWidth="1"/>
    <col min="2071" max="2072" width="11" style="242" customWidth="1"/>
    <col min="2073" max="2304" width="9.140625" style="242"/>
    <col min="2305" max="2305" width="9.140625" style="242" customWidth="1"/>
    <col min="2306" max="2306" width="16.7109375" style="242" customWidth="1"/>
    <col min="2307" max="2307" width="47.42578125" style="242" customWidth="1"/>
    <col min="2308" max="2309" width="11.42578125" style="242" customWidth="1"/>
    <col min="2310" max="2310" width="11.140625" style="242" customWidth="1"/>
    <col min="2311" max="2311" width="9.140625" style="242" customWidth="1"/>
    <col min="2312" max="2313" width="11.42578125" style="242" customWidth="1"/>
    <col min="2314" max="2314" width="9.140625" style="242" customWidth="1"/>
    <col min="2315" max="2315" width="10.7109375" style="242" customWidth="1"/>
    <col min="2316" max="2319" width="11" style="242" customWidth="1"/>
    <col min="2320" max="2320" width="9.140625" style="242" customWidth="1"/>
    <col min="2321" max="2322" width="11" style="242" customWidth="1"/>
    <col min="2323" max="2323" width="9.140625" style="242" customWidth="1"/>
    <col min="2324" max="2325" width="11" style="242" customWidth="1"/>
    <col min="2326" max="2326" width="9.140625" style="242" customWidth="1"/>
    <col min="2327" max="2328" width="11" style="242" customWidth="1"/>
    <col min="2329" max="2560" width="9.140625" style="242"/>
    <col min="2561" max="2561" width="9.140625" style="242" customWidth="1"/>
    <col min="2562" max="2562" width="16.7109375" style="242" customWidth="1"/>
    <col min="2563" max="2563" width="47.42578125" style="242" customWidth="1"/>
    <col min="2564" max="2565" width="11.42578125" style="242" customWidth="1"/>
    <col min="2566" max="2566" width="11.140625" style="242" customWidth="1"/>
    <col min="2567" max="2567" width="9.140625" style="242" customWidth="1"/>
    <col min="2568" max="2569" width="11.42578125" style="242" customWidth="1"/>
    <col min="2570" max="2570" width="9.140625" style="242" customWidth="1"/>
    <col min="2571" max="2571" width="10.7109375" style="242" customWidth="1"/>
    <col min="2572" max="2575" width="11" style="242" customWidth="1"/>
    <col min="2576" max="2576" width="9.140625" style="242" customWidth="1"/>
    <col min="2577" max="2578" width="11" style="242" customWidth="1"/>
    <col min="2579" max="2579" width="9.140625" style="242" customWidth="1"/>
    <col min="2580" max="2581" width="11" style="242" customWidth="1"/>
    <col min="2582" max="2582" width="9.140625" style="242" customWidth="1"/>
    <col min="2583" max="2584" width="11" style="242" customWidth="1"/>
    <col min="2585" max="2816" width="9.140625" style="242"/>
    <col min="2817" max="2817" width="9.140625" style="242" customWidth="1"/>
    <col min="2818" max="2818" width="16.7109375" style="242" customWidth="1"/>
    <col min="2819" max="2819" width="47.42578125" style="242" customWidth="1"/>
    <col min="2820" max="2821" width="11.42578125" style="242" customWidth="1"/>
    <col min="2822" max="2822" width="11.140625" style="242" customWidth="1"/>
    <col min="2823" max="2823" width="9.140625" style="242" customWidth="1"/>
    <col min="2824" max="2825" width="11.42578125" style="242" customWidth="1"/>
    <col min="2826" max="2826" width="9.140625" style="242" customWidth="1"/>
    <col min="2827" max="2827" width="10.7109375" style="242" customWidth="1"/>
    <col min="2828" max="2831" width="11" style="242" customWidth="1"/>
    <col min="2832" max="2832" width="9.140625" style="242" customWidth="1"/>
    <col min="2833" max="2834" width="11" style="242" customWidth="1"/>
    <col min="2835" max="2835" width="9.140625" style="242" customWidth="1"/>
    <col min="2836" max="2837" width="11" style="242" customWidth="1"/>
    <col min="2838" max="2838" width="9.140625" style="242" customWidth="1"/>
    <col min="2839" max="2840" width="11" style="242" customWidth="1"/>
    <col min="2841" max="3072" width="9.140625" style="242"/>
    <col min="3073" max="3073" width="9.140625" style="242" customWidth="1"/>
    <col min="3074" max="3074" width="16.7109375" style="242" customWidth="1"/>
    <col min="3075" max="3075" width="47.42578125" style="242" customWidth="1"/>
    <col min="3076" max="3077" width="11.42578125" style="242" customWidth="1"/>
    <col min="3078" max="3078" width="11.140625" style="242" customWidth="1"/>
    <col min="3079" max="3079" width="9.140625" style="242" customWidth="1"/>
    <col min="3080" max="3081" width="11.42578125" style="242" customWidth="1"/>
    <col min="3082" max="3082" width="9.140625" style="242" customWidth="1"/>
    <col min="3083" max="3083" width="10.7109375" style="242" customWidth="1"/>
    <col min="3084" max="3087" width="11" style="242" customWidth="1"/>
    <col min="3088" max="3088" width="9.140625" style="242" customWidth="1"/>
    <col min="3089" max="3090" width="11" style="242" customWidth="1"/>
    <col min="3091" max="3091" width="9.140625" style="242" customWidth="1"/>
    <col min="3092" max="3093" width="11" style="242" customWidth="1"/>
    <col min="3094" max="3094" width="9.140625" style="242" customWidth="1"/>
    <col min="3095" max="3096" width="11" style="242" customWidth="1"/>
    <col min="3097" max="3328" width="9.140625" style="242"/>
    <col min="3329" max="3329" width="9.140625" style="242" customWidth="1"/>
    <col min="3330" max="3330" width="16.7109375" style="242" customWidth="1"/>
    <col min="3331" max="3331" width="47.42578125" style="242" customWidth="1"/>
    <col min="3332" max="3333" width="11.42578125" style="242" customWidth="1"/>
    <col min="3334" max="3334" width="11.140625" style="242" customWidth="1"/>
    <col min="3335" max="3335" width="9.140625" style="242" customWidth="1"/>
    <col min="3336" max="3337" width="11.42578125" style="242" customWidth="1"/>
    <col min="3338" max="3338" width="9.140625" style="242" customWidth="1"/>
    <col min="3339" max="3339" width="10.7109375" style="242" customWidth="1"/>
    <col min="3340" max="3343" width="11" style="242" customWidth="1"/>
    <col min="3344" max="3344" width="9.140625" style="242" customWidth="1"/>
    <col min="3345" max="3346" width="11" style="242" customWidth="1"/>
    <col min="3347" max="3347" width="9.140625" style="242" customWidth="1"/>
    <col min="3348" max="3349" width="11" style="242" customWidth="1"/>
    <col min="3350" max="3350" width="9.140625" style="242" customWidth="1"/>
    <col min="3351" max="3352" width="11" style="242" customWidth="1"/>
    <col min="3353" max="3584" width="9.140625" style="242"/>
    <col min="3585" max="3585" width="9.140625" style="242" customWidth="1"/>
    <col min="3586" max="3586" width="16.7109375" style="242" customWidth="1"/>
    <col min="3587" max="3587" width="47.42578125" style="242" customWidth="1"/>
    <col min="3588" max="3589" width="11.42578125" style="242" customWidth="1"/>
    <col min="3590" max="3590" width="11.140625" style="242" customWidth="1"/>
    <col min="3591" max="3591" width="9.140625" style="242" customWidth="1"/>
    <col min="3592" max="3593" width="11.42578125" style="242" customWidth="1"/>
    <col min="3594" max="3594" width="9.140625" style="242" customWidth="1"/>
    <col min="3595" max="3595" width="10.7109375" style="242" customWidth="1"/>
    <col min="3596" max="3599" width="11" style="242" customWidth="1"/>
    <col min="3600" max="3600" width="9.140625" style="242" customWidth="1"/>
    <col min="3601" max="3602" width="11" style="242" customWidth="1"/>
    <col min="3603" max="3603" width="9.140625" style="242" customWidth="1"/>
    <col min="3604" max="3605" width="11" style="242" customWidth="1"/>
    <col min="3606" max="3606" width="9.140625" style="242" customWidth="1"/>
    <col min="3607" max="3608" width="11" style="242" customWidth="1"/>
    <col min="3609" max="3840" width="9.140625" style="242"/>
    <col min="3841" max="3841" width="9.140625" style="242" customWidth="1"/>
    <col min="3842" max="3842" width="16.7109375" style="242" customWidth="1"/>
    <col min="3843" max="3843" width="47.42578125" style="242" customWidth="1"/>
    <col min="3844" max="3845" width="11.42578125" style="242" customWidth="1"/>
    <col min="3846" max="3846" width="11.140625" style="242" customWidth="1"/>
    <col min="3847" max="3847" width="9.140625" style="242" customWidth="1"/>
    <col min="3848" max="3849" width="11.42578125" style="242" customWidth="1"/>
    <col min="3850" max="3850" width="9.140625" style="242" customWidth="1"/>
    <col min="3851" max="3851" width="10.7109375" style="242" customWidth="1"/>
    <col min="3852" max="3855" width="11" style="242" customWidth="1"/>
    <col min="3856" max="3856" width="9.140625" style="242" customWidth="1"/>
    <col min="3857" max="3858" width="11" style="242" customWidth="1"/>
    <col min="3859" max="3859" width="9.140625" style="242" customWidth="1"/>
    <col min="3860" max="3861" width="11" style="242" customWidth="1"/>
    <col min="3862" max="3862" width="9.140625" style="242" customWidth="1"/>
    <col min="3863" max="3864" width="11" style="242" customWidth="1"/>
    <col min="3865" max="4096" width="9.140625" style="242"/>
    <col min="4097" max="4097" width="9.140625" style="242" customWidth="1"/>
    <col min="4098" max="4098" width="16.7109375" style="242" customWidth="1"/>
    <col min="4099" max="4099" width="47.42578125" style="242" customWidth="1"/>
    <col min="4100" max="4101" width="11.42578125" style="242" customWidth="1"/>
    <col min="4102" max="4102" width="11.140625" style="242" customWidth="1"/>
    <col min="4103" max="4103" width="9.140625" style="242" customWidth="1"/>
    <col min="4104" max="4105" width="11.42578125" style="242" customWidth="1"/>
    <col min="4106" max="4106" width="9.140625" style="242" customWidth="1"/>
    <col min="4107" max="4107" width="10.7109375" style="242" customWidth="1"/>
    <col min="4108" max="4111" width="11" style="242" customWidth="1"/>
    <col min="4112" max="4112" width="9.140625" style="242" customWidth="1"/>
    <col min="4113" max="4114" width="11" style="242" customWidth="1"/>
    <col min="4115" max="4115" width="9.140625" style="242" customWidth="1"/>
    <col min="4116" max="4117" width="11" style="242" customWidth="1"/>
    <col min="4118" max="4118" width="9.140625" style="242" customWidth="1"/>
    <col min="4119" max="4120" width="11" style="242" customWidth="1"/>
    <col min="4121" max="4352" width="9.140625" style="242"/>
    <col min="4353" max="4353" width="9.140625" style="242" customWidth="1"/>
    <col min="4354" max="4354" width="16.7109375" style="242" customWidth="1"/>
    <col min="4355" max="4355" width="47.42578125" style="242" customWidth="1"/>
    <col min="4356" max="4357" width="11.42578125" style="242" customWidth="1"/>
    <col min="4358" max="4358" width="11.140625" style="242" customWidth="1"/>
    <col min="4359" max="4359" width="9.140625" style="242" customWidth="1"/>
    <col min="4360" max="4361" width="11.42578125" style="242" customWidth="1"/>
    <col min="4362" max="4362" width="9.140625" style="242" customWidth="1"/>
    <col min="4363" max="4363" width="10.7109375" style="242" customWidth="1"/>
    <col min="4364" max="4367" width="11" style="242" customWidth="1"/>
    <col min="4368" max="4368" width="9.140625" style="242" customWidth="1"/>
    <col min="4369" max="4370" width="11" style="242" customWidth="1"/>
    <col min="4371" max="4371" width="9.140625" style="242" customWidth="1"/>
    <col min="4372" max="4373" width="11" style="242" customWidth="1"/>
    <col min="4374" max="4374" width="9.140625" style="242" customWidth="1"/>
    <col min="4375" max="4376" width="11" style="242" customWidth="1"/>
    <col min="4377" max="4608" width="9.140625" style="242"/>
    <col min="4609" max="4609" width="9.140625" style="242" customWidth="1"/>
    <col min="4610" max="4610" width="16.7109375" style="242" customWidth="1"/>
    <col min="4611" max="4611" width="47.42578125" style="242" customWidth="1"/>
    <col min="4612" max="4613" width="11.42578125" style="242" customWidth="1"/>
    <col min="4614" max="4614" width="11.140625" style="242" customWidth="1"/>
    <col min="4615" max="4615" width="9.140625" style="242" customWidth="1"/>
    <col min="4616" max="4617" width="11.42578125" style="242" customWidth="1"/>
    <col min="4618" max="4618" width="9.140625" style="242" customWidth="1"/>
    <col min="4619" max="4619" width="10.7109375" style="242" customWidth="1"/>
    <col min="4620" max="4623" width="11" style="242" customWidth="1"/>
    <col min="4624" max="4624" width="9.140625" style="242" customWidth="1"/>
    <col min="4625" max="4626" width="11" style="242" customWidth="1"/>
    <col min="4627" max="4627" width="9.140625" style="242" customWidth="1"/>
    <col min="4628" max="4629" width="11" style="242" customWidth="1"/>
    <col min="4630" max="4630" width="9.140625" style="242" customWidth="1"/>
    <col min="4631" max="4632" width="11" style="242" customWidth="1"/>
    <col min="4633" max="4864" width="9.140625" style="242"/>
    <col min="4865" max="4865" width="9.140625" style="242" customWidth="1"/>
    <col min="4866" max="4866" width="16.7109375" style="242" customWidth="1"/>
    <col min="4867" max="4867" width="47.42578125" style="242" customWidth="1"/>
    <col min="4868" max="4869" width="11.42578125" style="242" customWidth="1"/>
    <col min="4870" max="4870" width="11.140625" style="242" customWidth="1"/>
    <col min="4871" max="4871" width="9.140625" style="242" customWidth="1"/>
    <col min="4872" max="4873" width="11.42578125" style="242" customWidth="1"/>
    <col min="4874" max="4874" width="9.140625" style="242" customWidth="1"/>
    <col min="4875" max="4875" width="10.7109375" style="242" customWidth="1"/>
    <col min="4876" max="4879" width="11" style="242" customWidth="1"/>
    <col min="4880" max="4880" width="9.140625" style="242" customWidth="1"/>
    <col min="4881" max="4882" width="11" style="242" customWidth="1"/>
    <col min="4883" max="4883" width="9.140625" style="242" customWidth="1"/>
    <col min="4884" max="4885" width="11" style="242" customWidth="1"/>
    <col min="4886" max="4886" width="9.140625" style="242" customWidth="1"/>
    <col min="4887" max="4888" width="11" style="242" customWidth="1"/>
    <col min="4889" max="5120" width="9.140625" style="242"/>
    <col min="5121" max="5121" width="9.140625" style="242" customWidth="1"/>
    <col min="5122" max="5122" width="16.7109375" style="242" customWidth="1"/>
    <col min="5123" max="5123" width="47.42578125" style="242" customWidth="1"/>
    <col min="5124" max="5125" width="11.42578125" style="242" customWidth="1"/>
    <col min="5126" max="5126" width="11.140625" style="242" customWidth="1"/>
    <col min="5127" max="5127" width="9.140625" style="242" customWidth="1"/>
    <col min="5128" max="5129" width="11.42578125" style="242" customWidth="1"/>
    <col min="5130" max="5130" width="9.140625" style="242" customWidth="1"/>
    <col min="5131" max="5131" width="10.7109375" style="242" customWidth="1"/>
    <col min="5132" max="5135" width="11" style="242" customWidth="1"/>
    <col min="5136" max="5136" width="9.140625" style="242" customWidth="1"/>
    <col min="5137" max="5138" width="11" style="242" customWidth="1"/>
    <col min="5139" max="5139" width="9.140625" style="242" customWidth="1"/>
    <col min="5140" max="5141" width="11" style="242" customWidth="1"/>
    <col min="5142" max="5142" width="9.140625" style="242" customWidth="1"/>
    <col min="5143" max="5144" width="11" style="242" customWidth="1"/>
    <col min="5145" max="5376" width="9.140625" style="242"/>
    <col min="5377" max="5377" width="9.140625" style="242" customWidth="1"/>
    <col min="5378" max="5378" width="16.7109375" style="242" customWidth="1"/>
    <col min="5379" max="5379" width="47.42578125" style="242" customWidth="1"/>
    <col min="5380" max="5381" width="11.42578125" style="242" customWidth="1"/>
    <col min="5382" max="5382" width="11.140625" style="242" customWidth="1"/>
    <col min="5383" max="5383" width="9.140625" style="242" customWidth="1"/>
    <col min="5384" max="5385" width="11.42578125" style="242" customWidth="1"/>
    <col min="5386" max="5386" width="9.140625" style="242" customWidth="1"/>
    <col min="5387" max="5387" width="10.7109375" style="242" customWidth="1"/>
    <col min="5388" max="5391" width="11" style="242" customWidth="1"/>
    <col min="5392" max="5392" width="9.140625" style="242" customWidth="1"/>
    <col min="5393" max="5394" width="11" style="242" customWidth="1"/>
    <col min="5395" max="5395" width="9.140625" style="242" customWidth="1"/>
    <col min="5396" max="5397" width="11" style="242" customWidth="1"/>
    <col min="5398" max="5398" width="9.140625" style="242" customWidth="1"/>
    <col min="5399" max="5400" width="11" style="242" customWidth="1"/>
    <col min="5401" max="5632" width="9.140625" style="242"/>
    <col min="5633" max="5633" width="9.140625" style="242" customWidth="1"/>
    <col min="5634" max="5634" width="16.7109375" style="242" customWidth="1"/>
    <col min="5635" max="5635" width="47.42578125" style="242" customWidth="1"/>
    <col min="5636" max="5637" width="11.42578125" style="242" customWidth="1"/>
    <col min="5638" max="5638" width="11.140625" style="242" customWidth="1"/>
    <col min="5639" max="5639" width="9.140625" style="242" customWidth="1"/>
    <col min="5640" max="5641" width="11.42578125" style="242" customWidth="1"/>
    <col min="5642" max="5642" width="9.140625" style="242" customWidth="1"/>
    <col min="5643" max="5643" width="10.7109375" style="242" customWidth="1"/>
    <col min="5644" max="5647" width="11" style="242" customWidth="1"/>
    <col min="5648" max="5648" width="9.140625" style="242" customWidth="1"/>
    <col min="5649" max="5650" width="11" style="242" customWidth="1"/>
    <col min="5651" max="5651" width="9.140625" style="242" customWidth="1"/>
    <col min="5652" max="5653" width="11" style="242" customWidth="1"/>
    <col min="5654" max="5654" width="9.140625" style="242" customWidth="1"/>
    <col min="5655" max="5656" width="11" style="242" customWidth="1"/>
    <col min="5657" max="5888" width="9.140625" style="242"/>
    <col min="5889" max="5889" width="9.140625" style="242" customWidth="1"/>
    <col min="5890" max="5890" width="16.7109375" style="242" customWidth="1"/>
    <col min="5891" max="5891" width="47.42578125" style="242" customWidth="1"/>
    <col min="5892" max="5893" width="11.42578125" style="242" customWidth="1"/>
    <col min="5894" max="5894" width="11.140625" style="242" customWidth="1"/>
    <col min="5895" max="5895" width="9.140625" style="242" customWidth="1"/>
    <col min="5896" max="5897" width="11.42578125" style="242" customWidth="1"/>
    <col min="5898" max="5898" width="9.140625" style="242" customWidth="1"/>
    <col min="5899" max="5899" width="10.7109375" style="242" customWidth="1"/>
    <col min="5900" max="5903" width="11" style="242" customWidth="1"/>
    <col min="5904" max="5904" width="9.140625" style="242" customWidth="1"/>
    <col min="5905" max="5906" width="11" style="242" customWidth="1"/>
    <col min="5907" max="5907" width="9.140625" style="242" customWidth="1"/>
    <col min="5908" max="5909" width="11" style="242" customWidth="1"/>
    <col min="5910" max="5910" width="9.140625" style="242" customWidth="1"/>
    <col min="5911" max="5912" width="11" style="242" customWidth="1"/>
    <col min="5913" max="6144" width="9.140625" style="242"/>
    <col min="6145" max="6145" width="9.140625" style="242" customWidth="1"/>
    <col min="6146" max="6146" width="16.7109375" style="242" customWidth="1"/>
    <col min="6147" max="6147" width="47.42578125" style="242" customWidth="1"/>
    <col min="6148" max="6149" width="11.42578125" style="242" customWidth="1"/>
    <col min="6150" max="6150" width="11.140625" style="242" customWidth="1"/>
    <col min="6151" max="6151" width="9.140625" style="242" customWidth="1"/>
    <col min="6152" max="6153" width="11.42578125" style="242" customWidth="1"/>
    <col min="6154" max="6154" width="9.140625" style="242" customWidth="1"/>
    <col min="6155" max="6155" width="10.7109375" style="242" customWidth="1"/>
    <col min="6156" max="6159" width="11" style="242" customWidth="1"/>
    <col min="6160" max="6160" width="9.140625" style="242" customWidth="1"/>
    <col min="6161" max="6162" width="11" style="242" customWidth="1"/>
    <col min="6163" max="6163" width="9.140625" style="242" customWidth="1"/>
    <col min="6164" max="6165" width="11" style="242" customWidth="1"/>
    <col min="6166" max="6166" width="9.140625" style="242" customWidth="1"/>
    <col min="6167" max="6168" width="11" style="242" customWidth="1"/>
    <col min="6169" max="6400" width="9.140625" style="242"/>
    <col min="6401" max="6401" width="9.140625" style="242" customWidth="1"/>
    <col min="6402" max="6402" width="16.7109375" style="242" customWidth="1"/>
    <col min="6403" max="6403" width="47.42578125" style="242" customWidth="1"/>
    <col min="6404" max="6405" width="11.42578125" style="242" customWidth="1"/>
    <col min="6406" max="6406" width="11.140625" style="242" customWidth="1"/>
    <col min="6407" max="6407" width="9.140625" style="242" customWidth="1"/>
    <col min="6408" max="6409" width="11.42578125" style="242" customWidth="1"/>
    <col min="6410" max="6410" width="9.140625" style="242" customWidth="1"/>
    <col min="6411" max="6411" width="10.7109375" style="242" customWidth="1"/>
    <col min="6412" max="6415" width="11" style="242" customWidth="1"/>
    <col min="6416" max="6416" width="9.140625" style="242" customWidth="1"/>
    <col min="6417" max="6418" width="11" style="242" customWidth="1"/>
    <col min="6419" max="6419" width="9.140625" style="242" customWidth="1"/>
    <col min="6420" max="6421" width="11" style="242" customWidth="1"/>
    <col min="6422" max="6422" width="9.140625" style="242" customWidth="1"/>
    <col min="6423" max="6424" width="11" style="242" customWidth="1"/>
    <col min="6425" max="6656" width="9.140625" style="242"/>
    <col min="6657" max="6657" width="9.140625" style="242" customWidth="1"/>
    <col min="6658" max="6658" width="16.7109375" style="242" customWidth="1"/>
    <col min="6659" max="6659" width="47.42578125" style="242" customWidth="1"/>
    <col min="6660" max="6661" width="11.42578125" style="242" customWidth="1"/>
    <col min="6662" max="6662" width="11.140625" style="242" customWidth="1"/>
    <col min="6663" max="6663" width="9.140625" style="242" customWidth="1"/>
    <col min="6664" max="6665" width="11.42578125" style="242" customWidth="1"/>
    <col min="6666" max="6666" width="9.140625" style="242" customWidth="1"/>
    <col min="6667" max="6667" width="10.7109375" style="242" customWidth="1"/>
    <col min="6668" max="6671" width="11" style="242" customWidth="1"/>
    <col min="6672" max="6672" width="9.140625" style="242" customWidth="1"/>
    <col min="6673" max="6674" width="11" style="242" customWidth="1"/>
    <col min="6675" max="6675" width="9.140625" style="242" customWidth="1"/>
    <col min="6676" max="6677" width="11" style="242" customWidth="1"/>
    <col min="6678" max="6678" width="9.140625" style="242" customWidth="1"/>
    <col min="6679" max="6680" width="11" style="242" customWidth="1"/>
    <col min="6681" max="6912" width="9.140625" style="242"/>
    <col min="6913" max="6913" width="9.140625" style="242" customWidth="1"/>
    <col min="6914" max="6914" width="16.7109375" style="242" customWidth="1"/>
    <col min="6915" max="6915" width="47.42578125" style="242" customWidth="1"/>
    <col min="6916" max="6917" width="11.42578125" style="242" customWidth="1"/>
    <col min="6918" max="6918" width="11.140625" style="242" customWidth="1"/>
    <col min="6919" max="6919" width="9.140625" style="242" customWidth="1"/>
    <col min="6920" max="6921" width="11.42578125" style="242" customWidth="1"/>
    <col min="6922" max="6922" width="9.140625" style="242" customWidth="1"/>
    <col min="6923" max="6923" width="10.7109375" style="242" customWidth="1"/>
    <col min="6924" max="6927" width="11" style="242" customWidth="1"/>
    <col min="6928" max="6928" width="9.140625" style="242" customWidth="1"/>
    <col min="6929" max="6930" width="11" style="242" customWidth="1"/>
    <col min="6931" max="6931" width="9.140625" style="242" customWidth="1"/>
    <col min="6932" max="6933" width="11" style="242" customWidth="1"/>
    <col min="6934" max="6934" width="9.140625" style="242" customWidth="1"/>
    <col min="6935" max="6936" width="11" style="242" customWidth="1"/>
    <col min="6937" max="7168" width="9.140625" style="242"/>
    <col min="7169" max="7169" width="9.140625" style="242" customWidth="1"/>
    <col min="7170" max="7170" width="16.7109375" style="242" customWidth="1"/>
    <col min="7171" max="7171" width="47.42578125" style="242" customWidth="1"/>
    <col min="7172" max="7173" width="11.42578125" style="242" customWidth="1"/>
    <col min="7174" max="7174" width="11.140625" style="242" customWidth="1"/>
    <col min="7175" max="7175" width="9.140625" style="242" customWidth="1"/>
    <col min="7176" max="7177" width="11.42578125" style="242" customWidth="1"/>
    <col min="7178" max="7178" width="9.140625" style="242" customWidth="1"/>
    <col min="7179" max="7179" width="10.7109375" style="242" customWidth="1"/>
    <col min="7180" max="7183" width="11" style="242" customWidth="1"/>
    <col min="7184" max="7184" width="9.140625" style="242" customWidth="1"/>
    <col min="7185" max="7186" width="11" style="242" customWidth="1"/>
    <col min="7187" max="7187" width="9.140625" style="242" customWidth="1"/>
    <col min="7188" max="7189" width="11" style="242" customWidth="1"/>
    <col min="7190" max="7190" width="9.140625" style="242" customWidth="1"/>
    <col min="7191" max="7192" width="11" style="242" customWidth="1"/>
    <col min="7193" max="7424" width="9.140625" style="242"/>
    <col min="7425" max="7425" width="9.140625" style="242" customWidth="1"/>
    <col min="7426" max="7426" width="16.7109375" style="242" customWidth="1"/>
    <col min="7427" max="7427" width="47.42578125" style="242" customWidth="1"/>
    <col min="7428" max="7429" width="11.42578125" style="242" customWidth="1"/>
    <col min="7430" max="7430" width="11.140625" style="242" customWidth="1"/>
    <col min="7431" max="7431" width="9.140625" style="242" customWidth="1"/>
    <col min="7432" max="7433" width="11.42578125" style="242" customWidth="1"/>
    <col min="7434" max="7434" width="9.140625" style="242" customWidth="1"/>
    <col min="7435" max="7435" width="10.7109375" style="242" customWidth="1"/>
    <col min="7436" max="7439" width="11" style="242" customWidth="1"/>
    <col min="7440" max="7440" width="9.140625" style="242" customWidth="1"/>
    <col min="7441" max="7442" width="11" style="242" customWidth="1"/>
    <col min="7443" max="7443" width="9.140625" style="242" customWidth="1"/>
    <col min="7444" max="7445" width="11" style="242" customWidth="1"/>
    <col min="7446" max="7446" width="9.140625" style="242" customWidth="1"/>
    <col min="7447" max="7448" width="11" style="242" customWidth="1"/>
    <col min="7449" max="7680" width="9.140625" style="242"/>
    <col min="7681" max="7681" width="9.140625" style="242" customWidth="1"/>
    <col min="7682" max="7682" width="16.7109375" style="242" customWidth="1"/>
    <col min="7683" max="7683" width="47.42578125" style="242" customWidth="1"/>
    <col min="7684" max="7685" width="11.42578125" style="242" customWidth="1"/>
    <col min="7686" max="7686" width="11.140625" style="242" customWidth="1"/>
    <col min="7687" max="7687" width="9.140625" style="242" customWidth="1"/>
    <col min="7688" max="7689" width="11.42578125" style="242" customWidth="1"/>
    <col min="7690" max="7690" width="9.140625" style="242" customWidth="1"/>
    <col min="7691" max="7691" width="10.7109375" style="242" customWidth="1"/>
    <col min="7692" max="7695" width="11" style="242" customWidth="1"/>
    <col min="7696" max="7696" width="9.140625" style="242" customWidth="1"/>
    <col min="7697" max="7698" width="11" style="242" customWidth="1"/>
    <col min="7699" max="7699" width="9.140625" style="242" customWidth="1"/>
    <col min="7700" max="7701" width="11" style="242" customWidth="1"/>
    <col min="7702" max="7702" width="9.140625" style="242" customWidth="1"/>
    <col min="7703" max="7704" width="11" style="242" customWidth="1"/>
    <col min="7705" max="7936" width="9.140625" style="242"/>
    <col min="7937" max="7937" width="9.140625" style="242" customWidth="1"/>
    <col min="7938" max="7938" width="16.7109375" style="242" customWidth="1"/>
    <col min="7939" max="7939" width="47.42578125" style="242" customWidth="1"/>
    <col min="7940" max="7941" width="11.42578125" style="242" customWidth="1"/>
    <col min="7942" max="7942" width="11.140625" style="242" customWidth="1"/>
    <col min="7943" max="7943" width="9.140625" style="242" customWidth="1"/>
    <col min="7944" max="7945" width="11.42578125" style="242" customWidth="1"/>
    <col min="7946" max="7946" width="9.140625" style="242" customWidth="1"/>
    <col min="7947" max="7947" width="10.7109375" style="242" customWidth="1"/>
    <col min="7948" max="7951" width="11" style="242" customWidth="1"/>
    <col min="7952" max="7952" width="9.140625" style="242" customWidth="1"/>
    <col min="7953" max="7954" width="11" style="242" customWidth="1"/>
    <col min="7955" max="7955" width="9.140625" style="242" customWidth="1"/>
    <col min="7956" max="7957" width="11" style="242" customWidth="1"/>
    <col min="7958" max="7958" width="9.140625" style="242" customWidth="1"/>
    <col min="7959" max="7960" width="11" style="242" customWidth="1"/>
    <col min="7961" max="8192" width="9.140625" style="242"/>
    <col min="8193" max="8193" width="9.140625" style="242" customWidth="1"/>
    <col min="8194" max="8194" width="16.7109375" style="242" customWidth="1"/>
    <col min="8195" max="8195" width="47.42578125" style="242" customWidth="1"/>
    <col min="8196" max="8197" width="11.42578125" style="242" customWidth="1"/>
    <col min="8198" max="8198" width="11.140625" style="242" customWidth="1"/>
    <col min="8199" max="8199" width="9.140625" style="242" customWidth="1"/>
    <col min="8200" max="8201" width="11.42578125" style="242" customWidth="1"/>
    <col min="8202" max="8202" width="9.140625" style="242" customWidth="1"/>
    <col min="8203" max="8203" width="10.7109375" style="242" customWidth="1"/>
    <col min="8204" max="8207" width="11" style="242" customWidth="1"/>
    <col min="8208" max="8208" width="9.140625" style="242" customWidth="1"/>
    <col min="8209" max="8210" width="11" style="242" customWidth="1"/>
    <col min="8211" max="8211" width="9.140625" style="242" customWidth="1"/>
    <col min="8212" max="8213" width="11" style="242" customWidth="1"/>
    <col min="8214" max="8214" width="9.140625" style="242" customWidth="1"/>
    <col min="8215" max="8216" width="11" style="242" customWidth="1"/>
    <col min="8217" max="8448" width="9.140625" style="242"/>
    <col min="8449" max="8449" width="9.140625" style="242" customWidth="1"/>
    <col min="8450" max="8450" width="16.7109375" style="242" customWidth="1"/>
    <col min="8451" max="8451" width="47.42578125" style="242" customWidth="1"/>
    <col min="8452" max="8453" width="11.42578125" style="242" customWidth="1"/>
    <col min="8454" max="8454" width="11.140625" style="242" customWidth="1"/>
    <col min="8455" max="8455" width="9.140625" style="242" customWidth="1"/>
    <col min="8456" max="8457" width="11.42578125" style="242" customWidth="1"/>
    <col min="8458" max="8458" width="9.140625" style="242" customWidth="1"/>
    <col min="8459" max="8459" width="10.7109375" style="242" customWidth="1"/>
    <col min="8460" max="8463" width="11" style="242" customWidth="1"/>
    <col min="8464" max="8464" width="9.140625" style="242" customWidth="1"/>
    <col min="8465" max="8466" width="11" style="242" customWidth="1"/>
    <col min="8467" max="8467" width="9.140625" style="242" customWidth="1"/>
    <col min="8468" max="8469" width="11" style="242" customWidth="1"/>
    <col min="8470" max="8470" width="9.140625" style="242" customWidth="1"/>
    <col min="8471" max="8472" width="11" style="242" customWidth="1"/>
    <col min="8473" max="8704" width="9.140625" style="242"/>
    <col min="8705" max="8705" width="9.140625" style="242" customWidth="1"/>
    <col min="8706" max="8706" width="16.7109375" style="242" customWidth="1"/>
    <col min="8707" max="8707" width="47.42578125" style="242" customWidth="1"/>
    <col min="8708" max="8709" width="11.42578125" style="242" customWidth="1"/>
    <col min="8710" max="8710" width="11.140625" style="242" customWidth="1"/>
    <col min="8711" max="8711" width="9.140625" style="242" customWidth="1"/>
    <col min="8712" max="8713" width="11.42578125" style="242" customWidth="1"/>
    <col min="8714" max="8714" width="9.140625" style="242" customWidth="1"/>
    <col min="8715" max="8715" width="10.7109375" style="242" customWidth="1"/>
    <col min="8716" max="8719" width="11" style="242" customWidth="1"/>
    <col min="8720" max="8720" width="9.140625" style="242" customWidth="1"/>
    <col min="8721" max="8722" width="11" style="242" customWidth="1"/>
    <col min="8723" max="8723" width="9.140625" style="242" customWidth="1"/>
    <col min="8724" max="8725" width="11" style="242" customWidth="1"/>
    <col min="8726" max="8726" width="9.140625" style="242" customWidth="1"/>
    <col min="8727" max="8728" width="11" style="242" customWidth="1"/>
    <col min="8729" max="8960" width="9.140625" style="242"/>
    <col min="8961" max="8961" width="9.140625" style="242" customWidth="1"/>
    <col min="8962" max="8962" width="16.7109375" style="242" customWidth="1"/>
    <col min="8963" max="8963" width="47.42578125" style="242" customWidth="1"/>
    <col min="8964" max="8965" width="11.42578125" style="242" customWidth="1"/>
    <col min="8966" max="8966" width="11.140625" style="242" customWidth="1"/>
    <col min="8967" max="8967" width="9.140625" style="242" customWidth="1"/>
    <col min="8968" max="8969" width="11.42578125" style="242" customWidth="1"/>
    <col min="8970" max="8970" width="9.140625" style="242" customWidth="1"/>
    <col min="8971" max="8971" width="10.7109375" style="242" customWidth="1"/>
    <col min="8972" max="8975" width="11" style="242" customWidth="1"/>
    <col min="8976" max="8976" width="9.140625" style="242" customWidth="1"/>
    <col min="8977" max="8978" width="11" style="242" customWidth="1"/>
    <col min="8979" max="8979" width="9.140625" style="242" customWidth="1"/>
    <col min="8980" max="8981" width="11" style="242" customWidth="1"/>
    <col min="8982" max="8982" width="9.140625" style="242" customWidth="1"/>
    <col min="8983" max="8984" width="11" style="242" customWidth="1"/>
    <col min="8985" max="9216" width="9.140625" style="242"/>
    <col min="9217" max="9217" width="9.140625" style="242" customWidth="1"/>
    <col min="9218" max="9218" width="16.7109375" style="242" customWidth="1"/>
    <col min="9219" max="9219" width="47.42578125" style="242" customWidth="1"/>
    <col min="9220" max="9221" width="11.42578125" style="242" customWidth="1"/>
    <col min="9222" max="9222" width="11.140625" style="242" customWidth="1"/>
    <col min="9223" max="9223" width="9.140625" style="242" customWidth="1"/>
    <col min="9224" max="9225" width="11.42578125" style="242" customWidth="1"/>
    <col min="9226" max="9226" width="9.140625" style="242" customWidth="1"/>
    <col min="9227" max="9227" width="10.7109375" style="242" customWidth="1"/>
    <col min="9228" max="9231" width="11" style="242" customWidth="1"/>
    <col min="9232" max="9232" width="9.140625" style="242" customWidth="1"/>
    <col min="9233" max="9234" width="11" style="242" customWidth="1"/>
    <col min="9235" max="9235" width="9.140625" style="242" customWidth="1"/>
    <col min="9236" max="9237" width="11" style="242" customWidth="1"/>
    <col min="9238" max="9238" width="9.140625" style="242" customWidth="1"/>
    <col min="9239" max="9240" width="11" style="242" customWidth="1"/>
    <col min="9241" max="9472" width="9.140625" style="242"/>
    <col min="9473" max="9473" width="9.140625" style="242" customWidth="1"/>
    <col min="9474" max="9474" width="16.7109375" style="242" customWidth="1"/>
    <col min="9475" max="9475" width="47.42578125" style="242" customWidth="1"/>
    <col min="9476" max="9477" width="11.42578125" style="242" customWidth="1"/>
    <col min="9478" max="9478" width="11.140625" style="242" customWidth="1"/>
    <col min="9479" max="9479" width="9.140625" style="242" customWidth="1"/>
    <col min="9480" max="9481" width="11.42578125" style="242" customWidth="1"/>
    <col min="9482" max="9482" width="9.140625" style="242" customWidth="1"/>
    <col min="9483" max="9483" width="10.7109375" style="242" customWidth="1"/>
    <col min="9484" max="9487" width="11" style="242" customWidth="1"/>
    <col min="9488" max="9488" width="9.140625" style="242" customWidth="1"/>
    <col min="9489" max="9490" width="11" style="242" customWidth="1"/>
    <col min="9491" max="9491" width="9.140625" style="242" customWidth="1"/>
    <col min="9492" max="9493" width="11" style="242" customWidth="1"/>
    <col min="9494" max="9494" width="9.140625" style="242" customWidth="1"/>
    <col min="9495" max="9496" width="11" style="242" customWidth="1"/>
    <col min="9497" max="9728" width="9.140625" style="242"/>
    <col min="9729" max="9729" width="9.140625" style="242" customWidth="1"/>
    <col min="9730" max="9730" width="16.7109375" style="242" customWidth="1"/>
    <col min="9731" max="9731" width="47.42578125" style="242" customWidth="1"/>
    <col min="9732" max="9733" width="11.42578125" style="242" customWidth="1"/>
    <col min="9734" max="9734" width="11.140625" style="242" customWidth="1"/>
    <col min="9735" max="9735" width="9.140625" style="242" customWidth="1"/>
    <col min="9736" max="9737" width="11.42578125" style="242" customWidth="1"/>
    <col min="9738" max="9738" width="9.140625" style="242" customWidth="1"/>
    <col min="9739" max="9739" width="10.7109375" style="242" customWidth="1"/>
    <col min="9740" max="9743" width="11" style="242" customWidth="1"/>
    <col min="9744" max="9744" width="9.140625" style="242" customWidth="1"/>
    <col min="9745" max="9746" width="11" style="242" customWidth="1"/>
    <col min="9747" max="9747" width="9.140625" style="242" customWidth="1"/>
    <col min="9748" max="9749" width="11" style="242" customWidth="1"/>
    <col min="9750" max="9750" width="9.140625" style="242" customWidth="1"/>
    <col min="9751" max="9752" width="11" style="242" customWidth="1"/>
    <col min="9753" max="9984" width="9.140625" style="242"/>
    <col min="9985" max="9985" width="9.140625" style="242" customWidth="1"/>
    <col min="9986" max="9986" width="16.7109375" style="242" customWidth="1"/>
    <col min="9987" max="9987" width="47.42578125" style="242" customWidth="1"/>
    <col min="9988" max="9989" width="11.42578125" style="242" customWidth="1"/>
    <col min="9990" max="9990" width="11.140625" style="242" customWidth="1"/>
    <col min="9991" max="9991" width="9.140625" style="242" customWidth="1"/>
    <col min="9992" max="9993" width="11.42578125" style="242" customWidth="1"/>
    <col min="9994" max="9994" width="9.140625" style="242" customWidth="1"/>
    <col min="9995" max="9995" width="10.7109375" style="242" customWidth="1"/>
    <col min="9996" max="9999" width="11" style="242" customWidth="1"/>
    <col min="10000" max="10000" width="9.140625" style="242" customWidth="1"/>
    <col min="10001" max="10002" width="11" style="242" customWidth="1"/>
    <col min="10003" max="10003" width="9.140625" style="242" customWidth="1"/>
    <col min="10004" max="10005" width="11" style="242" customWidth="1"/>
    <col min="10006" max="10006" width="9.140625" style="242" customWidth="1"/>
    <col min="10007" max="10008" width="11" style="242" customWidth="1"/>
    <col min="10009" max="10240" width="9.140625" style="242"/>
    <col min="10241" max="10241" width="9.140625" style="242" customWidth="1"/>
    <col min="10242" max="10242" width="16.7109375" style="242" customWidth="1"/>
    <col min="10243" max="10243" width="47.42578125" style="242" customWidth="1"/>
    <col min="10244" max="10245" width="11.42578125" style="242" customWidth="1"/>
    <col min="10246" max="10246" width="11.140625" style="242" customWidth="1"/>
    <col min="10247" max="10247" width="9.140625" style="242" customWidth="1"/>
    <col min="10248" max="10249" width="11.42578125" style="242" customWidth="1"/>
    <col min="10250" max="10250" width="9.140625" style="242" customWidth="1"/>
    <col min="10251" max="10251" width="10.7109375" style="242" customWidth="1"/>
    <col min="10252" max="10255" width="11" style="242" customWidth="1"/>
    <col min="10256" max="10256" width="9.140625" style="242" customWidth="1"/>
    <col min="10257" max="10258" width="11" style="242" customWidth="1"/>
    <col min="10259" max="10259" width="9.140625" style="242" customWidth="1"/>
    <col min="10260" max="10261" width="11" style="242" customWidth="1"/>
    <col min="10262" max="10262" width="9.140625" style="242" customWidth="1"/>
    <col min="10263" max="10264" width="11" style="242" customWidth="1"/>
    <col min="10265" max="10496" width="9.140625" style="242"/>
    <col min="10497" max="10497" width="9.140625" style="242" customWidth="1"/>
    <col min="10498" max="10498" width="16.7109375" style="242" customWidth="1"/>
    <col min="10499" max="10499" width="47.42578125" style="242" customWidth="1"/>
    <col min="10500" max="10501" width="11.42578125" style="242" customWidth="1"/>
    <col min="10502" max="10502" width="11.140625" style="242" customWidth="1"/>
    <col min="10503" max="10503" width="9.140625" style="242" customWidth="1"/>
    <col min="10504" max="10505" width="11.42578125" style="242" customWidth="1"/>
    <col min="10506" max="10506" width="9.140625" style="242" customWidth="1"/>
    <col min="10507" max="10507" width="10.7109375" style="242" customWidth="1"/>
    <col min="10508" max="10511" width="11" style="242" customWidth="1"/>
    <col min="10512" max="10512" width="9.140625" style="242" customWidth="1"/>
    <col min="10513" max="10514" width="11" style="242" customWidth="1"/>
    <col min="10515" max="10515" width="9.140625" style="242" customWidth="1"/>
    <col min="10516" max="10517" width="11" style="242" customWidth="1"/>
    <col min="10518" max="10518" width="9.140625" style="242" customWidth="1"/>
    <col min="10519" max="10520" width="11" style="242" customWidth="1"/>
    <col min="10521" max="10752" width="9.140625" style="242"/>
    <col min="10753" max="10753" width="9.140625" style="242" customWidth="1"/>
    <col min="10754" max="10754" width="16.7109375" style="242" customWidth="1"/>
    <col min="10755" max="10755" width="47.42578125" style="242" customWidth="1"/>
    <col min="10756" max="10757" width="11.42578125" style="242" customWidth="1"/>
    <col min="10758" max="10758" width="11.140625" style="242" customWidth="1"/>
    <col min="10759" max="10759" width="9.140625" style="242" customWidth="1"/>
    <col min="10760" max="10761" width="11.42578125" style="242" customWidth="1"/>
    <col min="10762" max="10762" width="9.140625" style="242" customWidth="1"/>
    <col min="10763" max="10763" width="10.7109375" style="242" customWidth="1"/>
    <col min="10764" max="10767" width="11" style="242" customWidth="1"/>
    <col min="10768" max="10768" width="9.140625" style="242" customWidth="1"/>
    <col min="10769" max="10770" width="11" style="242" customWidth="1"/>
    <col min="10771" max="10771" width="9.140625" style="242" customWidth="1"/>
    <col min="10772" max="10773" width="11" style="242" customWidth="1"/>
    <col min="10774" max="10774" width="9.140625" style="242" customWidth="1"/>
    <col min="10775" max="10776" width="11" style="242" customWidth="1"/>
    <col min="10777" max="11008" width="9.140625" style="242"/>
    <col min="11009" max="11009" width="9.140625" style="242" customWidth="1"/>
    <col min="11010" max="11010" width="16.7109375" style="242" customWidth="1"/>
    <col min="11011" max="11011" width="47.42578125" style="242" customWidth="1"/>
    <col min="11012" max="11013" width="11.42578125" style="242" customWidth="1"/>
    <col min="11014" max="11014" width="11.140625" style="242" customWidth="1"/>
    <col min="11015" max="11015" width="9.140625" style="242" customWidth="1"/>
    <col min="11016" max="11017" width="11.42578125" style="242" customWidth="1"/>
    <col min="11018" max="11018" width="9.140625" style="242" customWidth="1"/>
    <col min="11019" max="11019" width="10.7109375" style="242" customWidth="1"/>
    <col min="11020" max="11023" width="11" style="242" customWidth="1"/>
    <col min="11024" max="11024" width="9.140625" style="242" customWidth="1"/>
    <col min="11025" max="11026" width="11" style="242" customWidth="1"/>
    <col min="11027" max="11027" width="9.140625" style="242" customWidth="1"/>
    <col min="11028" max="11029" width="11" style="242" customWidth="1"/>
    <col min="11030" max="11030" width="9.140625" style="242" customWidth="1"/>
    <col min="11031" max="11032" width="11" style="242" customWidth="1"/>
    <col min="11033" max="11264" width="9.140625" style="242"/>
    <col min="11265" max="11265" width="9.140625" style="242" customWidth="1"/>
    <col min="11266" max="11266" width="16.7109375" style="242" customWidth="1"/>
    <col min="11267" max="11267" width="47.42578125" style="242" customWidth="1"/>
    <col min="11268" max="11269" width="11.42578125" style="242" customWidth="1"/>
    <col min="11270" max="11270" width="11.140625" style="242" customWidth="1"/>
    <col min="11271" max="11271" width="9.140625" style="242" customWidth="1"/>
    <col min="11272" max="11273" width="11.42578125" style="242" customWidth="1"/>
    <col min="11274" max="11274" width="9.140625" style="242" customWidth="1"/>
    <col min="11275" max="11275" width="10.7109375" style="242" customWidth="1"/>
    <col min="11276" max="11279" width="11" style="242" customWidth="1"/>
    <col min="11280" max="11280" width="9.140625" style="242" customWidth="1"/>
    <col min="11281" max="11282" width="11" style="242" customWidth="1"/>
    <col min="11283" max="11283" width="9.140625" style="242" customWidth="1"/>
    <col min="11284" max="11285" width="11" style="242" customWidth="1"/>
    <col min="11286" max="11286" width="9.140625" style="242" customWidth="1"/>
    <col min="11287" max="11288" width="11" style="242" customWidth="1"/>
    <col min="11289" max="11520" width="9.140625" style="242"/>
    <col min="11521" max="11521" width="9.140625" style="242" customWidth="1"/>
    <col min="11522" max="11522" width="16.7109375" style="242" customWidth="1"/>
    <col min="11523" max="11523" width="47.42578125" style="242" customWidth="1"/>
    <col min="11524" max="11525" width="11.42578125" style="242" customWidth="1"/>
    <col min="11526" max="11526" width="11.140625" style="242" customWidth="1"/>
    <col min="11527" max="11527" width="9.140625" style="242" customWidth="1"/>
    <col min="11528" max="11529" width="11.42578125" style="242" customWidth="1"/>
    <col min="11530" max="11530" width="9.140625" style="242" customWidth="1"/>
    <col min="11531" max="11531" width="10.7109375" style="242" customWidth="1"/>
    <col min="11532" max="11535" width="11" style="242" customWidth="1"/>
    <col min="11536" max="11536" width="9.140625" style="242" customWidth="1"/>
    <col min="11537" max="11538" width="11" style="242" customWidth="1"/>
    <col min="11539" max="11539" width="9.140625" style="242" customWidth="1"/>
    <col min="11540" max="11541" width="11" style="242" customWidth="1"/>
    <col min="11542" max="11542" width="9.140625" style="242" customWidth="1"/>
    <col min="11543" max="11544" width="11" style="242" customWidth="1"/>
    <col min="11545" max="11776" width="9.140625" style="242"/>
    <col min="11777" max="11777" width="9.140625" style="242" customWidth="1"/>
    <col min="11778" max="11778" width="16.7109375" style="242" customWidth="1"/>
    <col min="11779" max="11779" width="47.42578125" style="242" customWidth="1"/>
    <col min="11780" max="11781" width="11.42578125" style="242" customWidth="1"/>
    <col min="11782" max="11782" width="11.140625" style="242" customWidth="1"/>
    <col min="11783" max="11783" width="9.140625" style="242" customWidth="1"/>
    <col min="11784" max="11785" width="11.42578125" style="242" customWidth="1"/>
    <col min="11786" max="11786" width="9.140625" style="242" customWidth="1"/>
    <col min="11787" max="11787" width="10.7109375" style="242" customWidth="1"/>
    <col min="11788" max="11791" width="11" style="242" customWidth="1"/>
    <col min="11792" max="11792" width="9.140625" style="242" customWidth="1"/>
    <col min="11793" max="11794" width="11" style="242" customWidth="1"/>
    <col min="11795" max="11795" width="9.140625" style="242" customWidth="1"/>
    <col min="11796" max="11797" width="11" style="242" customWidth="1"/>
    <col min="11798" max="11798" width="9.140625" style="242" customWidth="1"/>
    <col min="11799" max="11800" width="11" style="242" customWidth="1"/>
    <col min="11801" max="12032" width="9.140625" style="242"/>
    <col min="12033" max="12033" width="9.140625" style="242" customWidth="1"/>
    <col min="12034" max="12034" width="16.7109375" style="242" customWidth="1"/>
    <col min="12035" max="12035" width="47.42578125" style="242" customWidth="1"/>
    <col min="12036" max="12037" width="11.42578125" style="242" customWidth="1"/>
    <col min="12038" max="12038" width="11.140625" style="242" customWidth="1"/>
    <col min="12039" max="12039" width="9.140625" style="242" customWidth="1"/>
    <col min="12040" max="12041" width="11.42578125" style="242" customWidth="1"/>
    <col min="12042" max="12042" width="9.140625" style="242" customWidth="1"/>
    <col min="12043" max="12043" width="10.7109375" style="242" customWidth="1"/>
    <col min="12044" max="12047" width="11" style="242" customWidth="1"/>
    <col min="12048" max="12048" width="9.140625" style="242" customWidth="1"/>
    <col min="12049" max="12050" width="11" style="242" customWidth="1"/>
    <col min="12051" max="12051" width="9.140625" style="242" customWidth="1"/>
    <col min="12052" max="12053" width="11" style="242" customWidth="1"/>
    <col min="12054" max="12054" width="9.140625" style="242" customWidth="1"/>
    <col min="12055" max="12056" width="11" style="242" customWidth="1"/>
    <col min="12057" max="12288" width="9.140625" style="242"/>
    <col min="12289" max="12289" width="9.140625" style="242" customWidth="1"/>
    <col min="12290" max="12290" width="16.7109375" style="242" customWidth="1"/>
    <col min="12291" max="12291" width="47.42578125" style="242" customWidth="1"/>
    <col min="12292" max="12293" width="11.42578125" style="242" customWidth="1"/>
    <col min="12294" max="12294" width="11.140625" style="242" customWidth="1"/>
    <col min="12295" max="12295" width="9.140625" style="242" customWidth="1"/>
    <col min="12296" max="12297" width="11.42578125" style="242" customWidth="1"/>
    <col min="12298" max="12298" width="9.140625" style="242" customWidth="1"/>
    <col min="12299" max="12299" width="10.7109375" style="242" customWidth="1"/>
    <col min="12300" max="12303" width="11" style="242" customWidth="1"/>
    <col min="12304" max="12304" width="9.140625" style="242" customWidth="1"/>
    <col min="12305" max="12306" width="11" style="242" customWidth="1"/>
    <col min="12307" max="12307" width="9.140625" style="242" customWidth="1"/>
    <col min="12308" max="12309" width="11" style="242" customWidth="1"/>
    <col min="12310" max="12310" width="9.140625" style="242" customWidth="1"/>
    <col min="12311" max="12312" width="11" style="242" customWidth="1"/>
    <col min="12313" max="12544" width="9.140625" style="242"/>
    <col min="12545" max="12545" width="9.140625" style="242" customWidth="1"/>
    <col min="12546" max="12546" width="16.7109375" style="242" customWidth="1"/>
    <col min="12547" max="12547" width="47.42578125" style="242" customWidth="1"/>
    <col min="12548" max="12549" width="11.42578125" style="242" customWidth="1"/>
    <col min="12550" max="12550" width="11.140625" style="242" customWidth="1"/>
    <col min="12551" max="12551" width="9.140625" style="242" customWidth="1"/>
    <col min="12552" max="12553" width="11.42578125" style="242" customWidth="1"/>
    <col min="12554" max="12554" width="9.140625" style="242" customWidth="1"/>
    <col min="12555" max="12555" width="10.7109375" style="242" customWidth="1"/>
    <col min="12556" max="12559" width="11" style="242" customWidth="1"/>
    <col min="12560" max="12560" width="9.140625" style="242" customWidth="1"/>
    <col min="12561" max="12562" width="11" style="242" customWidth="1"/>
    <col min="12563" max="12563" width="9.140625" style="242" customWidth="1"/>
    <col min="12564" max="12565" width="11" style="242" customWidth="1"/>
    <col min="12566" max="12566" width="9.140625" style="242" customWidth="1"/>
    <col min="12567" max="12568" width="11" style="242" customWidth="1"/>
    <col min="12569" max="12800" width="9.140625" style="242"/>
    <col min="12801" max="12801" width="9.140625" style="242" customWidth="1"/>
    <col min="12802" max="12802" width="16.7109375" style="242" customWidth="1"/>
    <col min="12803" max="12803" width="47.42578125" style="242" customWidth="1"/>
    <col min="12804" max="12805" width="11.42578125" style="242" customWidth="1"/>
    <col min="12806" max="12806" width="11.140625" style="242" customWidth="1"/>
    <col min="12807" max="12807" width="9.140625" style="242" customWidth="1"/>
    <col min="12808" max="12809" width="11.42578125" style="242" customWidth="1"/>
    <col min="12810" max="12810" width="9.140625" style="242" customWidth="1"/>
    <col min="12811" max="12811" width="10.7109375" style="242" customWidth="1"/>
    <col min="12812" max="12815" width="11" style="242" customWidth="1"/>
    <col min="12816" max="12816" width="9.140625" style="242" customWidth="1"/>
    <col min="12817" max="12818" width="11" style="242" customWidth="1"/>
    <col min="12819" max="12819" width="9.140625" style="242" customWidth="1"/>
    <col min="12820" max="12821" width="11" style="242" customWidth="1"/>
    <col min="12822" max="12822" width="9.140625" style="242" customWidth="1"/>
    <col min="12823" max="12824" width="11" style="242" customWidth="1"/>
    <col min="12825" max="13056" width="9.140625" style="242"/>
    <col min="13057" max="13057" width="9.140625" style="242" customWidth="1"/>
    <col min="13058" max="13058" width="16.7109375" style="242" customWidth="1"/>
    <col min="13059" max="13059" width="47.42578125" style="242" customWidth="1"/>
    <col min="13060" max="13061" width="11.42578125" style="242" customWidth="1"/>
    <col min="13062" max="13062" width="11.140625" style="242" customWidth="1"/>
    <col min="13063" max="13063" width="9.140625" style="242" customWidth="1"/>
    <col min="13064" max="13065" width="11.42578125" style="242" customWidth="1"/>
    <col min="13066" max="13066" width="9.140625" style="242" customWidth="1"/>
    <col min="13067" max="13067" width="10.7109375" style="242" customWidth="1"/>
    <col min="13068" max="13071" width="11" style="242" customWidth="1"/>
    <col min="13072" max="13072" width="9.140625" style="242" customWidth="1"/>
    <col min="13073" max="13074" width="11" style="242" customWidth="1"/>
    <col min="13075" max="13075" width="9.140625" style="242" customWidth="1"/>
    <col min="13076" max="13077" width="11" style="242" customWidth="1"/>
    <col min="13078" max="13078" width="9.140625" style="242" customWidth="1"/>
    <col min="13079" max="13080" width="11" style="242" customWidth="1"/>
    <col min="13081" max="13312" width="9.140625" style="242"/>
    <col min="13313" max="13313" width="9.140625" style="242" customWidth="1"/>
    <col min="13314" max="13314" width="16.7109375" style="242" customWidth="1"/>
    <col min="13315" max="13315" width="47.42578125" style="242" customWidth="1"/>
    <col min="13316" max="13317" width="11.42578125" style="242" customWidth="1"/>
    <col min="13318" max="13318" width="11.140625" style="242" customWidth="1"/>
    <col min="13319" max="13319" width="9.140625" style="242" customWidth="1"/>
    <col min="13320" max="13321" width="11.42578125" style="242" customWidth="1"/>
    <col min="13322" max="13322" width="9.140625" style="242" customWidth="1"/>
    <col min="13323" max="13323" width="10.7109375" style="242" customWidth="1"/>
    <col min="13324" max="13327" width="11" style="242" customWidth="1"/>
    <col min="13328" max="13328" width="9.140625" style="242" customWidth="1"/>
    <col min="13329" max="13330" width="11" style="242" customWidth="1"/>
    <col min="13331" max="13331" width="9.140625" style="242" customWidth="1"/>
    <col min="13332" max="13333" width="11" style="242" customWidth="1"/>
    <col min="13334" max="13334" width="9.140625" style="242" customWidth="1"/>
    <col min="13335" max="13336" width="11" style="242" customWidth="1"/>
    <col min="13337" max="13568" width="9.140625" style="242"/>
    <col min="13569" max="13569" width="9.140625" style="242" customWidth="1"/>
    <col min="13570" max="13570" width="16.7109375" style="242" customWidth="1"/>
    <col min="13571" max="13571" width="47.42578125" style="242" customWidth="1"/>
    <col min="13572" max="13573" width="11.42578125" style="242" customWidth="1"/>
    <col min="13574" max="13574" width="11.140625" style="242" customWidth="1"/>
    <col min="13575" max="13575" width="9.140625" style="242" customWidth="1"/>
    <col min="13576" max="13577" width="11.42578125" style="242" customWidth="1"/>
    <col min="13578" max="13578" width="9.140625" style="242" customWidth="1"/>
    <col min="13579" max="13579" width="10.7109375" style="242" customWidth="1"/>
    <col min="13580" max="13583" width="11" style="242" customWidth="1"/>
    <col min="13584" max="13584" width="9.140625" style="242" customWidth="1"/>
    <col min="13585" max="13586" width="11" style="242" customWidth="1"/>
    <col min="13587" max="13587" width="9.140625" style="242" customWidth="1"/>
    <col min="13588" max="13589" width="11" style="242" customWidth="1"/>
    <col min="13590" max="13590" width="9.140625" style="242" customWidth="1"/>
    <col min="13591" max="13592" width="11" style="242" customWidth="1"/>
    <col min="13593" max="13824" width="9.140625" style="242"/>
    <col min="13825" max="13825" width="9.140625" style="242" customWidth="1"/>
    <col min="13826" max="13826" width="16.7109375" style="242" customWidth="1"/>
    <col min="13827" max="13827" width="47.42578125" style="242" customWidth="1"/>
    <col min="13828" max="13829" width="11.42578125" style="242" customWidth="1"/>
    <col min="13830" max="13830" width="11.140625" style="242" customWidth="1"/>
    <col min="13831" max="13831" width="9.140625" style="242" customWidth="1"/>
    <col min="13832" max="13833" width="11.42578125" style="242" customWidth="1"/>
    <col min="13834" max="13834" width="9.140625" style="242" customWidth="1"/>
    <col min="13835" max="13835" width="10.7109375" style="242" customWidth="1"/>
    <col min="13836" max="13839" width="11" style="242" customWidth="1"/>
    <col min="13840" max="13840" width="9.140625" style="242" customWidth="1"/>
    <col min="13841" max="13842" width="11" style="242" customWidth="1"/>
    <col min="13843" max="13843" width="9.140625" style="242" customWidth="1"/>
    <col min="13844" max="13845" width="11" style="242" customWidth="1"/>
    <col min="13846" max="13846" width="9.140625" style="242" customWidth="1"/>
    <col min="13847" max="13848" width="11" style="242" customWidth="1"/>
    <col min="13849" max="14080" width="9.140625" style="242"/>
    <col min="14081" max="14081" width="9.140625" style="242" customWidth="1"/>
    <col min="14082" max="14082" width="16.7109375" style="242" customWidth="1"/>
    <col min="14083" max="14083" width="47.42578125" style="242" customWidth="1"/>
    <col min="14084" max="14085" width="11.42578125" style="242" customWidth="1"/>
    <col min="14086" max="14086" width="11.140625" style="242" customWidth="1"/>
    <col min="14087" max="14087" width="9.140625" style="242" customWidth="1"/>
    <col min="14088" max="14089" width="11.42578125" style="242" customWidth="1"/>
    <col min="14090" max="14090" width="9.140625" style="242" customWidth="1"/>
    <col min="14091" max="14091" width="10.7109375" style="242" customWidth="1"/>
    <col min="14092" max="14095" width="11" style="242" customWidth="1"/>
    <col min="14096" max="14096" width="9.140625" style="242" customWidth="1"/>
    <col min="14097" max="14098" width="11" style="242" customWidth="1"/>
    <col min="14099" max="14099" width="9.140625" style="242" customWidth="1"/>
    <col min="14100" max="14101" width="11" style="242" customWidth="1"/>
    <col min="14102" max="14102" width="9.140625" style="242" customWidth="1"/>
    <col min="14103" max="14104" width="11" style="242" customWidth="1"/>
    <col min="14105" max="14336" width="9.140625" style="242"/>
    <col min="14337" max="14337" width="9.140625" style="242" customWidth="1"/>
    <col min="14338" max="14338" width="16.7109375" style="242" customWidth="1"/>
    <col min="14339" max="14339" width="47.42578125" style="242" customWidth="1"/>
    <col min="14340" max="14341" width="11.42578125" style="242" customWidth="1"/>
    <col min="14342" max="14342" width="11.140625" style="242" customWidth="1"/>
    <col min="14343" max="14343" width="9.140625" style="242" customWidth="1"/>
    <col min="14344" max="14345" width="11.42578125" style="242" customWidth="1"/>
    <col min="14346" max="14346" width="9.140625" style="242" customWidth="1"/>
    <col min="14347" max="14347" width="10.7109375" style="242" customWidth="1"/>
    <col min="14348" max="14351" width="11" style="242" customWidth="1"/>
    <col min="14352" max="14352" width="9.140625" style="242" customWidth="1"/>
    <col min="14353" max="14354" width="11" style="242" customWidth="1"/>
    <col min="14355" max="14355" width="9.140625" style="242" customWidth="1"/>
    <col min="14356" max="14357" width="11" style="242" customWidth="1"/>
    <col min="14358" max="14358" width="9.140625" style="242" customWidth="1"/>
    <col min="14359" max="14360" width="11" style="242" customWidth="1"/>
    <col min="14361" max="14592" width="9.140625" style="242"/>
    <col min="14593" max="14593" width="9.140625" style="242" customWidth="1"/>
    <col min="14594" max="14594" width="16.7109375" style="242" customWidth="1"/>
    <col min="14595" max="14595" width="47.42578125" style="242" customWidth="1"/>
    <col min="14596" max="14597" width="11.42578125" style="242" customWidth="1"/>
    <col min="14598" max="14598" width="11.140625" style="242" customWidth="1"/>
    <col min="14599" max="14599" width="9.140625" style="242" customWidth="1"/>
    <col min="14600" max="14601" width="11.42578125" style="242" customWidth="1"/>
    <col min="14602" max="14602" width="9.140625" style="242" customWidth="1"/>
    <col min="14603" max="14603" width="10.7109375" style="242" customWidth="1"/>
    <col min="14604" max="14607" width="11" style="242" customWidth="1"/>
    <col min="14608" max="14608" width="9.140625" style="242" customWidth="1"/>
    <col min="14609" max="14610" width="11" style="242" customWidth="1"/>
    <col min="14611" max="14611" width="9.140625" style="242" customWidth="1"/>
    <col min="14612" max="14613" width="11" style="242" customWidth="1"/>
    <col min="14614" max="14614" width="9.140625" style="242" customWidth="1"/>
    <col min="14615" max="14616" width="11" style="242" customWidth="1"/>
    <col min="14617" max="14848" width="9.140625" style="242"/>
    <col min="14849" max="14849" width="9.140625" style="242" customWidth="1"/>
    <col min="14850" max="14850" width="16.7109375" style="242" customWidth="1"/>
    <col min="14851" max="14851" width="47.42578125" style="242" customWidth="1"/>
    <col min="14852" max="14853" width="11.42578125" style="242" customWidth="1"/>
    <col min="14854" max="14854" width="11.140625" style="242" customWidth="1"/>
    <col min="14855" max="14855" width="9.140625" style="242" customWidth="1"/>
    <col min="14856" max="14857" width="11.42578125" style="242" customWidth="1"/>
    <col min="14858" max="14858" width="9.140625" style="242" customWidth="1"/>
    <col min="14859" max="14859" width="10.7109375" style="242" customWidth="1"/>
    <col min="14860" max="14863" width="11" style="242" customWidth="1"/>
    <col min="14864" max="14864" width="9.140625" style="242" customWidth="1"/>
    <col min="14865" max="14866" width="11" style="242" customWidth="1"/>
    <col min="14867" max="14867" width="9.140625" style="242" customWidth="1"/>
    <col min="14868" max="14869" width="11" style="242" customWidth="1"/>
    <col min="14870" max="14870" width="9.140625" style="242" customWidth="1"/>
    <col min="14871" max="14872" width="11" style="242" customWidth="1"/>
    <col min="14873" max="15104" width="9.140625" style="242"/>
    <col min="15105" max="15105" width="9.140625" style="242" customWidth="1"/>
    <col min="15106" max="15106" width="16.7109375" style="242" customWidth="1"/>
    <col min="15107" max="15107" width="47.42578125" style="242" customWidth="1"/>
    <col min="15108" max="15109" width="11.42578125" style="242" customWidth="1"/>
    <col min="15110" max="15110" width="11.140625" style="242" customWidth="1"/>
    <col min="15111" max="15111" width="9.140625" style="242" customWidth="1"/>
    <col min="15112" max="15113" width="11.42578125" style="242" customWidth="1"/>
    <col min="15114" max="15114" width="9.140625" style="242" customWidth="1"/>
    <col min="15115" max="15115" width="10.7109375" style="242" customWidth="1"/>
    <col min="15116" max="15119" width="11" style="242" customWidth="1"/>
    <col min="15120" max="15120" width="9.140625" style="242" customWidth="1"/>
    <col min="15121" max="15122" width="11" style="242" customWidth="1"/>
    <col min="15123" max="15123" width="9.140625" style="242" customWidth="1"/>
    <col min="15124" max="15125" width="11" style="242" customWidth="1"/>
    <col min="15126" max="15126" width="9.140625" style="242" customWidth="1"/>
    <col min="15127" max="15128" width="11" style="242" customWidth="1"/>
    <col min="15129" max="15360" width="9.140625" style="242"/>
    <col min="15361" max="15361" width="9.140625" style="242" customWidth="1"/>
    <col min="15362" max="15362" width="16.7109375" style="242" customWidth="1"/>
    <col min="15363" max="15363" width="47.42578125" style="242" customWidth="1"/>
    <col min="15364" max="15365" width="11.42578125" style="242" customWidth="1"/>
    <col min="15366" max="15366" width="11.140625" style="242" customWidth="1"/>
    <col min="15367" max="15367" width="9.140625" style="242" customWidth="1"/>
    <col min="15368" max="15369" width="11.42578125" style="242" customWidth="1"/>
    <col min="15370" max="15370" width="9.140625" style="242" customWidth="1"/>
    <col min="15371" max="15371" width="10.7109375" style="242" customWidth="1"/>
    <col min="15372" max="15375" width="11" style="242" customWidth="1"/>
    <col min="15376" max="15376" width="9.140625" style="242" customWidth="1"/>
    <col min="15377" max="15378" width="11" style="242" customWidth="1"/>
    <col min="15379" max="15379" width="9.140625" style="242" customWidth="1"/>
    <col min="15380" max="15381" width="11" style="242" customWidth="1"/>
    <col min="15382" max="15382" width="9.140625" style="242" customWidth="1"/>
    <col min="15383" max="15384" width="11" style="242" customWidth="1"/>
    <col min="15385" max="15616" width="9.140625" style="242"/>
    <col min="15617" max="15617" width="9.140625" style="242" customWidth="1"/>
    <col min="15618" max="15618" width="16.7109375" style="242" customWidth="1"/>
    <col min="15619" max="15619" width="47.42578125" style="242" customWidth="1"/>
    <col min="15620" max="15621" width="11.42578125" style="242" customWidth="1"/>
    <col min="15622" max="15622" width="11.140625" style="242" customWidth="1"/>
    <col min="15623" max="15623" width="9.140625" style="242" customWidth="1"/>
    <col min="15624" max="15625" width="11.42578125" style="242" customWidth="1"/>
    <col min="15626" max="15626" width="9.140625" style="242" customWidth="1"/>
    <col min="15627" max="15627" width="10.7109375" style="242" customWidth="1"/>
    <col min="15628" max="15631" width="11" style="242" customWidth="1"/>
    <col min="15632" max="15632" width="9.140625" style="242" customWidth="1"/>
    <col min="15633" max="15634" width="11" style="242" customWidth="1"/>
    <col min="15635" max="15635" width="9.140625" style="242" customWidth="1"/>
    <col min="15636" max="15637" width="11" style="242" customWidth="1"/>
    <col min="15638" max="15638" width="9.140625" style="242" customWidth="1"/>
    <col min="15639" max="15640" width="11" style="242" customWidth="1"/>
    <col min="15641" max="15872" width="9.140625" style="242"/>
    <col min="15873" max="15873" width="9.140625" style="242" customWidth="1"/>
    <col min="15874" max="15874" width="16.7109375" style="242" customWidth="1"/>
    <col min="15875" max="15875" width="47.42578125" style="242" customWidth="1"/>
    <col min="15876" max="15877" width="11.42578125" style="242" customWidth="1"/>
    <col min="15878" max="15878" width="11.140625" style="242" customWidth="1"/>
    <col min="15879" max="15879" width="9.140625" style="242" customWidth="1"/>
    <col min="15880" max="15881" width="11.42578125" style="242" customWidth="1"/>
    <col min="15882" max="15882" width="9.140625" style="242" customWidth="1"/>
    <col min="15883" max="15883" width="10.7109375" style="242" customWidth="1"/>
    <col min="15884" max="15887" width="11" style="242" customWidth="1"/>
    <col min="15888" max="15888" width="9.140625" style="242" customWidth="1"/>
    <col min="15889" max="15890" width="11" style="242" customWidth="1"/>
    <col min="15891" max="15891" width="9.140625" style="242" customWidth="1"/>
    <col min="15892" max="15893" width="11" style="242" customWidth="1"/>
    <col min="15894" max="15894" width="9.140625" style="242" customWidth="1"/>
    <col min="15895" max="15896" width="11" style="242" customWidth="1"/>
    <col min="15897" max="16128" width="9.140625" style="242"/>
    <col min="16129" max="16129" width="9.140625" style="242" customWidth="1"/>
    <col min="16130" max="16130" width="16.7109375" style="242" customWidth="1"/>
    <col min="16131" max="16131" width="47.42578125" style="242" customWidth="1"/>
    <col min="16132" max="16133" width="11.42578125" style="242" customWidth="1"/>
    <col min="16134" max="16134" width="11.140625" style="242" customWidth="1"/>
    <col min="16135" max="16135" width="9.140625" style="242" customWidth="1"/>
    <col min="16136" max="16137" width="11.42578125" style="242" customWidth="1"/>
    <col min="16138" max="16138" width="9.140625" style="242" customWidth="1"/>
    <col min="16139" max="16139" width="10.7109375" style="242" customWidth="1"/>
    <col min="16140" max="16143" width="11" style="242" customWidth="1"/>
    <col min="16144" max="16144" width="9.140625" style="242" customWidth="1"/>
    <col min="16145" max="16146" width="11" style="242" customWidth="1"/>
    <col min="16147" max="16147" width="9.140625" style="242" customWidth="1"/>
    <col min="16148" max="16149" width="11" style="242" customWidth="1"/>
    <col min="16150" max="16150" width="9.140625" style="242" customWidth="1"/>
    <col min="16151" max="16152" width="11" style="242" customWidth="1"/>
    <col min="16153" max="16384" width="9.140625" style="242"/>
  </cols>
  <sheetData>
    <row r="1" spans="1:27" s="238" customFormat="1" ht="18.75" customHeight="1">
      <c r="A1" s="256"/>
      <c r="B1" s="7629" t="str">
        <f>'[9]Бакалавры ОЗО'!B1:U1</f>
        <v>Гуманитарно-педагогическая академия (филиал) ФГАОУ ВО «КФУ им. В. И. Вернадского» в г. Ялте</v>
      </c>
      <c r="C1" s="7629"/>
      <c r="D1" s="7629"/>
      <c r="E1" s="7629"/>
      <c r="F1" s="7629"/>
      <c r="G1" s="7629"/>
      <c r="H1" s="7629"/>
      <c r="I1" s="7629"/>
      <c r="J1" s="7629"/>
      <c r="K1" s="7629"/>
      <c r="L1" s="7629"/>
      <c r="M1" s="7629"/>
      <c r="N1" s="7629"/>
      <c r="O1" s="7629"/>
      <c r="P1" s="7629"/>
      <c r="Q1" s="7629"/>
      <c r="R1" s="7629"/>
      <c r="S1" s="1192"/>
      <c r="T1" s="1192"/>
      <c r="U1" s="1192"/>
    </row>
    <row r="2" spans="1:27" s="238" customFormat="1" ht="18.75">
      <c r="A2" s="7629"/>
      <c r="B2" s="7629"/>
      <c r="C2" s="7629"/>
      <c r="D2" s="7629"/>
      <c r="E2" s="7629"/>
      <c r="F2" s="7629"/>
      <c r="G2" s="7629"/>
      <c r="H2" s="7629"/>
      <c r="I2" s="7629"/>
      <c r="J2" s="7629"/>
      <c r="K2" s="7629"/>
      <c r="L2" s="7629"/>
      <c r="M2" s="7629"/>
      <c r="N2" s="7629"/>
      <c r="O2" s="7629"/>
      <c r="P2" s="7629"/>
      <c r="Q2" s="7629"/>
      <c r="R2" s="7629"/>
      <c r="S2" s="1192"/>
      <c r="T2" s="1192"/>
      <c r="U2" s="1192"/>
    </row>
    <row r="3" spans="1:27" s="238" customFormat="1" ht="18.75" customHeight="1">
      <c r="B3" s="7718" t="s">
        <v>158</v>
      </c>
      <c r="C3" s="7718"/>
      <c r="D3" s="7719">
        <v>45078</v>
      </c>
      <c r="E3" s="7720"/>
      <c r="F3" s="7721" t="s">
        <v>152</v>
      </c>
      <c r="G3" s="7721"/>
      <c r="H3" s="7721"/>
      <c r="I3" s="7721"/>
      <c r="J3" s="7721"/>
      <c r="K3" s="7721"/>
      <c r="L3" s="7721"/>
      <c r="M3" s="7721"/>
      <c r="N3" s="7721"/>
      <c r="O3" s="7721"/>
      <c r="P3" s="7721"/>
      <c r="Q3" s="7721"/>
      <c r="R3" s="7721"/>
      <c r="S3" s="1193"/>
      <c r="T3" s="1193"/>
      <c r="U3" s="1193"/>
      <c r="V3" s="438"/>
      <c r="W3" s="438"/>
      <c r="X3" s="438"/>
      <c r="Y3" s="438"/>
      <c r="Z3" s="438"/>
      <c r="AA3" s="438"/>
    </row>
    <row r="4" spans="1:27" s="238" customFormat="1" ht="19.5" thickBot="1">
      <c r="B4" s="1192"/>
      <c r="C4" s="1192"/>
      <c r="F4" s="246"/>
      <c r="I4" s="246"/>
      <c r="J4" s="246"/>
      <c r="K4" s="246"/>
      <c r="L4" s="246"/>
      <c r="M4" s="246"/>
      <c r="N4" s="246"/>
      <c r="O4" s="246"/>
      <c r="R4" s="246"/>
      <c r="U4" s="246"/>
      <c r="X4" s="246"/>
    </row>
    <row r="5" spans="1:27" s="238" customFormat="1" ht="19.5" customHeight="1" thickBot="1">
      <c r="B5" s="7710" t="s">
        <v>1</v>
      </c>
      <c r="C5" s="7710"/>
      <c r="D5" s="7707" t="s">
        <v>2</v>
      </c>
      <c r="E5" s="7707"/>
      <c r="F5" s="7707"/>
      <c r="G5" s="7708" t="s">
        <v>3</v>
      </c>
      <c r="H5" s="7708"/>
      <c r="I5" s="7708"/>
      <c r="J5" s="7707">
        <v>3</v>
      </c>
      <c r="K5" s="7707"/>
      <c r="L5" s="7707"/>
      <c r="M5" s="7707">
        <v>4</v>
      </c>
      <c r="N5" s="7707"/>
      <c r="O5" s="7707"/>
      <c r="P5" s="7707">
        <v>5</v>
      </c>
      <c r="Q5" s="7707"/>
      <c r="R5" s="7707"/>
      <c r="S5" s="7707">
        <v>6</v>
      </c>
      <c r="T5" s="7707"/>
      <c r="U5" s="7707"/>
      <c r="V5" s="7709" t="s">
        <v>153</v>
      </c>
      <c r="W5" s="7709"/>
      <c r="X5" s="7709"/>
    </row>
    <row r="6" spans="1:27" s="238" customFormat="1" ht="18.75" customHeight="1" thickBot="1">
      <c r="B6" s="7710"/>
      <c r="C6" s="7710"/>
      <c r="D6" s="7707"/>
      <c r="E6" s="7707"/>
      <c r="F6" s="7707"/>
      <c r="G6" s="7708"/>
      <c r="H6" s="7708"/>
      <c r="I6" s="7708"/>
      <c r="J6" s="7707"/>
      <c r="K6" s="7707"/>
      <c r="L6" s="7707"/>
      <c r="M6" s="7707"/>
      <c r="N6" s="7707"/>
      <c r="O6" s="7707"/>
      <c r="P6" s="7707"/>
      <c r="Q6" s="7707"/>
      <c r="R6" s="7707"/>
      <c r="S6" s="7707"/>
      <c r="T6" s="7707"/>
      <c r="U6" s="7707"/>
      <c r="V6" s="7709"/>
      <c r="W6" s="7709"/>
      <c r="X6" s="7709"/>
    </row>
    <row r="7" spans="1:27" s="238" customFormat="1" ht="66.75" customHeight="1" thickBot="1">
      <c r="B7" s="7710"/>
      <c r="C7" s="7710"/>
      <c r="D7" s="1218" t="s">
        <v>7</v>
      </c>
      <c r="E7" s="1219" t="s">
        <v>8</v>
      </c>
      <c r="F7" s="1202" t="s">
        <v>9</v>
      </c>
      <c r="G7" s="1220" t="s">
        <v>7</v>
      </c>
      <c r="H7" s="1219" t="s">
        <v>8</v>
      </c>
      <c r="I7" s="1202" t="s">
        <v>9</v>
      </c>
      <c r="J7" s="1220" t="s">
        <v>7</v>
      </c>
      <c r="K7" s="1219" t="s">
        <v>8</v>
      </c>
      <c r="L7" s="1202" t="s">
        <v>9</v>
      </c>
      <c r="M7" s="1220" t="s">
        <v>7</v>
      </c>
      <c r="N7" s="1219" t="s">
        <v>8</v>
      </c>
      <c r="O7" s="1202" t="s">
        <v>9</v>
      </c>
      <c r="P7" s="1220" t="s">
        <v>7</v>
      </c>
      <c r="Q7" s="1219" t="s">
        <v>8</v>
      </c>
      <c r="R7" s="1202" t="s">
        <v>9</v>
      </c>
      <c r="S7" s="1220" t="s">
        <v>7</v>
      </c>
      <c r="T7" s="1219" t="s">
        <v>8</v>
      </c>
      <c r="U7" s="1202" t="s">
        <v>9</v>
      </c>
      <c r="V7" s="1357" t="s">
        <v>7</v>
      </c>
      <c r="W7" s="1219" t="s">
        <v>8</v>
      </c>
      <c r="X7" s="1208" t="s">
        <v>9</v>
      </c>
    </row>
    <row r="8" spans="1:27" s="238" customFormat="1" ht="27.75" customHeight="1" thickBot="1">
      <c r="B8" s="7711" t="s">
        <v>10</v>
      </c>
      <c r="C8" s="7711"/>
      <c r="D8" s="1222">
        <f t="shared" ref="D8:X8" si="0">SUM(D9)</f>
        <v>0</v>
      </c>
      <c r="E8" s="1221">
        <f t="shared" si="0"/>
        <v>0</v>
      </c>
      <c r="F8" s="1222">
        <f t="shared" si="0"/>
        <v>0</v>
      </c>
      <c r="G8" s="1228">
        <f t="shared" si="0"/>
        <v>0</v>
      </c>
      <c r="H8" s="1221">
        <f t="shared" si="0"/>
        <v>0</v>
      </c>
      <c r="I8" s="1222">
        <f t="shared" si="0"/>
        <v>0</v>
      </c>
      <c r="J8" s="1228">
        <f t="shared" si="0"/>
        <v>0</v>
      </c>
      <c r="K8" s="1221">
        <f t="shared" si="0"/>
        <v>0</v>
      </c>
      <c r="L8" s="1222">
        <f t="shared" si="0"/>
        <v>0</v>
      </c>
      <c r="M8" s="1228">
        <f t="shared" si="0"/>
        <v>0</v>
      </c>
      <c r="N8" s="1221">
        <f t="shared" si="0"/>
        <v>0</v>
      </c>
      <c r="O8" s="1222">
        <f t="shared" si="0"/>
        <v>0</v>
      </c>
      <c r="P8" s="1228">
        <f t="shared" si="0"/>
        <v>0</v>
      </c>
      <c r="Q8" s="1221">
        <f t="shared" si="0"/>
        <v>0</v>
      </c>
      <c r="R8" s="1222">
        <f t="shared" si="0"/>
        <v>0</v>
      </c>
      <c r="S8" s="1228">
        <f t="shared" si="0"/>
        <v>4</v>
      </c>
      <c r="T8" s="1221">
        <f t="shared" si="0"/>
        <v>1</v>
      </c>
      <c r="U8" s="1222">
        <f t="shared" si="0"/>
        <v>5</v>
      </c>
      <c r="V8" s="1224">
        <f t="shared" si="0"/>
        <v>4</v>
      </c>
      <c r="W8" s="1223">
        <f t="shared" si="0"/>
        <v>1</v>
      </c>
      <c r="X8" s="1222">
        <f t="shared" si="0"/>
        <v>5</v>
      </c>
    </row>
    <row r="9" spans="1:27" s="240" customFormat="1" ht="46.5" customHeight="1" thickBot="1">
      <c r="B9" s="1229" t="s">
        <v>154</v>
      </c>
      <c r="C9" s="1230" t="s">
        <v>155</v>
      </c>
      <c r="D9" s="1231">
        <v>0</v>
      </c>
      <c r="E9" s="1232">
        <v>0</v>
      </c>
      <c r="F9" s="1227">
        <v>0</v>
      </c>
      <c r="G9" s="1233">
        <v>0</v>
      </c>
      <c r="H9" s="1232">
        <v>0</v>
      </c>
      <c r="I9" s="1227">
        <v>0</v>
      </c>
      <c r="J9" s="1233">
        <v>0</v>
      </c>
      <c r="K9" s="1232">
        <v>0</v>
      </c>
      <c r="L9" s="1227">
        <v>0</v>
      </c>
      <c r="M9" s="1233">
        <v>0</v>
      </c>
      <c r="N9" s="1232">
        <v>0</v>
      </c>
      <c r="O9" s="1227">
        <v>0</v>
      </c>
      <c r="P9" s="1233">
        <v>0</v>
      </c>
      <c r="Q9" s="1232">
        <v>0</v>
      </c>
      <c r="R9" s="1227">
        <v>0</v>
      </c>
      <c r="S9" s="1233">
        <v>4</v>
      </c>
      <c r="T9" s="1232">
        <v>1</v>
      </c>
      <c r="U9" s="1227">
        <v>5</v>
      </c>
      <c r="V9" s="1233">
        <v>4</v>
      </c>
      <c r="W9" s="1232">
        <v>1</v>
      </c>
      <c r="X9" s="1227">
        <v>5</v>
      </c>
    </row>
    <row r="10" spans="1:27" s="240" customFormat="1" ht="28.5" customHeight="1" thickBot="1">
      <c r="B10" s="7715" t="s">
        <v>14</v>
      </c>
      <c r="C10" s="7715"/>
      <c r="D10" s="1225">
        <f t="shared" ref="D10:X10" si="1">SUM(D9:D9)</f>
        <v>0</v>
      </c>
      <c r="E10" s="1226">
        <f t="shared" si="1"/>
        <v>0</v>
      </c>
      <c r="F10" s="1211">
        <f t="shared" si="1"/>
        <v>0</v>
      </c>
      <c r="G10" s="1226">
        <f t="shared" si="1"/>
        <v>0</v>
      </c>
      <c r="H10" s="1226">
        <f t="shared" si="1"/>
        <v>0</v>
      </c>
      <c r="I10" s="1211">
        <f t="shared" si="1"/>
        <v>0</v>
      </c>
      <c r="J10" s="1226">
        <f t="shared" si="1"/>
        <v>0</v>
      </c>
      <c r="K10" s="1226">
        <f t="shared" si="1"/>
        <v>0</v>
      </c>
      <c r="L10" s="1211">
        <f t="shared" si="1"/>
        <v>0</v>
      </c>
      <c r="M10" s="1226">
        <f t="shared" si="1"/>
        <v>0</v>
      </c>
      <c r="N10" s="1226">
        <f t="shared" si="1"/>
        <v>0</v>
      </c>
      <c r="O10" s="1211">
        <f t="shared" si="1"/>
        <v>0</v>
      </c>
      <c r="P10" s="1226">
        <f t="shared" ref="P10:R10" si="2">SUM(P9:P9)</f>
        <v>0</v>
      </c>
      <c r="Q10" s="1226">
        <f t="shared" si="2"/>
        <v>0</v>
      </c>
      <c r="R10" s="1211">
        <f t="shared" si="2"/>
        <v>0</v>
      </c>
      <c r="S10" s="1226">
        <f t="shared" ref="S10:U10" si="3">SUM(S9:S9)</f>
        <v>4</v>
      </c>
      <c r="T10" s="1226">
        <f t="shared" si="3"/>
        <v>1</v>
      </c>
      <c r="U10" s="1211">
        <f t="shared" si="3"/>
        <v>5</v>
      </c>
      <c r="V10" s="1234">
        <f t="shared" si="1"/>
        <v>4</v>
      </c>
      <c r="W10" s="1210">
        <f t="shared" si="1"/>
        <v>1</v>
      </c>
      <c r="X10" s="1211">
        <f t="shared" si="1"/>
        <v>5</v>
      </c>
    </row>
    <row r="11" spans="1:27" s="240" customFormat="1" ht="19.5" customHeight="1">
      <c r="B11" s="7713" t="s">
        <v>15</v>
      </c>
      <c r="C11" s="7713"/>
      <c r="D11" s="1214"/>
      <c r="E11" s="257"/>
      <c r="F11" s="1215"/>
      <c r="G11" s="257"/>
      <c r="H11" s="257"/>
      <c r="I11" s="1215"/>
      <c r="J11" s="257"/>
      <c r="K11" s="257"/>
      <c r="L11" s="1215"/>
      <c r="M11" s="257"/>
      <c r="N11" s="257"/>
      <c r="O11" s="1215"/>
      <c r="P11" s="257"/>
      <c r="Q11" s="257"/>
      <c r="R11" s="1215"/>
      <c r="S11" s="257"/>
      <c r="T11" s="257"/>
      <c r="U11" s="1215"/>
      <c r="V11" s="257"/>
      <c r="W11" s="257"/>
      <c r="X11" s="1215"/>
    </row>
    <row r="12" spans="1:27" s="240" customFormat="1" ht="27.75" customHeight="1" thickBot="1">
      <c r="B12" s="7716" t="s">
        <v>16</v>
      </c>
      <c r="C12" s="7716"/>
      <c r="D12" s="1247"/>
      <c r="E12" s="1248"/>
      <c r="F12" s="1249"/>
      <c r="G12" s="1248"/>
      <c r="H12" s="1248"/>
      <c r="I12" s="1249"/>
      <c r="J12" s="1248"/>
      <c r="K12" s="1248"/>
      <c r="L12" s="1249"/>
      <c r="M12" s="1248"/>
      <c r="N12" s="1248"/>
      <c r="O12" s="1249"/>
      <c r="P12" s="1248"/>
      <c r="Q12" s="1248"/>
      <c r="R12" s="1249"/>
      <c r="S12" s="1248"/>
      <c r="T12" s="1248"/>
      <c r="U12" s="1249"/>
      <c r="V12" s="1248"/>
      <c r="W12" s="1248"/>
      <c r="X12" s="1249"/>
    </row>
    <row r="13" spans="1:27" s="240" customFormat="1" ht="38.25" thickBot="1">
      <c r="B13" s="1235" t="s">
        <v>154</v>
      </c>
      <c r="C13" s="1230" t="s">
        <v>155</v>
      </c>
      <c r="D13" s="1236">
        <v>0</v>
      </c>
      <c r="E13" s="1237">
        <v>0</v>
      </c>
      <c r="F13" s="1211">
        <v>0</v>
      </c>
      <c r="G13" s="1234">
        <v>0</v>
      </c>
      <c r="H13" s="1237">
        <v>0</v>
      </c>
      <c r="I13" s="1211">
        <v>0</v>
      </c>
      <c r="J13" s="1234">
        <v>0</v>
      </c>
      <c r="K13" s="1237">
        <v>0</v>
      </c>
      <c r="L13" s="1211">
        <v>0</v>
      </c>
      <c r="M13" s="1234">
        <v>0</v>
      </c>
      <c r="N13" s="1237">
        <v>0</v>
      </c>
      <c r="O13" s="1211">
        <v>0</v>
      </c>
      <c r="P13" s="1234">
        <v>0</v>
      </c>
      <c r="Q13" s="1237">
        <v>0</v>
      </c>
      <c r="R13" s="1211">
        <v>0</v>
      </c>
      <c r="S13" s="1234">
        <v>4</v>
      </c>
      <c r="T13" s="1237">
        <v>1</v>
      </c>
      <c r="U13" s="1211">
        <v>5</v>
      </c>
      <c r="V13" s="1234">
        <v>4</v>
      </c>
      <c r="W13" s="1237">
        <v>1</v>
      </c>
      <c r="X13" s="1211">
        <v>5</v>
      </c>
    </row>
    <row r="14" spans="1:27" s="240" customFormat="1" ht="31.5" customHeight="1" thickBot="1">
      <c r="B14" s="7717" t="s">
        <v>17</v>
      </c>
      <c r="C14" s="7717"/>
      <c r="D14" s="1180">
        <f t="shared" ref="D14:X14" si="4">SUM(D13:D13)</f>
        <v>0</v>
      </c>
      <c r="E14" s="252">
        <f t="shared" si="4"/>
        <v>0</v>
      </c>
      <c r="F14" s="1209">
        <f t="shared" si="4"/>
        <v>0</v>
      </c>
      <c r="G14" s="252">
        <f t="shared" si="4"/>
        <v>0</v>
      </c>
      <c r="H14" s="252">
        <f t="shared" si="4"/>
        <v>0</v>
      </c>
      <c r="I14" s="1209">
        <f t="shared" si="4"/>
        <v>0</v>
      </c>
      <c r="J14" s="252">
        <f t="shared" si="4"/>
        <v>0</v>
      </c>
      <c r="K14" s="252">
        <f t="shared" si="4"/>
        <v>0</v>
      </c>
      <c r="L14" s="1209">
        <f t="shared" si="4"/>
        <v>0</v>
      </c>
      <c r="M14" s="252">
        <f t="shared" si="4"/>
        <v>0</v>
      </c>
      <c r="N14" s="252">
        <f t="shared" si="4"/>
        <v>0</v>
      </c>
      <c r="O14" s="1209">
        <f t="shared" si="4"/>
        <v>0</v>
      </c>
      <c r="P14" s="252">
        <f t="shared" ref="P14:R14" si="5">SUM(P13:P13)</f>
        <v>0</v>
      </c>
      <c r="Q14" s="252">
        <f t="shared" si="5"/>
        <v>0</v>
      </c>
      <c r="R14" s="1209">
        <f t="shared" si="5"/>
        <v>0</v>
      </c>
      <c r="S14" s="252">
        <f t="shared" ref="S14:U14" si="6">SUM(S13:S13)</f>
        <v>4</v>
      </c>
      <c r="T14" s="252">
        <f t="shared" si="6"/>
        <v>1</v>
      </c>
      <c r="U14" s="1209">
        <f t="shared" si="6"/>
        <v>5</v>
      </c>
      <c r="V14" s="259">
        <f t="shared" si="4"/>
        <v>4</v>
      </c>
      <c r="W14" s="252">
        <f t="shared" si="4"/>
        <v>1</v>
      </c>
      <c r="X14" s="1209">
        <f t="shared" si="4"/>
        <v>5</v>
      </c>
    </row>
    <row r="15" spans="1:27" s="240" customFormat="1" ht="26.25" customHeight="1" thickBot="1">
      <c r="B15" s="7711" t="s">
        <v>18</v>
      </c>
      <c r="C15" s="7711"/>
      <c r="D15" s="1216"/>
      <c r="E15" s="1217"/>
      <c r="F15" s="1206"/>
      <c r="G15" s="1217"/>
      <c r="H15" s="1217"/>
      <c r="I15" s="1206"/>
      <c r="J15" s="1217"/>
      <c r="K15" s="1217"/>
      <c r="L15" s="1206"/>
      <c r="M15" s="1217"/>
      <c r="N15" s="1217"/>
      <c r="O15" s="1206"/>
      <c r="P15" s="1217"/>
      <c r="Q15" s="1217"/>
      <c r="R15" s="1206"/>
      <c r="S15" s="1217"/>
      <c r="T15" s="1217"/>
      <c r="U15" s="1206"/>
      <c r="V15" s="1205"/>
      <c r="W15" s="1217"/>
      <c r="X15" s="1206"/>
    </row>
    <row r="16" spans="1:27" s="240" customFormat="1" ht="42" customHeight="1" thickBot="1">
      <c r="B16" s="1235" t="s">
        <v>154</v>
      </c>
      <c r="C16" s="1230" t="s">
        <v>155</v>
      </c>
      <c r="D16" s="1236">
        <v>0</v>
      </c>
      <c r="E16" s="1237">
        <v>0</v>
      </c>
      <c r="F16" s="1211">
        <v>0</v>
      </c>
      <c r="G16" s="1234">
        <v>0</v>
      </c>
      <c r="H16" s="1237">
        <v>0</v>
      </c>
      <c r="I16" s="1211">
        <v>0</v>
      </c>
      <c r="J16" s="1234">
        <v>0</v>
      </c>
      <c r="K16" s="1237">
        <v>0</v>
      </c>
      <c r="L16" s="1211">
        <v>0</v>
      </c>
      <c r="M16" s="1234">
        <v>0</v>
      </c>
      <c r="N16" s="1237">
        <v>0</v>
      </c>
      <c r="O16" s="1211">
        <v>0</v>
      </c>
      <c r="P16" s="1234">
        <v>0</v>
      </c>
      <c r="Q16" s="1237">
        <v>0</v>
      </c>
      <c r="R16" s="1211">
        <v>0</v>
      </c>
      <c r="S16" s="1234">
        <v>0</v>
      </c>
      <c r="T16" s="1237">
        <v>0</v>
      </c>
      <c r="U16" s="1211">
        <v>0</v>
      </c>
      <c r="V16" s="1234">
        <v>0</v>
      </c>
      <c r="W16" s="1237">
        <v>0</v>
      </c>
      <c r="X16" s="1211">
        <v>0</v>
      </c>
    </row>
    <row r="17" spans="2:28" s="240" customFormat="1" ht="30" customHeight="1" thickBot="1">
      <c r="B17" s="7712" t="s">
        <v>19</v>
      </c>
      <c r="C17" s="7712"/>
      <c r="D17" s="1238">
        <f t="shared" ref="D17:X17" si="7">SUM(D16:D16)</f>
        <v>0</v>
      </c>
      <c r="E17" s="1239">
        <f t="shared" si="7"/>
        <v>0</v>
      </c>
      <c r="F17" s="1240">
        <f t="shared" si="7"/>
        <v>0</v>
      </c>
      <c r="G17" s="1241">
        <f t="shared" si="7"/>
        <v>0</v>
      </c>
      <c r="H17" s="1239">
        <f t="shared" si="7"/>
        <v>0</v>
      </c>
      <c r="I17" s="1240">
        <f t="shared" si="7"/>
        <v>0</v>
      </c>
      <c r="J17" s="1241">
        <f t="shared" si="7"/>
        <v>0</v>
      </c>
      <c r="K17" s="1239">
        <f t="shared" si="7"/>
        <v>0</v>
      </c>
      <c r="L17" s="1240">
        <f t="shared" si="7"/>
        <v>0</v>
      </c>
      <c r="M17" s="1241">
        <f t="shared" si="7"/>
        <v>0</v>
      </c>
      <c r="N17" s="1239">
        <f t="shared" si="7"/>
        <v>0</v>
      </c>
      <c r="O17" s="1240">
        <f t="shared" si="7"/>
        <v>0</v>
      </c>
      <c r="P17" s="1241">
        <f t="shared" ref="P17:R17" si="8">SUM(P16:P16)</f>
        <v>0</v>
      </c>
      <c r="Q17" s="1239">
        <f t="shared" si="8"/>
        <v>0</v>
      </c>
      <c r="R17" s="1240">
        <f t="shared" si="8"/>
        <v>0</v>
      </c>
      <c r="S17" s="1241">
        <f t="shared" ref="S17:U17" si="9">SUM(S16:S16)</f>
        <v>0</v>
      </c>
      <c r="T17" s="1239">
        <f t="shared" si="9"/>
        <v>0</v>
      </c>
      <c r="U17" s="1240">
        <f t="shared" si="9"/>
        <v>0</v>
      </c>
      <c r="V17" s="1242">
        <f t="shared" si="7"/>
        <v>0</v>
      </c>
      <c r="W17" s="1239">
        <f t="shared" si="7"/>
        <v>0</v>
      </c>
      <c r="X17" s="1240">
        <f t="shared" si="7"/>
        <v>0</v>
      </c>
    </row>
    <row r="18" spans="2:28" s="240" customFormat="1" ht="30.75" customHeight="1">
      <c r="B18" s="7713" t="s">
        <v>29</v>
      </c>
      <c r="C18" s="7713"/>
      <c r="D18" s="1344">
        <f t="shared" ref="D18:X18" si="10">D14</f>
        <v>0</v>
      </c>
      <c r="E18" s="1345">
        <f t="shared" si="10"/>
        <v>0</v>
      </c>
      <c r="F18" s="1346">
        <f t="shared" si="10"/>
        <v>0</v>
      </c>
      <c r="G18" s="1347">
        <f t="shared" si="10"/>
        <v>0</v>
      </c>
      <c r="H18" s="1345">
        <f t="shared" si="10"/>
        <v>0</v>
      </c>
      <c r="I18" s="1346">
        <f t="shared" si="10"/>
        <v>0</v>
      </c>
      <c r="J18" s="1347">
        <f t="shared" si="10"/>
        <v>0</v>
      </c>
      <c r="K18" s="1345">
        <f t="shared" si="10"/>
        <v>0</v>
      </c>
      <c r="L18" s="1346">
        <f t="shared" si="10"/>
        <v>0</v>
      </c>
      <c r="M18" s="1347">
        <f t="shared" si="10"/>
        <v>0</v>
      </c>
      <c r="N18" s="1345">
        <f t="shared" si="10"/>
        <v>0</v>
      </c>
      <c r="O18" s="1346">
        <f t="shared" si="10"/>
        <v>0</v>
      </c>
      <c r="P18" s="1347">
        <f t="shared" ref="P18:R18" si="11">P14</f>
        <v>0</v>
      </c>
      <c r="Q18" s="1345">
        <f t="shared" si="11"/>
        <v>0</v>
      </c>
      <c r="R18" s="1346">
        <f t="shared" si="11"/>
        <v>0</v>
      </c>
      <c r="S18" s="1347">
        <f t="shared" ref="S18:U18" si="12">S14</f>
        <v>4</v>
      </c>
      <c r="T18" s="1345">
        <f t="shared" si="12"/>
        <v>1</v>
      </c>
      <c r="U18" s="1346">
        <f t="shared" si="12"/>
        <v>5</v>
      </c>
      <c r="V18" s="1348">
        <f t="shared" si="10"/>
        <v>4</v>
      </c>
      <c r="W18" s="1345">
        <f t="shared" si="10"/>
        <v>1</v>
      </c>
      <c r="X18" s="1346">
        <f t="shared" si="10"/>
        <v>5</v>
      </c>
    </row>
    <row r="19" spans="2:28" s="240" customFormat="1" ht="39" customHeight="1" thickBot="1">
      <c r="B19" s="7714" t="s">
        <v>34</v>
      </c>
      <c r="C19" s="7714"/>
      <c r="D19" s="1349">
        <f t="shared" ref="D19:X19" si="13">D17</f>
        <v>0</v>
      </c>
      <c r="E19" s="1350">
        <f t="shared" si="13"/>
        <v>0</v>
      </c>
      <c r="F19" s="1351">
        <f t="shared" si="13"/>
        <v>0</v>
      </c>
      <c r="G19" s="1352">
        <f t="shared" si="13"/>
        <v>0</v>
      </c>
      <c r="H19" s="1350">
        <f t="shared" si="13"/>
        <v>0</v>
      </c>
      <c r="I19" s="1351">
        <f t="shared" si="13"/>
        <v>0</v>
      </c>
      <c r="J19" s="1352">
        <f t="shared" si="13"/>
        <v>0</v>
      </c>
      <c r="K19" s="1350">
        <f t="shared" si="13"/>
        <v>0</v>
      </c>
      <c r="L19" s="1351">
        <f t="shared" si="13"/>
        <v>0</v>
      </c>
      <c r="M19" s="1352">
        <f t="shared" si="13"/>
        <v>0</v>
      </c>
      <c r="N19" s="1350">
        <f t="shared" si="13"/>
        <v>0</v>
      </c>
      <c r="O19" s="1351">
        <f t="shared" si="13"/>
        <v>0</v>
      </c>
      <c r="P19" s="1352">
        <f t="shared" ref="P19:R19" si="14">P17</f>
        <v>0</v>
      </c>
      <c r="Q19" s="1350">
        <f t="shared" si="14"/>
        <v>0</v>
      </c>
      <c r="R19" s="1351">
        <f t="shared" si="14"/>
        <v>0</v>
      </c>
      <c r="S19" s="1352">
        <f t="shared" ref="S19:U19" si="15">S17</f>
        <v>0</v>
      </c>
      <c r="T19" s="1350">
        <f t="shared" si="15"/>
        <v>0</v>
      </c>
      <c r="U19" s="1351">
        <f t="shared" si="15"/>
        <v>0</v>
      </c>
      <c r="V19" s="1353">
        <f t="shared" si="13"/>
        <v>0</v>
      </c>
      <c r="W19" s="1350">
        <f t="shared" si="13"/>
        <v>0</v>
      </c>
      <c r="X19" s="1351">
        <f t="shared" si="13"/>
        <v>0</v>
      </c>
    </row>
    <row r="20" spans="2:28" s="240" customFormat="1" ht="33.75" customHeight="1" thickBot="1">
      <c r="B20" s="7712" t="s">
        <v>35</v>
      </c>
      <c r="C20" s="7712"/>
      <c r="D20" s="1339">
        <f t="shared" ref="D20:X20" si="16">D18+D19</f>
        <v>0</v>
      </c>
      <c r="E20" s="1354">
        <f t="shared" si="16"/>
        <v>0</v>
      </c>
      <c r="F20" s="1355">
        <f t="shared" si="16"/>
        <v>0</v>
      </c>
      <c r="G20" s="1340">
        <f t="shared" si="16"/>
        <v>0</v>
      </c>
      <c r="H20" s="1354">
        <f t="shared" si="16"/>
        <v>0</v>
      </c>
      <c r="I20" s="1355">
        <f t="shared" si="16"/>
        <v>0</v>
      </c>
      <c r="J20" s="1340">
        <f t="shared" si="16"/>
        <v>0</v>
      </c>
      <c r="K20" s="1354">
        <f t="shared" si="16"/>
        <v>0</v>
      </c>
      <c r="L20" s="1355">
        <f t="shared" si="16"/>
        <v>0</v>
      </c>
      <c r="M20" s="1340">
        <f t="shared" si="16"/>
        <v>0</v>
      </c>
      <c r="N20" s="1354">
        <f t="shared" si="16"/>
        <v>0</v>
      </c>
      <c r="O20" s="1355">
        <f t="shared" si="16"/>
        <v>0</v>
      </c>
      <c r="P20" s="1340">
        <f t="shared" ref="P20:R20" si="17">P18+P19</f>
        <v>0</v>
      </c>
      <c r="Q20" s="1354">
        <f t="shared" si="17"/>
        <v>0</v>
      </c>
      <c r="R20" s="1355">
        <f t="shared" si="17"/>
        <v>0</v>
      </c>
      <c r="S20" s="1340">
        <f t="shared" ref="S20:U20" si="18">S18+S19</f>
        <v>4</v>
      </c>
      <c r="T20" s="1354">
        <f t="shared" si="18"/>
        <v>1</v>
      </c>
      <c r="U20" s="1355">
        <f t="shared" si="18"/>
        <v>5</v>
      </c>
      <c r="V20" s="1356">
        <f t="shared" si="16"/>
        <v>4</v>
      </c>
      <c r="W20" s="1354">
        <f t="shared" si="16"/>
        <v>1</v>
      </c>
      <c r="X20" s="1355">
        <f t="shared" si="16"/>
        <v>5</v>
      </c>
    </row>
    <row r="22" spans="2:28" ht="18.75" customHeight="1">
      <c r="B22" s="7624"/>
      <c r="C22" s="7624"/>
      <c r="D22" s="7624"/>
      <c r="E22" s="7624"/>
      <c r="F22" s="7624"/>
      <c r="G22" s="7624"/>
      <c r="H22" s="7624"/>
      <c r="I22" s="7624"/>
      <c r="J22" s="7624"/>
      <c r="K22" s="7624"/>
      <c r="L22" s="7624"/>
      <c r="M22" s="7624"/>
      <c r="N22" s="7624"/>
      <c r="O22" s="7624"/>
      <c r="P22" s="7624"/>
      <c r="Q22" s="7624"/>
      <c r="R22" s="7624"/>
      <c r="S22" s="7624"/>
      <c r="T22" s="7624"/>
      <c r="U22" s="7624"/>
      <c r="V22" s="7624"/>
      <c r="W22" s="7624"/>
      <c r="X22" s="7624"/>
      <c r="Y22" s="7624"/>
      <c r="Z22" s="7624"/>
      <c r="AA22" s="238"/>
      <c r="AB22" s="238"/>
    </row>
    <row r="24" spans="2:28"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</row>
  </sheetData>
  <mergeCells count="24">
    <mergeCell ref="B11:C11"/>
    <mergeCell ref="B12:C12"/>
    <mergeCell ref="B14:C14"/>
    <mergeCell ref="B1:R1"/>
    <mergeCell ref="A2:R2"/>
    <mergeCell ref="B3:C3"/>
    <mergeCell ref="D3:E3"/>
    <mergeCell ref="F3:R3"/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43"/>
  <sheetViews>
    <sheetView zoomScale="60" zoomScaleNormal="60" workbookViewId="0">
      <selection activeCell="I45" sqref="I45"/>
    </sheetView>
  </sheetViews>
  <sheetFormatPr defaultRowHeight="18"/>
  <cols>
    <col min="1" max="1" width="9.140625" style="241" customWidth="1"/>
    <col min="2" max="2" width="13.140625" style="242" customWidth="1"/>
    <col min="3" max="3" width="66.42578125" style="242" customWidth="1"/>
    <col min="4" max="4" width="12.5703125" style="242" customWidth="1"/>
    <col min="5" max="5" width="12.85546875" style="242" customWidth="1"/>
    <col min="6" max="6" width="11.42578125" style="243" customWidth="1"/>
    <col min="7" max="7" width="13" style="242" customWidth="1"/>
    <col min="8" max="8" width="12.42578125" style="242" customWidth="1"/>
    <col min="9" max="9" width="13.5703125" style="243" customWidth="1"/>
    <col min="10" max="10" width="14.140625" style="242" customWidth="1"/>
    <col min="11" max="11" width="12.7109375" style="242" customWidth="1"/>
    <col min="12" max="12" width="13.5703125" style="243" customWidth="1"/>
    <col min="13" max="256" width="9.140625" style="242"/>
    <col min="257" max="257" width="9.140625" style="242" customWidth="1"/>
    <col min="258" max="258" width="13.140625" style="242" customWidth="1"/>
    <col min="259" max="259" width="66.42578125" style="242" customWidth="1"/>
    <col min="260" max="262" width="11.42578125" style="242" customWidth="1"/>
    <col min="263" max="263" width="9.140625" style="242" customWidth="1"/>
    <col min="264" max="264" width="12.42578125" style="242" customWidth="1"/>
    <col min="265" max="265" width="11" style="242" customWidth="1"/>
    <col min="266" max="266" width="9.140625" style="242" customWidth="1"/>
    <col min="267" max="267" width="12.7109375" style="242" customWidth="1"/>
    <col min="268" max="268" width="11.42578125" style="242" customWidth="1"/>
    <col min="269" max="512" width="9.140625" style="242"/>
    <col min="513" max="513" width="9.140625" style="242" customWidth="1"/>
    <col min="514" max="514" width="13.140625" style="242" customWidth="1"/>
    <col min="515" max="515" width="66.42578125" style="242" customWidth="1"/>
    <col min="516" max="518" width="11.42578125" style="242" customWidth="1"/>
    <col min="519" max="519" width="9.140625" style="242" customWidth="1"/>
    <col min="520" max="520" width="12.42578125" style="242" customWidth="1"/>
    <col min="521" max="521" width="11" style="242" customWidth="1"/>
    <col min="522" max="522" width="9.140625" style="242" customWidth="1"/>
    <col min="523" max="523" width="12.7109375" style="242" customWidth="1"/>
    <col min="524" max="524" width="11.42578125" style="242" customWidth="1"/>
    <col min="525" max="768" width="9.140625" style="242"/>
    <col min="769" max="769" width="9.140625" style="242" customWidth="1"/>
    <col min="770" max="770" width="13.140625" style="242" customWidth="1"/>
    <col min="771" max="771" width="66.42578125" style="242" customWidth="1"/>
    <col min="772" max="774" width="11.42578125" style="242" customWidth="1"/>
    <col min="775" max="775" width="9.140625" style="242" customWidth="1"/>
    <col min="776" max="776" width="12.42578125" style="242" customWidth="1"/>
    <col min="777" max="777" width="11" style="242" customWidth="1"/>
    <col min="778" max="778" width="9.140625" style="242" customWidth="1"/>
    <col min="779" max="779" width="12.7109375" style="242" customWidth="1"/>
    <col min="780" max="780" width="11.42578125" style="242" customWidth="1"/>
    <col min="781" max="1024" width="9.140625" style="242"/>
    <col min="1025" max="1025" width="9.140625" style="242" customWidth="1"/>
    <col min="1026" max="1026" width="13.140625" style="242" customWidth="1"/>
    <col min="1027" max="1027" width="66.42578125" style="242" customWidth="1"/>
    <col min="1028" max="1030" width="11.42578125" style="242" customWidth="1"/>
    <col min="1031" max="1031" width="9.140625" style="242" customWidth="1"/>
    <col min="1032" max="1032" width="12.42578125" style="242" customWidth="1"/>
    <col min="1033" max="1033" width="11" style="242" customWidth="1"/>
    <col min="1034" max="1034" width="9.140625" style="242" customWidth="1"/>
    <col min="1035" max="1035" width="12.7109375" style="242" customWidth="1"/>
    <col min="1036" max="1036" width="11.42578125" style="242" customWidth="1"/>
    <col min="1037" max="1280" width="9.140625" style="242"/>
    <col min="1281" max="1281" width="9.140625" style="242" customWidth="1"/>
    <col min="1282" max="1282" width="13.140625" style="242" customWidth="1"/>
    <col min="1283" max="1283" width="66.42578125" style="242" customWidth="1"/>
    <col min="1284" max="1286" width="11.42578125" style="242" customWidth="1"/>
    <col min="1287" max="1287" width="9.140625" style="242" customWidth="1"/>
    <col min="1288" max="1288" width="12.42578125" style="242" customWidth="1"/>
    <col min="1289" max="1289" width="11" style="242" customWidth="1"/>
    <col min="1290" max="1290" width="9.140625" style="242" customWidth="1"/>
    <col min="1291" max="1291" width="12.7109375" style="242" customWidth="1"/>
    <col min="1292" max="1292" width="11.42578125" style="242" customWidth="1"/>
    <col min="1293" max="1536" width="9.140625" style="242"/>
    <col min="1537" max="1537" width="9.140625" style="242" customWidth="1"/>
    <col min="1538" max="1538" width="13.140625" style="242" customWidth="1"/>
    <col min="1539" max="1539" width="66.42578125" style="242" customWidth="1"/>
    <col min="1540" max="1542" width="11.42578125" style="242" customWidth="1"/>
    <col min="1543" max="1543" width="9.140625" style="242" customWidth="1"/>
    <col min="1544" max="1544" width="12.42578125" style="242" customWidth="1"/>
    <col min="1545" max="1545" width="11" style="242" customWidth="1"/>
    <col min="1546" max="1546" width="9.140625" style="242" customWidth="1"/>
    <col min="1547" max="1547" width="12.7109375" style="242" customWidth="1"/>
    <col min="1548" max="1548" width="11.42578125" style="242" customWidth="1"/>
    <col min="1549" max="1792" width="9.140625" style="242"/>
    <col min="1793" max="1793" width="9.140625" style="242" customWidth="1"/>
    <col min="1794" max="1794" width="13.140625" style="242" customWidth="1"/>
    <col min="1795" max="1795" width="66.42578125" style="242" customWidth="1"/>
    <col min="1796" max="1798" width="11.42578125" style="242" customWidth="1"/>
    <col min="1799" max="1799" width="9.140625" style="242" customWidth="1"/>
    <col min="1800" max="1800" width="12.42578125" style="242" customWidth="1"/>
    <col min="1801" max="1801" width="11" style="242" customWidth="1"/>
    <col min="1802" max="1802" width="9.140625" style="242" customWidth="1"/>
    <col min="1803" max="1803" width="12.7109375" style="242" customWidth="1"/>
    <col min="1804" max="1804" width="11.42578125" style="242" customWidth="1"/>
    <col min="1805" max="2048" width="9.140625" style="242"/>
    <col min="2049" max="2049" width="9.140625" style="242" customWidth="1"/>
    <col min="2050" max="2050" width="13.140625" style="242" customWidth="1"/>
    <col min="2051" max="2051" width="66.42578125" style="242" customWidth="1"/>
    <col min="2052" max="2054" width="11.42578125" style="242" customWidth="1"/>
    <col min="2055" max="2055" width="9.140625" style="242" customWidth="1"/>
    <col min="2056" max="2056" width="12.42578125" style="242" customWidth="1"/>
    <col min="2057" max="2057" width="11" style="242" customWidth="1"/>
    <col min="2058" max="2058" width="9.140625" style="242" customWidth="1"/>
    <col min="2059" max="2059" width="12.7109375" style="242" customWidth="1"/>
    <col min="2060" max="2060" width="11.42578125" style="242" customWidth="1"/>
    <col min="2061" max="2304" width="9.140625" style="242"/>
    <col min="2305" max="2305" width="9.140625" style="242" customWidth="1"/>
    <col min="2306" max="2306" width="13.140625" style="242" customWidth="1"/>
    <col min="2307" max="2307" width="66.42578125" style="242" customWidth="1"/>
    <col min="2308" max="2310" width="11.42578125" style="242" customWidth="1"/>
    <col min="2311" max="2311" width="9.140625" style="242" customWidth="1"/>
    <col min="2312" max="2312" width="12.42578125" style="242" customWidth="1"/>
    <col min="2313" max="2313" width="11" style="242" customWidth="1"/>
    <col min="2314" max="2314" width="9.140625" style="242" customWidth="1"/>
    <col min="2315" max="2315" width="12.7109375" style="242" customWidth="1"/>
    <col min="2316" max="2316" width="11.42578125" style="242" customWidth="1"/>
    <col min="2317" max="2560" width="9.140625" style="242"/>
    <col min="2561" max="2561" width="9.140625" style="242" customWidth="1"/>
    <col min="2562" max="2562" width="13.140625" style="242" customWidth="1"/>
    <col min="2563" max="2563" width="66.42578125" style="242" customWidth="1"/>
    <col min="2564" max="2566" width="11.42578125" style="242" customWidth="1"/>
    <col min="2567" max="2567" width="9.140625" style="242" customWidth="1"/>
    <col min="2568" max="2568" width="12.42578125" style="242" customWidth="1"/>
    <col min="2569" max="2569" width="11" style="242" customWidth="1"/>
    <col min="2570" max="2570" width="9.140625" style="242" customWidth="1"/>
    <col min="2571" max="2571" width="12.7109375" style="242" customWidth="1"/>
    <col min="2572" max="2572" width="11.42578125" style="242" customWidth="1"/>
    <col min="2573" max="2816" width="9.140625" style="242"/>
    <col min="2817" max="2817" width="9.140625" style="242" customWidth="1"/>
    <col min="2818" max="2818" width="13.140625" style="242" customWidth="1"/>
    <col min="2819" max="2819" width="66.42578125" style="242" customWidth="1"/>
    <col min="2820" max="2822" width="11.42578125" style="242" customWidth="1"/>
    <col min="2823" max="2823" width="9.140625" style="242" customWidth="1"/>
    <col min="2824" max="2824" width="12.42578125" style="242" customWidth="1"/>
    <col min="2825" max="2825" width="11" style="242" customWidth="1"/>
    <col min="2826" max="2826" width="9.140625" style="242" customWidth="1"/>
    <col min="2827" max="2827" width="12.7109375" style="242" customWidth="1"/>
    <col min="2828" max="2828" width="11.42578125" style="242" customWidth="1"/>
    <col min="2829" max="3072" width="9.140625" style="242"/>
    <col min="3073" max="3073" width="9.140625" style="242" customWidth="1"/>
    <col min="3074" max="3074" width="13.140625" style="242" customWidth="1"/>
    <col min="3075" max="3075" width="66.42578125" style="242" customWidth="1"/>
    <col min="3076" max="3078" width="11.42578125" style="242" customWidth="1"/>
    <col min="3079" max="3079" width="9.140625" style="242" customWidth="1"/>
    <col min="3080" max="3080" width="12.42578125" style="242" customWidth="1"/>
    <col min="3081" max="3081" width="11" style="242" customWidth="1"/>
    <col min="3082" max="3082" width="9.140625" style="242" customWidth="1"/>
    <col min="3083" max="3083" width="12.7109375" style="242" customWidth="1"/>
    <col min="3084" max="3084" width="11.42578125" style="242" customWidth="1"/>
    <col min="3085" max="3328" width="9.140625" style="242"/>
    <col min="3329" max="3329" width="9.140625" style="242" customWidth="1"/>
    <col min="3330" max="3330" width="13.140625" style="242" customWidth="1"/>
    <col min="3331" max="3331" width="66.42578125" style="242" customWidth="1"/>
    <col min="3332" max="3334" width="11.42578125" style="242" customWidth="1"/>
    <col min="3335" max="3335" width="9.140625" style="242" customWidth="1"/>
    <col min="3336" max="3336" width="12.42578125" style="242" customWidth="1"/>
    <col min="3337" max="3337" width="11" style="242" customWidth="1"/>
    <col min="3338" max="3338" width="9.140625" style="242" customWidth="1"/>
    <col min="3339" max="3339" width="12.7109375" style="242" customWidth="1"/>
    <col min="3340" max="3340" width="11.42578125" style="242" customWidth="1"/>
    <col min="3341" max="3584" width="9.140625" style="242"/>
    <col min="3585" max="3585" width="9.140625" style="242" customWidth="1"/>
    <col min="3586" max="3586" width="13.140625" style="242" customWidth="1"/>
    <col min="3587" max="3587" width="66.42578125" style="242" customWidth="1"/>
    <col min="3588" max="3590" width="11.42578125" style="242" customWidth="1"/>
    <col min="3591" max="3591" width="9.140625" style="242" customWidth="1"/>
    <col min="3592" max="3592" width="12.42578125" style="242" customWidth="1"/>
    <col min="3593" max="3593" width="11" style="242" customWidth="1"/>
    <col min="3594" max="3594" width="9.140625" style="242" customWidth="1"/>
    <col min="3595" max="3595" width="12.7109375" style="242" customWidth="1"/>
    <col min="3596" max="3596" width="11.42578125" style="242" customWidth="1"/>
    <col min="3597" max="3840" width="9.140625" style="242"/>
    <col min="3841" max="3841" width="9.140625" style="242" customWidth="1"/>
    <col min="3842" max="3842" width="13.140625" style="242" customWidth="1"/>
    <col min="3843" max="3843" width="66.42578125" style="242" customWidth="1"/>
    <col min="3844" max="3846" width="11.42578125" style="242" customWidth="1"/>
    <col min="3847" max="3847" width="9.140625" style="242" customWidth="1"/>
    <col min="3848" max="3848" width="12.42578125" style="242" customWidth="1"/>
    <col min="3849" max="3849" width="11" style="242" customWidth="1"/>
    <col min="3850" max="3850" width="9.140625" style="242" customWidth="1"/>
    <col min="3851" max="3851" width="12.7109375" style="242" customWidth="1"/>
    <col min="3852" max="3852" width="11.42578125" style="242" customWidth="1"/>
    <col min="3853" max="4096" width="9.140625" style="242"/>
    <col min="4097" max="4097" width="9.140625" style="242" customWidth="1"/>
    <col min="4098" max="4098" width="13.140625" style="242" customWidth="1"/>
    <col min="4099" max="4099" width="66.42578125" style="242" customWidth="1"/>
    <col min="4100" max="4102" width="11.42578125" style="242" customWidth="1"/>
    <col min="4103" max="4103" width="9.140625" style="242" customWidth="1"/>
    <col min="4104" max="4104" width="12.42578125" style="242" customWidth="1"/>
    <col min="4105" max="4105" width="11" style="242" customWidth="1"/>
    <col min="4106" max="4106" width="9.140625" style="242" customWidth="1"/>
    <col min="4107" max="4107" width="12.7109375" style="242" customWidth="1"/>
    <col min="4108" max="4108" width="11.42578125" style="242" customWidth="1"/>
    <col min="4109" max="4352" width="9.140625" style="242"/>
    <col min="4353" max="4353" width="9.140625" style="242" customWidth="1"/>
    <col min="4354" max="4354" width="13.140625" style="242" customWidth="1"/>
    <col min="4355" max="4355" width="66.42578125" style="242" customWidth="1"/>
    <col min="4356" max="4358" width="11.42578125" style="242" customWidth="1"/>
    <col min="4359" max="4359" width="9.140625" style="242" customWidth="1"/>
    <col min="4360" max="4360" width="12.42578125" style="242" customWidth="1"/>
    <col min="4361" max="4361" width="11" style="242" customWidth="1"/>
    <col min="4362" max="4362" width="9.140625" style="242" customWidth="1"/>
    <col min="4363" max="4363" width="12.7109375" style="242" customWidth="1"/>
    <col min="4364" max="4364" width="11.42578125" style="242" customWidth="1"/>
    <col min="4365" max="4608" width="9.140625" style="242"/>
    <col min="4609" max="4609" width="9.140625" style="242" customWidth="1"/>
    <col min="4610" max="4610" width="13.140625" style="242" customWidth="1"/>
    <col min="4611" max="4611" width="66.42578125" style="242" customWidth="1"/>
    <col min="4612" max="4614" width="11.42578125" style="242" customWidth="1"/>
    <col min="4615" max="4615" width="9.140625" style="242" customWidth="1"/>
    <col min="4616" max="4616" width="12.42578125" style="242" customWidth="1"/>
    <col min="4617" max="4617" width="11" style="242" customWidth="1"/>
    <col min="4618" max="4618" width="9.140625" style="242" customWidth="1"/>
    <col min="4619" max="4619" width="12.7109375" style="242" customWidth="1"/>
    <col min="4620" max="4620" width="11.42578125" style="242" customWidth="1"/>
    <col min="4621" max="4864" width="9.140625" style="242"/>
    <col min="4865" max="4865" width="9.140625" style="242" customWidth="1"/>
    <col min="4866" max="4866" width="13.140625" style="242" customWidth="1"/>
    <col min="4867" max="4867" width="66.42578125" style="242" customWidth="1"/>
    <col min="4868" max="4870" width="11.42578125" style="242" customWidth="1"/>
    <col min="4871" max="4871" width="9.140625" style="242" customWidth="1"/>
    <col min="4872" max="4872" width="12.42578125" style="242" customWidth="1"/>
    <col min="4873" max="4873" width="11" style="242" customWidth="1"/>
    <col min="4874" max="4874" width="9.140625" style="242" customWidth="1"/>
    <col min="4875" max="4875" width="12.7109375" style="242" customWidth="1"/>
    <col min="4876" max="4876" width="11.42578125" style="242" customWidth="1"/>
    <col min="4877" max="5120" width="9.140625" style="242"/>
    <col min="5121" max="5121" width="9.140625" style="242" customWidth="1"/>
    <col min="5122" max="5122" width="13.140625" style="242" customWidth="1"/>
    <col min="5123" max="5123" width="66.42578125" style="242" customWidth="1"/>
    <col min="5124" max="5126" width="11.42578125" style="242" customWidth="1"/>
    <col min="5127" max="5127" width="9.140625" style="242" customWidth="1"/>
    <col min="5128" max="5128" width="12.42578125" style="242" customWidth="1"/>
    <col min="5129" max="5129" width="11" style="242" customWidth="1"/>
    <col min="5130" max="5130" width="9.140625" style="242" customWidth="1"/>
    <col min="5131" max="5131" width="12.7109375" style="242" customWidth="1"/>
    <col min="5132" max="5132" width="11.42578125" style="242" customWidth="1"/>
    <col min="5133" max="5376" width="9.140625" style="242"/>
    <col min="5377" max="5377" width="9.140625" style="242" customWidth="1"/>
    <col min="5378" max="5378" width="13.140625" style="242" customWidth="1"/>
    <col min="5379" max="5379" width="66.42578125" style="242" customWidth="1"/>
    <col min="5380" max="5382" width="11.42578125" style="242" customWidth="1"/>
    <col min="5383" max="5383" width="9.140625" style="242" customWidth="1"/>
    <col min="5384" max="5384" width="12.42578125" style="242" customWidth="1"/>
    <col min="5385" max="5385" width="11" style="242" customWidth="1"/>
    <col min="5386" max="5386" width="9.140625" style="242" customWidth="1"/>
    <col min="5387" max="5387" width="12.7109375" style="242" customWidth="1"/>
    <col min="5388" max="5388" width="11.42578125" style="242" customWidth="1"/>
    <col min="5389" max="5632" width="9.140625" style="242"/>
    <col min="5633" max="5633" width="9.140625" style="242" customWidth="1"/>
    <col min="5634" max="5634" width="13.140625" style="242" customWidth="1"/>
    <col min="5635" max="5635" width="66.42578125" style="242" customWidth="1"/>
    <col min="5636" max="5638" width="11.42578125" style="242" customWidth="1"/>
    <col min="5639" max="5639" width="9.140625" style="242" customWidth="1"/>
    <col min="5640" max="5640" width="12.42578125" style="242" customWidth="1"/>
    <col min="5641" max="5641" width="11" style="242" customWidth="1"/>
    <col min="5642" max="5642" width="9.140625" style="242" customWidth="1"/>
    <col min="5643" max="5643" width="12.7109375" style="242" customWidth="1"/>
    <col min="5644" max="5644" width="11.42578125" style="242" customWidth="1"/>
    <col min="5645" max="5888" width="9.140625" style="242"/>
    <col min="5889" max="5889" width="9.140625" style="242" customWidth="1"/>
    <col min="5890" max="5890" width="13.140625" style="242" customWidth="1"/>
    <col min="5891" max="5891" width="66.42578125" style="242" customWidth="1"/>
    <col min="5892" max="5894" width="11.42578125" style="242" customWidth="1"/>
    <col min="5895" max="5895" width="9.140625" style="242" customWidth="1"/>
    <col min="5896" max="5896" width="12.42578125" style="242" customWidth="1"/>
    <col min="5897" max="5897" width="11" style="242" customWidth="1"/>
    <col min="5898" max="5898" width="9.140625" style="242" customWidth="1"/>
    <col min="5899" max="5899" width="12.7109375" style="242" customWidth="1"/>
    <col min="5900" max="5900" width="11.42578125" style="242" customWidth="1"/>
    <col min="5901" max="6144" width="9.140625" style="242"/>
    <col min="6145" max="6145" width="9.140625" style="242" customWidth="1"/>
    <col min="6146" max="6146" width="13.140625" style="242" customWidth="1"/>
    <col min="6147" max="6147" width="66.42578125" style="242" customWidth="1"/>
    <col min="6148" max="6150" width="11.42578125" style="242" customWidth="1"/>
    <col min="6151" max="6151" width="9.140625" style="242" customWidth="1"/>
    <col min="6152" max="6152" width="12.42578125" style="242" customWidth="1"/>
    <col min="6153" max="6153" width="11" style="242" customWidth="1"/>
    <col min="6154" max="6154" width="9.140625" style="242" customWidth="1"/>
    <col min="6155" max="6155" width="12.7109375" style="242" customWidth="1"/>
    <col min="6156" max="6156" width="11.42578125" style="242" customWidth="1"/>
    <col min="6157" max="6400" width="9.140625" style="242"/>
    <col min="6401" max="6401" width="9.140625" style="242" customWidth="1"/>
    <col min="6402" max="6402" width="13.140625" style="242" customWidth="1"/>
    <col min="6403" max="6403" width="66.42578125" style="242" customWidth="1"/>
    <col min="6404" max="6406" width="11.42578125" style="242" customWidth="1"/>
    <col min="6407" max="6407" width="9.140625" style="242" customWidth="1"/>
    <col min="6408" max="6408" width="12.42578125" style="242" customWidth="1"/>
    <col min="6409" max="6409" width="11" style="242" customWidth="1"/>
    <col min="6410" max="6410" width="9.140625" style="242" customWidth="1"/>
    <col min="6411" max="6411" width="12.7109375" style="242" customWidth="1"/>
    <col min="6412" max="6412" width="11.42578125" style="242" customWidth="1"/>
    <col min="6413" max="6656" width="9.140625" style="242"/>
    <col min="6657" max="6657" width="9.140625" style="242" customWidth="1"/>
    <col min="6658" max="6658" width="13.140625" style="242" customWidth="1"/>
    <col min="6659" max="6659" width="66.42578125" style="242" customWidth="1"/>
    <col min="6660" max="6662" width="11.42578125" style="242" customWidth="1"/>
    <col min="6663" max="6663" width="9.140625" style="242" customWidth="1"/>
    <col min="6664" max="6664" width="12.42578125" style="242" customWidth="1"/>
    <col min="6665" max="6665" width="11" style="242" customWidth="1"/>
    <col min="6666" max="6666" width="9.140625" style="242" customWidth="1"/>
    <col min="6667" max="6667" width="12.7109375" style="242" customWidth="1"/>
    <col min="6668" max="6668" width="11.42578125" style="242" customWidth="1"/>
    <col min="6669" max="6912" width="9.140625" style="242"/>
    <col min="6913" max="6913" width="9.140625" style="242" customWidth="1"/>
    <col min="6914" max="6914" width="13.140625" style="242" customWidth="1"/>
    <col min="6915" max="6915" width="66.42578125" style="242" customWidth="1"/>
    <col min="6916" max="6918" width="11.42578125" style="242" customWidth="1"/>
    <col min="6919" max="6919" width="9.140625" style="242" customWidth="1"/>
    <col min="6920" max="6920" width="12.42578125" style="242" customWidth="1"/>
    <col min="6921" max="6921" width="11" style="242" customWidth="1"/>
    <col min="6922" max="6922" width="9.140625" style="242" customWidth="1"/>
    <col min="6923" max="6923" width="12.7109375" style="242" customWidth="1"/>
    <col min="6924" max="6924" width="11.42578125" style="242" customWidth="1"/>
    <col min="6925" max="7168" width="9.140625" style="242"/>
    <col min="7169" max="7169" width="9.140625" style="242" customWidth="1"/>
    <col min="7170" max="7170" width="13.140625" style="242" customWidth="1"/>
    <col min="7171" max="7171" width="66.42578125" style="242" customWidth="1"/>
    <col min="7172" max="7174" width="11.42578125" style="242" customWidth="1"/>
    <col min="7175" max="7175" width="9.140625" style="242" customWidth="1"/>
    <col min="7176" max="7176" width="12.42578125" style="242" customWidth="1"/>
    <col min="7177" max="7177" width="11" style="242" customWidth="1"/>
    <col min="7178" max="7178" width="9.140625" style="242" customWidth="1"/>
    <col min="7179" max="7179" width="12.7109375" style="242" customWidth="1"/>
    <col min="7180" max="7180" width="11.42578125" style="242" customWidth="1"/>
    <col min="7181" max="7424" width="9.140625" style="242"/>
    <col min="7425" max="7425" width="9.140625" style="242" customWidth="1"/>
    <col min="7426" max="7426" width="13.140625" style="242" customWidth="1"/>
    <col min="7427" max="7427" width="66.42578125" style="242" customWidth="1"/>
    <col min="7428" max="7430" width="11.42578125" style="242" customWidth="1"/>
    <col min="7431" max="7431" width="9.140625" style="242" customWidth="1"/>
    <col min="7432" max="7432" width="12.42578125" style="242" customWidth="1"/>
    <col min="7433" max="7433" width="11" style="242" customWidth="1"/>
    <col min="7434" max="7434" width="9.140625" style="242" customWidth="1"/>
    <col min="7435" max="7435" width="12.7109375" style="242" customWidth="1"/>
    <col min="7436" max="7436" width="11.42578125" style="242" customWidth="1"/>
    <col min="7437" max="7680" width="9.140625" style="242"/>
    <col min="7681" max="7681" width="9.140625" style="242" customWidth="1"/>
    <col min="7682" max="7682" width="13.140625" style="242" customWidth="1"/>
    <col min="7683" max="7683" width="66.42578125" style="242" customWidth="1"/>
    <col min="7684" max="7686" width="11.42578125" style="242" customWidth="1"/>
    <col min="7687" max="7687" width="9.140625" style="242" customWidth="1"/>
    <col min="7688" max="7688" width="12.42578125" style="242" customWidth="1"/>
    <col min="7689" max="7689" width="11" style="242" customWidth="1"/>
    <col min="7690" max="7690" width="9.140625" style="242" customWidth="1"/>
    <col min="7691" max="7691" width="12.7109375" style="242" customWidth="1"/>
    <col min="7692" max="7692" width="11.42578125" style="242" customWidth="1"/>
    <col min="7693" max="7936" width="9.140625" style="242"/>
    <col min="7937" max="7937" width="9.140625" style="242" customWidth="1"/>
    <col min="7938" max="7938" width="13.140625" style="242" customWidth="1"/>
    <col min="7939" max="7939" width="66.42578125" style="242" customWidth="1"/>
    <col min="7940" max="7942" width="11.42578125" style="242" customWidth="1"/>
    <col min="7943" max="7943" width="9.140625" style="242" customWidth="1"/>
    <col min="7944" max="7944" width="12.42578125" style="242" customWidth="1"/>
    <col min="7945" max="7945" width="11" style="242" customWidth="1"/>
    <col min="7946" max="7946" width="9.140625" style="242" customWidth="1"/>
    <col min="7947" max="7947" width="12.7109375" style="242" customWidth="1"/>
    <col min="7948" max="7948" width="11.42578125" style="242" customWidth="1"/>
    <col min="7949" max="8192" width="9.140625" style="242"/>
    <col min="8193" max="8193" width="9.140625" style="242" customWidth="1"/>
    <col min="8194" max="8194" width="13.140625" style="242" customWidth="1"/>
    <col min="8195" max="8195" width="66.42578125" style="242" customWidth="1"/>
    <col min="8196" max="8198" width="11.42578125" style="242" customWidth="1"/>
    <col min="8199" max="8199" width="9.140625" style="242" customWidth="1"/>
    <col min="8200" max="8200" width="12.42578125" style="242" customWidth="1"/>
    <col min="8201" max="8201" width="11" style="242" customWidth="1"/>
    <col min="8202" max="8202" width="9.140625" style="242" customWidth="1"/>
    <col min="8203" max="8203" width="12.7109375" style="242" customWidth="1"/>
    <col min="8204" max="8204" width="11.42578125" style="242" customWidth="1"/>
    <col min="8205" max="8448" width="9.140625" style="242"/>
    <col min="8449" max="8449" width="9.140625" style="242" customWidth="1"/>
    <col min="8450" max="8450" width="13.140625" style="242" customWidth="1"/>
    <col min="8451" max="8451" width="66.42578125" style="242" customWidth="1"/>
    <col min="8452" max="8454" width="11.42578125" style="242" customWidth="1"/>
    <col min="8455" max="8455" width="9.140625" style="242" customWidth="1"/>
    <col min="8456" max="8456" width="12.42578125" style="242" customWidth="1"/>
    <col min="8457" max="8457" width="11" style="242" customWidth="1"/>
    <col min="8458" max="8458" width="9.140625" style="242" customWidth="1"/>
    <col min="8459" max="8459" width="12.7109375" style="242" customWidth="1"/>
    <col min="8460" max="8460" width="11.42578125" style="242" customWidth="1"/>
    <col min="8461" max="8704" width="9.140625" style="242"/>
    <col min="8705" max="8705" width="9.140625" style="242" customWidth="1"/>
    <col min="8706" max="8706" width="13.140625" style="242" customWidth="1"/>
    <col min="8707" max="8707" width="66.42578125" style="242" customWidth="1"/>
    <col min="8708" max="8710" width="11.42578125" style="242" customWidth="1"/>
    <col min="8711" max="8711" width="9.140625" style="242" customWidth="1"/>
    <col min="8712" max="8712" width="12.42578125" style="242" customWidth="1"/>
    <col min="8713" max="8713" width="11" style="242" customWidth="1"/>
    <col min="8714" max="8714" width="9.140625" style="242" customWidth="1"/>
    <col min="8715" max="8715" width="12.7109375" style="242" customWidth="1"/>
    <col min="8716" max="8716" width="11.42578125" style="242" customWidth="1"/>
    <col min="8717" max="8960" width="9.140625" style="242"/>
    <col min="8961" max="8961" width="9.140625" style="242" customWidth="1"/>
    <col min="8962" max="8962" width="13.140625" style="242" customWidth="1"/>
    <col min="8963" max="8963" width="66.42578125" style="242" customWidth="1"/>
    <col min="8964" max="8966" width="11.42578125" style="242" customWidth="1"/>
    <col min="8967" max="8967" width="9.140625" style="242" customWidth="1"/>
    <col min="8968" max="8968" width="12.42578125" style="242" customWidth="1"/>
    <col min="8969" max="8969" width="11" style="242" customWidth="1"/>
    <col min="8970" max="8970" width="9.140625" style="242" customWidth="1"/>
    <col min="8971" max="8971" width="12.7109375" style="242" customWidth="1"/>
    <col min="8972" max="8972" width="11.42578125" style="242" customWidth="1"/>
    <col min="8973" max="9216" width="9.140625" style="242"/>
    <col min="9217" max="9217" width="9.140625" style="242" customWidth="1"/>
    <col min="9218" max="9218" width="13.140625" style="242" customWidth="1"/>
    <col min="9219" max="9219" width="66.42578125" style="242" customWidth="1"/>
    <col min="9220" max="9222" width="11.42578125" style="242" customWidth="1"/>
    <col min="9223" max="9223" width="9.140625" style="242" customWidth="1"/>
    <col min="9224" max="9224" width="12.42578125" style="242" customWidth="1"/>
    <col min="9225" max="9225" width="11" style="242" customWidth="1"/>
    <col min="9226" max="9226" width="9.140625" style="242" customWidth="1"/>
    <col min="9227" max="9227" width="12.7109375" style="242" customWidth="1"/>
    <col min="9228" max="9228" width="11.42578125" style="242" customWidth="1"/>
    <col min="9229" max="9472" width="9.140625" style="242"/>
    <col min="9473" max="9473" width="9.140625" style="242" customWidth="1"/>
    <col min="9474" max="9474" width="13.140625" style="242" customWidth="1"/>
    <col min="9475" max="9475" width="66.42578125" style="242" customWidth="1"/>
    <col min="9476" max="9478" width="11.42578125" style="242" customWidth="1"/>
    <col min="9479" max="9479" width="9.140625" style="242" customWidth="1"/>
    <col min="9480" max="9480" width="12.42578125" style="242" customWidth="1"/>
    <col min="9481" max="9481" width="11" style="242" customWidth="1"/>
    <col min="9482" max="9482" width="9.140625" style="242" customWidth="1"/>
    <col min="9483" max="9483" width="12.7109375" style="242" customWidth="1"/>
    <col min="9484" max="9484" width="11.42578125" style="242" customWidth="1"/>
    <col min="9485" max="9728" width="9.140625" style="242"/>
    <col min="9729" max="9729" width="9.140625" style="242" customWidth="1"/>
    <col min="9730" max="9730" width="13.140625" style="242" customWidth="1"/>
    <col min="9731" max="9731" width="66.42578125" style="242" customWidth="1"/>
    <col min="9732" max="9734" width="11.42578125" style="242" customWidth="1"/>
    <col min="9735" max="9735" width="9.140625" style="242" customWidth="1"/>
    <col min="9736" max="9736" width="12.42578125" style="242" customWidth="1"/>
    <col min="9737" max="9737" width="11" style="242" customWidth="1"/>
    <col min="9738" max="9738" width="9.140625" style="242" customWidth="1"/>
    <col min="9739" max="9739" width="12.7109375" style="242" customWidth="1"/>
    <col min="9740" max="9740" width="11.42578125" style="242" customWidth="1"/>
    <col min="9741" max="9984" width="9.140625" style="242"/>
    <col min="9985" max="9985" width="9.140625" style="242" customWidth="1"/>
    <col min="9986" max="9986" width="13.140625" style="242" customWidth="1"/>
    <col min="9987" max="9987" width="66.42578125" style="242" customWidth="1"/>
    <col min="9988" max="9990" width="11.42578125" style="242" customWidth="1"/>
    <col min="9991" max="9991" width="9.140625" style="242" customWidth="1"/>
    <col min="9992" max="9992" width="12.42578125" style="242" customWidth="1"/>
    <col min="9993" max="9993" width="11" style="242" customWidth="1"/>
    <col min="9994" max="9994" width="9.140625" style="242" customWidth="1"/>
    <col min="9995" max="9995" width="12.7109375" style="242" customWidth="1"/>
    <col min="9996" max="9996" width="11.42578125" style="242" customWidth="1"/>
    <col min="9997" max="10240" width="9.140625" style="242"/>
    <col min="10241" max="10241" width="9.140625" style="242" customWidth="1"/>
    <col min="10242" max="10242" width="13.140625" style="242" customWidth="1"/>
    <col min="10243" max="10243" width="66.42578125" style="242" customWidth="1"/>
    <col min="10244" max="10246" width="11.42578125" style="242" customWidth="1"/>
    <col min="10247" max="10247" width="9.140625" style="242" customWidth="1"/>
    <col min="10248" max="10248" width="12.42578125" style="242" customWidth="1"/>
    <col min="10249" max="10249" width="11" style="242" customWidth="1"/>
    <col min="10250" max="10250" width="9.140625" style="242" customWidth="1"/>
    <col min="10251" max="10251" width="12.7109375" style="242" customWidth="1"/>
    <col min="10252" max="10252" width="11.42578125" style="242" customWidth="1"/>
    <col min="10253" max="10496" width="9.140625" style="242"/>
    <col min="10497" max="10497" width="9.140625" style="242" customWidth="1"/>
    <col min="10498" max="10498" width="13.140625" style="242" customWidth="1"/>
    <col min="10499" max="10499" width="66.42578125" style="242" customWidth="1"/>
    <col min="10500" max="10502" width="11.42578125" style="242" customWidth="1"/>
    <col min="10503" max="10503" width="9.140625" style="242" customWidth="1"/>
    <col min="10504" max="10504" width="12.42578125" style="242" customWidth="1"/>
    <col min="10505" max="10505" width="11" style="242" customWidth="1"/>
    <col min="10506" max="10506" width="9.140625" style="242" customWidth="1"/>
    <col min="10507" max="10507" width="12.7109375" style="242" customWidth="1"/>
    <col min="10508" max="10508" width="11.42578125" style="242" customWidth="1"/>
    <col min="10509" max="10752" width="9.140625" style="242"/>
    <col min="10753" max="10753" width="9.140625" style="242" customWidth="1"/>
    <col min="10754" max="10754" width="13.140625" style="242" customWidth="1"/>
    <col min="10755" max="10755" width="66.42578125" style="242" customWidth="1"/>
    <col min="10756" max="10758" width="11.42578125" style="242" customWidth="1"/>
    <col min="10759" max="10759" width="9.140625" style="242" customWidth="1"/>
    <col min="10760" max="10760" width="12.42578125" style="242" customWidth="1"/>
    <col min="10761" max="10761" width="11" style="242" customWidth="1"/>
    <col min="10762" max="10762" width="9.140625" style="242" customWidth="1"/>
    <col min="10763" max="10763" width="12.7109375" style="242" customWidth="1"/>
    <col min="10764" max="10764" width="11.42578125" style="242" customWidth="1"/>
    <col min="10765" max="11008" width="9.140625" style="242"/>
    <col min="11009" max="11009" width="9.140625" style="242" customWidth="1"/>
    <col min="11010" max="11010" width="13.140625" style="242" customWidth="1"/>
    <col min="11011" max="11011" width="66.42578125" style="242" customWidth="1"/>
    <col min="11012" max="11014" width="11.42578125" style="242" customWidth="1"/>
    <col min="11015" max="11015" width="9.140625" style="242" customWidth="1"/>
    <col min="11016" max="11016" width="12.42578125" style="242" customWidth="1"/>
    <col min="11017" max="11017" width="11" style="242" customWidth="1"/>
    <col min="11018" max="11018" width="9.140625" style="242" customWidth="1"/>
    <col min="11019" max="11019" width="12.7109375" style="242" customWidth="1"/>
    <col min="11020" max="11020" width="11.42578125" style="242" customWidth="1"/>
    <col min="11021" max="11264" width="9.140625" style="242"/>
    <col min="11265" max="11265" width="9.140625" style="242" customWidth="1"/>
    <col min="11266" max="11266" width="13.140625" style="242" customWidth="1"/>
    <col min="11267" max="11267" width="66.42578125" style="242" customWidth="1"/>
    <col min="11268" max="11270" width="11.42578125" style="242" customWidth="1"/>
    <col min="11271" max="11271" width="9.140625" style="242" customWidth="1"/>
    <col min="11272" max="11272" width="12.42578125" style="242" customWidth="1"/>
    <col min="11273" max="11273" width="11" style="242" customWidth="1"/>
    <col min="11274" max="11274" width="9.140625" style="242" customWidth="1"/>
    <col min="11275" max="11275" width="12.7109375" style="242" customWidth="1"/>
    <col min="11276" max="11276" width="11.42578125" style="242" customWidth="1"/>
    <col min="11277" max="11520" width="9.140625" style="242"/>
    <col min="11521" max="11521" width="9.140625" style="242" customWidth="1"/>
    <col min="11522" max="11522" width="13.140625" style="242" customWidth="1"/>
    <col min="11523" max="11523" width="66.42578125" style="242" customWidth="1"/>
    <col min="11524" max="11526" width="11.42578125" style="242" customWidth="1"/>
    <col min="11527" max="11527" width="9.140625" style="242" customWidth="1"/>
    <col min="11528" max="11528" width="12.42578125" style="242" customWidth="1"/>
    <col min="11529" max="11529" width="11" style="242" customWidth="1"/>
    <col min="11530" max="11530" width="9.140625" style="242" customWidth="1"/>
    <col min="11531" max="11531" width="12.7109375" style="242" customWidth="1"/>
    <col min="11532" max="11532" width="11.42578125" style="242" customWidth="1"/>
    <col min="11533" max="11776" width="9.140625" style="242"/>
    <col min="11777" max="11777" width="9.140625" style="242" customWidth="1"/>
    <col min="11778" max="11778" width="13.140625" style="242" customWidth="1"/>
    <col min="11779" max="11779" width="66.42578125" style="242" customWidth="1"/>
    <col min="11780" max="11782" width="11.42578125" style="242" customWidth="1"/>
    <col min="11783" max="11783" width="9.140625" style="242" customWidth="1"/>
    <col min="11784" max="11784" width="12.42578125" style="242" customWidth="1"/>
    <col min="11785" max="11785" width="11" style="242" customWidth="1"/>
    <col min="11786" max="11786" width="9.140625" style="242" customWidth="1"/>
    <col min="11787" max="11787" width="12.7109375" style="242" customWidth="1"/>
    <col min="11788" max="11788" width="11.42578125" style="242" customWidth="1"/>
    <col min="11789" max="12032" width="9.140625" style="242"/>
    <col min="12033" max="12033" width="9.140625" style="242" customWidth="1"/>
    <col min="12034" max="12034" width="13.140625" style="242" customWidth="1"/>
    <col min="12035" max="12035" width="66.42578125" style="242" customWidth="1"/>
    <col min="12036" max="12038" width="11.42578125" style="242" customWidth="1"/>
    <col min="12039" max="12039" width="9.140625" style="242" customWidth="1"/>
    <col min="12040" max="12040" width="12.42578125" style="242" customWidth="1"/>
    <col min="12041" max="12041" width="11" style="242" customWidth="1"/>
    <col min="12042" max="12042" width="9.140625" style="242" customWidth="1"/>
    <col min="12043" max="12043" width="12.7109375" style="242" customWidth="1"/>
    <col min="12044" max="12044" width="11.42578125" style="242" customWidth="1"/>
    <col min="12045" max="12288" width="9.140625" style="242"/>
    <col min="12289" max="12289" width="9.140625" style="242" customWidth="1"/>
    <col min="12290" max="12290" width="13.140625" style="242" customWidth="1"/>
    <col min="12291" max="12291" width="66.42578125" style="242" customWidth="1"/>
    <col min="12292" max="12294" width="11.42578125" style="242" customWidth="1"/>
    <col min="12295" max="12295" width="9.140625" style="242" customWidth="1"/>
    <col min="12296" max="12296" width="12.42578125" style="242" customWidth="1"/>
    <col min="12297" max="12297" width="11" style="242" customWidth="1"/>
    <col min="12298" max="12298" width="9.140625" style="242" customWidth="1"/>
    <col min="12299" max="12299" width="12.7109375" style="242" customWidth="1"/>
    <col min="12300" max="12300" width="11.42578125" style="242" customWidth="1"/>
    <col min="12301" max="12544" width="9.140625" style="242"/>
    <col min="12545" max="12545" width="9.140625" style="242" customWidth="1"/>
    <col min="12546" max="12546" width="13.140625" style="242" customWidth="1"/>
    <col min="12547" max="12547" width="66.42578125" style="242" customWidth="1"/>
    <col min="12548" max="12550" width="11.42578125" style="242" customWidth="1"/>
    <col min="12551" max="12551" width="9.140625" style="242" customWidth="1"/>
    <col min="12552" max="12552" width="12.42578125" style="242" customWidth="1"/>
    <col min="12553" max="12553" width="11" style="242" customWidth="1"/>
    <col min="12554" max="12554" width="9.140625" style="242" customWidth="1"/>
    <col min="12555" max="12555" width="12.7109375" style="242" customWidth="1"/>
    <col min="12556" max="12556" width="11.42578125" style="242" customWidth="1"/>
    <col min="12557" max="12800" width="9.140625" style="242"/>
    <col min="12801" max="12801" width="9.140625" style="242" customWidth="1"/>
    <col min="12802" max="12802" width="13.140625" style="242" customWidth="1"/>
    <col min="12803" max="12803" width="66.42578125" style="242" customWidth="1"/>
    <col min="12804" max="12806" width="11.42578125" style="242" customWidth="1"/>
    <col min="12807" max="12807" width="9.140625" style="242" customWidth="1"/>
    <col min="12808" max="12808" width="12.42578125" style="242" customWidth="1"/>
    <col min="12809" max="12809" width="11" style="242" customWidth="1"/>
    <col min="12810" max="12810" width="9.140625" style="242" customWidth="1"/>
    <col min="12811" max="12811" width="12.7109375" style="242" customWidth="1"/>
    <col min="12812" max="12812" width="11.42578125" style="242" customWidth="1"/>
    <col min="12813" max="13056" width="9.140625" style="242"/>
    <col min="13057" max="13057" width="9.140625" style="242" customWidth="1"/>
    <col min="13058" max="13058" width="13.140625" style="242" customWidth="1"/>
    <col min="13059" max="13059" width="66.42578125" style="242" customWidth="1"/>
    <col min="13060" max="13062" width="11.42578125" style="242" customWidth="1"/>
    <col min="13063" max="13063" width="9.140625" style="242" customWidth="1"/>
    <col min="13064" max="13064" width="12.42578125" style="242" customWidth="1"/>
    <col min="13065" max="13065" width="11" style="242" customWidth="1"/>
    <col min="13066" max="13066" width="9.140625" style="242" customWidth="1"/>
    <col min="13067" max="13067" width="12.7109375" style="242" customWidth="1"/>
    <col min="13068" max="13068" width="11.42578125" style="242" customWidth="1"/>
    <col min="13069" max="13312" width="9.140625" style="242"/>
    <col min="13313" max="13313" width="9.140625" style="242" customWidth="1"/>
    <col min="13314" max="13314" width="13.140625" style="242" customWidth="1"/>
    <col min="13315" max="13315" width="66.42578125" style="242" customWidth="1"/>
    <col min="13316" max="13318" width="11.42578125" style="242" customWidth="1"/>
    <col min="13319" max="13319" width="9.140625" style="242" customWidth="1"/>
    <col min="13320" max="13320" width="12.42578125" style="242" customWidth="1"/>
    <col min="13321" max="13321" width="11" style="242" customWidth="1"/>
    <col min="13322" max="13322" width="9.140625" style="242" customWidth="1"/>
    <col min="13323" max="13323" width="12.7109375" style="242" customWidth="1"/>
    <col min="13324" max="13324" width="11.42578125" style="242" customWidth="1"/>
    <col min="13325" max="13568" width="9.140625" style="242"/>
    <col min="13569" max="13569" width="9.140625" style="242" customWidth="1"/>
    <col min="13570" max="13570" width="13.140625" style="242" customWidth="1"/>
    <col min="13571" max="13571" width="66.42578125" style="242" customWidth="1"/>
    <col min="13572" max="13574" width="11.42578125" style="242" customWidth="1"/>
    <col min="13575" max="13575" width="9.140625" style="242" customWidth="1"/>
    <col min="13576" max="13576" width="12.42578125" style="242" customWidth="1"/>
    <col min="13577" max="13577" width="11" style="242" customWidth="1"/>
    <col min="13578" max="13578" width="9.140625" style="242" customWidth="1"/>
    <col min="13579" max="13579" width="12.7109375" style="242" customWidth="1"/>
    <col min="13580" max="13580" width="11.42578125" style="242" customWidth="1"/>
    <col min="13581" max="13824" width="9.140625" style="242"/>
    <col min="13825" max="13825" width="9.140625" style="242" customWidth="1"/>
    <col min="13826" max="13826" width="13.140625" style="242" customWidth="1"/>
    <col min="13827" max="13827" width="66.42578125" style="242" customWidth="1"/>
    <col min="13828" max="13830" width="11.42578125" style="242" customWidth="1"/>
    <col min="13831" max="13831" width="9.140625" style="242" customWidth="1"/>
    <col min="13832" max="13832" width="12.42578125" style="242" customWidth="1"/>
    <col min="13833" max="13833" width="11" style="242" customWidth="1"/>
    <col min="13834" max="13834" width="9.140625" style="242" customWidth="1"/>
    <col min="13835" max="13835" width="12.7109375" style="242" customWidth="1"/>
    <col min="13836" max="13836" width="11.42578125" style="242" customWidth="1"/>
    <col min="13837" max="14080" width="9.140625" style="242"/>
    <col min="14081" max="14081" width="9.140625" style="242" customWidth="1"/>
    <col min="14082" max="14082" width="13.140625" style="242" customWidth="1"/>
    <col min="14083" max="14083" width="66.42578125" style="242" customWidth="1"/>
    <col min="14084" max="14086" width="11.42578125" style="242" customWidth="1"/>
    <col min="14087" max="14087" width="9.140625" style="242" customWidth="1"/>
    <col min="14088" max="14088" width="12.42578125" style="242" customWidth="1"/>
    <col min="14089" max="14089" width="11" style="242" customWidth="1"/>
    <col min="14090" max="14090" width="9.140625" style="242" customWidth="1"/>
    <col min="14091" max="14091" width="12.7109375" style="242" customWidth="1"/>
    <col min="14092" max="14092" width="11.42578125" style="242" customWidth="1"/>
    <col min="14093" max="14336" width="9.140625" style="242"/>
    <col min="14337" max="14337" width="9.140625" style="242" customWidth="1"/>
    <col min="14338" max="14338" width="13.140625" style="242" customWidth="1"/>
    <col min="14339" max="14339" width="66.42578125" style="242" customWidth="1"/>
    <col min="14340" max="14342" width="11.42578125" style="242" customWidth="1"/>
    <col min="14343" max="14343" width="9.140625" style="242" customWidth="1"/>
    <col min="14344" max="14344" width="12.42578125" style="242" customWidth="1"/>
    <col min="14345" max="14345" width="11" style="242" customWidth="1"/>
    <col min="14346" max="14346" width="9.140625" style="242" customWidth="1"/>
    <col min="14347" max="14347" width="12.7109375" style="242" customWidth="1"/>
    <col min="14348" max="14348" width="11.42578125" style="242" customWidth="1"/>
    <col min="14349" max="14592" width="9.140625" style="242"/>
    <col min="14593" max="14593" width="9.140625" style="242" customWidth="1"/>
    <col min="14594" max="14594" width="13.140625" style="242" customWidth="1"/>
    <col min="14595" max="14595" width="66.42578125" style="242" customWidth="1"/>
    <col min="14596" max="14598" width="11.42578125" style="242" customWidth="1"/>
    <col min="14599" max="14599" width="9.140625" style="242" customWidth="1"/>
    <col min="14600" max="14600" width="12.42578125" style="242" customWidth="1"/>
    <col min="14601" max="14601" width="11" style="242" customWidth="1"/>
    <col min="14602" max="14602" width="9.140625" style="242" customWidth="1"/>
    <col min="14603" max="14603" width="12.7109375" style="242" customWidth="1"/>
    <col min="14604" max="14604" width="11.42578125" style="242" customWidth="1"/>
    <col min="14605" max="14848" width="9.140625" style="242"/>
    <col min="14849" max="14849" width="9.140625" style="242" customWidth="1"/>
    <col min="14850" max="14850" width="13.140625" style="242" customWidth="1"/>
    <col min="14851" max="14851" width="66.42578125" style="242" customWidth="1"/>
    <col min="14852" max="14854" width="11.42578125" style="242" customWidth="1"/>
    <col min="14855" max="14855" width="9.140625" style="242" customWidth="1"/>
    <col min="14856" max="14856" width="12.42578125" style="242" customWidth="1"/>
    <col min="14857" max="14857" width="11" style="242" customWidth="1"/>
    <col min="14858" max="14858" width="9.140625" style="242" customWidth="1"/>
    <col min="14859" max="14859" width="12.7109375" style="242" customWidth="1"/>
    <col min="14860" max="14860" width="11.42578125" style="242" customWidth="1"/>
    <col min="14861" max="15104" width="9.140625" style="242"/>
    <col min="15105" max="15105" width="9.140625" style="242" customWidth="1"/>
    <col min="15106" max="15106" width="13.140625" style="242" customWidth="1"/>
    <col min="15107" max="15107" width="66.42578125" style="242" customWidth="1"/>
    <col min="15108" max="15110" width="11.42578125" style="242" customWidth="1"/>
    <col min="15111" max="15111" width="9.140625" style="242" customWidth="1"/>
    <col min="15112" max="15112" width="12.42578125" style="242" customWidth="1"/>
    <col min="15113" max="15113" width="11" style="242" customWidth="1"/>
    <col min="15114" max="15114" width="9.140625" style="242" customWidth="1"/>
    <col min="15115" max="15115" width="12.7109375" style="242" customWidth="1"/>
    <col min="15116" max="15116" width="11.42578125" style="242" customWidth="1"/>
    <col min="15117" max="15360" width="9.140625" style="242"/>
    <col min="15361" max="15361" width="9.140625" style="242" customWidth="1"/>
    <col min="15362" max="15362" width="13.140625" style="242" customWidth="1"/>
    <col min="15363" max="15363" width="66.42578125" style="242" customWidth="1"/>
    <col min="15364" max="15366" width="11.42578125" style="242" customWidth="1"/>
    <col min="15367" max="15367" width="9.140625" style="242" customWidth="1"/>
    <col min="15368" max="15368" width="12.42578125" style="242" customWidth="1"/>
    <col min="15369" max="15369" width="11" style="242" customWidth="1"/>
    <col min="15370" max="15370" width="9.140625" style="242" customWidth="1"/>
    <col min="15371" max="15371" width="12.7109375" style="242" customWidth="1"/>
    <col min="15372" max="15372" width="11.42578125" style="242" customWidth="1"/>
    <col min="15373" max="15616" width="9.140625" style="242"/>
    <col min="15617" max="15617" width="9.140625" style="242" customWidth="1"/>
    <col min="15618" max="15618" width="13.140625" style="242" customWidth="1"/>
    <col min="15619" max="15619" width="66.42578125" style="242" customWidth="1"/>
    <col min="15620" max="15622" width="11.42578125" style="242" customWidth="1"/>
    <col min="15623" max="15623" width="9.140625" style="242" customWidth="1"/>
    <col min="15624" max="15624" width="12.42578125" style="242" customWidth="1"/>
    <col min="15625" max="15625" width="11" style="242" customWidth="1"/>
    <col min="15626" max="15626" width="9.140625" style="242" customWidth="1"/>
    <col min="15627" max="15627" width="12.7109375" style="242" customWidth="1"/>
    <col min="15628" max="15628" width="11.42578125" style="242" customWidth="1"/>
    <col min="15629" max="15872" width="9.140625" style="242"/>
    <col min="15873" max="15873" width="9.140625" style="242" customWidth="1"/>
    <col min="15874" max="15874" width="13.140625" style="242" customWidth="1"/>
    <col min="15875" max="15875" width="66.42578125" style="242" customWidth="1"/>
    <col min="15876" max="15878" width="11.42578125" style="242" customWidth="1"/>
    <col min="15879" max="15879" width="9.140625" style="242" customWidth="1"/>
    <col min="15880" max="15880" width="12.42578125" style="242" customWidth="1"/>
    <col min="15881" max="15881" width="11" style="242" customWidth="1"/>
    <col min="15882" max="15882" width="9.140625" style="242" customWidth="1"/>
    <col min="15883" max="15883" width="12.7109375" style="242" customWidth="1"/>
    <col min="15884" max="15884" width="11.42578125" style="242" customWidth="1"/>
    <col min="15885" max="16128" width="9.140625" style="242"/>
    <col min="16129" max="16129" width="9.140625" style="242" customWidth="1"/>
    <col min="16130" max="16130" width="13.140625" style="242" customWidth="1"/>
    <col min="16131" max="16131" width="66.42578125" style="242" customWidth="1"/>
    <col min="16132" max="16134" width="11.42578125" style="242" customWidth="1"/>
    <col min="16135" max="16135" width="9.140625" style="242" customWidth="1"/>
    <col min="16136" max="16136" width="12.42578125" style="242" customWidth="1"/>
    <col min="16137" max="16137" width="11" style="242" customWidth="1"/>
    <col min="16138" max="16138" width="9.140625" style="242" customWidth="1"/>
    <col min="16139" max="16139" width="12.7109375" style="242" customWidth="1"/>
    <col min="16140" max="16140" width="11.42578125" style="242" customWidth="1"/>
    <col min="16141" max="16384" width="9.140625" style="242"/>
  </cols>
  <sheetData>
    <row r="1" spans="1:21" s="238" customFormat="1" ht="18" customHeight="1">
      <c r="A1" s="1314"/>
      <c r="B1" s="7629" t="str">
        <f>[6]БакалавриатДО!B1</f>
        <v>Гуманитарно-педагогическая академия (филиал) ФГАОУ ВО «КФУ им. В. И. Вернадского» в г. Ялте</v>
      </c>
      <c r="C1" s="7629"/>
      <c r="D1" s="7629"/>
      <c r="E1" s="7629"/>
      <c r="F1" s="7629"/>
      <c r="G1" s="7629"/>
      <c r="H1" s="7629"/>
      <c r="I1" s="7629"/>
      <c r="J1" s="7629"/>
      <c r="K1" s="7629"/>
      <c r="L1" s="7629"/>
    </row>
    <row r="2" spans="1:21" s="238" customFormat="1" ht="18.75">
      <c r="A2" s="7629"/>
      <c r="B2" s="7629"/>
      <c r="C2" s="7629"/>
      <c r="D2" s="7629"/>
      <c r="E2" s="7629"/>
      <c r="F2" s="7629"/>
      <c r="G2" s="7629"/>
      <c r="H2" s="7629"/>
      <c r="I2" s="7629"/>
      <c r="J2" s="7629"/>
      <c r="K2" s="7629"/>
      <c r="L2" s="7629"/>
    </row>
    <row r="3" spans="1:21" s="238" customFormat="1" ht="18" customHeight="1">
      <c r="A3" s="1314"/>
      <c r="B3" s="7718" t="s">
        <v>151</v>
      </c>
      <c r="C3" s="7718"/>
      <c r="D3" s="7719">
        <v>45078</v>
      </c>
      <c r="E3" s="7720"/>
      <c r="F3" s="7721" t="s">
        <v>159</v>
      </c>
      <c r="G3" s="7721"/>
      <c r="H3" s="7721"/>
      <c r="I3" s="7721"/>
      <c r="J3" s="7721"/>
      <c r="K3" s="7721"/>
      <c r="L3" s="7721"/>
    </row>
    <row r="4" spans="1:21" s="238" customFormat="1" ht="19.5" thickBot="1">
      <c r="A4" s="245"/>
      <c r="B4" s="1314"/>
      <c r="C4" s="1314"/>
      <c r="F4" s="246"/>
      <c r="I4" s="246"/>
      <c r="L4" s="246"/>
    </row>
    <row r="5" spans="1:21" s="238" customFormat="1" ht="12.75" customHeight="1" thickBot="1">
      <c r="A5" s="245"/>
      <c r="B5" s="7723" t="s">
        <v>1</v>
      </c>
      <c r="C5" s="7723"/>
      <c r="D5" s="7722" t="s">
        <v>2</v>
      </c>
      <c r="E5" s="7722"/>
      <c r="F5" s="7722"/>
      <c r="G5" s="7663" t="s">
        <v>3</v>
      </c>
      <c r="H5" s="7663"/>
      <c r="I5" s="7663"/>
      <c r="J5" s="7660" t="s">
        <v>38</v>
      </c>
      <c r="K5" s="7660"/>
      <c r="L5" s="7660"/>
    </row>
    <row r="6" spans="1:21" s="238" customFormat="1" ht="19.5" thickBot="1">
      <c r="A6" s="245"/>
      <c r="B6" s="7723"/>
      <c r="C6" s="7723"/>
      <c r="D6" s="7722"/>
      <c r="E6" s="7722"/>
      <c r="F6" s="7722"/>
      <c r="G6" s="7663"/>
      <c r="H6" s="7663"/>
      <c r="I6" s="7663"/>
      <c r="J6" s="7660"/>
      <c r="K6" s="7660"/>
      <c r="L6" s="7660"/>
    </row>
    <row r="7" spans="1:21" s="238" customFormat="1" ht="55.5" customHeight="1" thickBot="1">
      <c r="A7" s="245"/>
      <c r="B7" s="7723"/>
      <c r="C7" s="7723"/>
      <c r="D7" s="1341" t="s">
        <v>7</v>
      </c>
      <c r="E7" s="1337" t="s">
        <v>8</v>
      </c>
      <c r="F7" s="1335" t="s">
        <v>9</v>
      </c>
      <c r="G7" s="1336" t="s">
        <v>7</v>
      </c>
      <c r="H7" s="1337" t="s">
        <v>8</v>
      </c>
      <c r="I7" s="1335" t="s">
        <v>9</v>
      </c>
      <c r="J7" s="1336" t="s">
        <v>7</v>
      </c>
      <c r="K7" s="1337" t="s">
        <v>8</v>
      </c>
      <c r="L7" s="1334" t="s">
        <v>9</v>
      </c>
    </row>
    <row r="8" spans="1:21" s="238" customFormat="1" ht="27.75" customHeight="1">
      <c r="A8" s="245"/>
      <c r="B8" s="7727" t="s">
        <v>10</v>
      </c>
      <c r="C8" s="7727"/>
      <c r="D8" s="2322"/>
      <c r="E8" s="2332"/>
      <c r="F8" s="2351"/>
      <c r="G8" s="2333"/>
      <c r="H8" s="2330"/>
      <c r="I8" s="1361"/>
      <c r="J8" s="2333"/>
      <c r="K8" s="2368"/>
      <c r="L8" s="2351"/>
    </row>
    <row r="9" spans="1:21" s="238" customFormat="1" ht="20.25">
      <c r="A9" s="245"/>
      <c r="B9" s="1203" t="s">
        <v>160</v>
      </c>
      <c r="C9" s="1204" t="s">
        <v>114</v>
      </c>
      <c r="D9" s="2323">
        <v>0</v>
      </c>
      <c r="E9" s="2323">
        <v>0</v>
      </c>
      <c r="F9" s="2352">
        <v>0</v>
      </c>
      <c r="G9" s="2353">
        <v>13</v>
      </c>
      <c r="H9" s="2366">
        <v>1</v>
      </c>
      <c r="I9" s="2352">
        <v>14</v>
      </c>
      <c r="J9" s="5439">
        <v>13</v>
      </c>
      <c r="K9" s="5439">
        <v>1</v>
      </c>
      <c r="L9" s="5440">
        <v>14</v>
      </c>
    </row>
    <row r="10" spans="1:21" ht="20.25">
      <c r="B10" s="1203" t="s">
        <v>161</v>
      </c>
      <c r="C10" s="1204" t="s">
        <v>118</v>
      </c>
      <c r="D10" s="2323">
        <v>25</v>
      </c>
      <c r="E10" s="2323">
        <v>4</v>
      </c>
      <c r="F10" s="2352">
        <v>29</v>
      </c>
      <c r="G10" s="2353">
        <v>42</v>
      </c>
      <c r="H10" s="2366">
        <v>3</v>
      </c>
      <c r="I10" s="2352">
        <v>45</v>
      </c>
      <c r="J10" s="5439">
        <v>67</v>
      </c>
      <c r="K10" s="5439">
        <v>7</v>
      </c>
      <c r="L10" s="5440">
        <v>74</v>
      </c>
    </row>
    <row r="11" spans="1:21" ht="20.25">
      <c r="B11" s="1203" t="s">
        <v>162</v>
      </c>
      <c r="C11" s="1204" t="s">
        <v>120</v>
      </c>
      <c r="D11" s="2323">
        <v>0</v>
      </c>
      <c r="E11" s="2323">
        <v>0</v>
      </c>
      <c r="F11" s="2352">
        <v>0</v>
      </c>
      <c r="G11" s="2353">
        <v>2</v>
      </c>
      <c r="H11" s="2366">
        <v>0</v>
      </c>
      <c r="I11" s="2352">
        <v>2</v>
      </c>
      <c r="J11" s="5439">
        <v>2</v>
      </c>
      <c r="K11" s="5439">
        <v>0</v>
      </c>
      <c r="L11" s="5440">
        <v>2</v>
      </c>
    </row>
    <row r="12" spans="1:21" ht="16.5" customHeight="1">
      <c r="B12" s="1203" t="s">
        <v>163</v>
      </c>
      <c r="C12" s="1204" t="s">
        <v>124</v>
      </c>
      <c r="D12" s="2323">
        <v>13</v>
      </c>
      <c r="E12" s="2323">
        <v>1</v>
      </c>
      <c r="F12" s="2352">
        <v>14</v>
      </c>
      <c r="G12" s="2353">
        <v>12</v>
      </c>
      <c r="H12" s="2366">
        <v>0</v>
      </c>
      <c r="I12" s="2352">
        <v>12</v>
      </c>
      <c r="J12" s="5439">
        <v>25</v>
      </c>
      <c r="K12" s="5439">
        <v>1</v>
      </c>
      <c r="L12" s="5440">
        <v>26</v>
      </c>
    </row>
    <row r="13" spans="1:21" ht="28.5" customHeight="1" thickBot="1">
      <c r="B13" s="1203" t="s">
        <v>359</v>
      </c>
      <c r="C13" s="1204" t="s">
        <v>146</v>
      </c>
      <c r="D13" s="2323">
        <v>10</v>
      </c>
      <c r="E13" s="2323">
        <v>1</v>
      </c>
      <c r="F13" s="2352">
        <v>11</v>
      </c>
      <c r="G13" s="2353">
        <v>0</v>
      </c>
      <c r="H13" s="2366">
        <v>0</v>
      </c>
      <c r="I13" s="2352">
        <v>0</v>
      </c>
      <c r="J13" s="5439">
        <v>10</v>
      </c>
      <c r="K13" s="5439">
        <v>1</v>
      </c>
      <c r="L13" s="5440">
        <v>11</v>
      </c>
    </row>
    <row r="14" spans="1:21" s="239" customFormat="1" ht="19.5" customHeight="1" thickBot="1">
      <c r="A14" s="247"/>
      <c r="B14" s="7670" t="s">
        <v>14</v>
      </c>
      <c r="C14" s="7670"/>
      <c r="D14" s="2324">
        <f t="shared" ref="D14:L14" si="0">SUM(D9:D13)</f>
        <v>48</v>
      </c>
      <c r="E14" s="2335">
        <f t="shared" si="0"/>
        <v>6</v>
      </c>
      <c r="F14" s="2354">
        <f t="shared" si="0"/>
        <v>54</v>
      </c>
      <c r="G14" s="2336">
        <f t="shared" si="0"/>
        <v>69</v>
      </c>
      <c r="H14" s="2331">
        <f t="shared" si="0"/>
        <v>4</v>
      </c>
      <c r="I14" s="2354">
        <f t="shared" si="0"/>
        <v>73</v>
      </c>
      <c r="J14" s="2336">
        <f t="shared" si="0"/>
        <v>117</v>
      </c>
      <c r="K14" s="2369">
        <f t="shared" si="0"/>
        <v>10</v>
      </c>
      <c r="L14" s="2354">
        <f t="shared" si="0"/>
        <v>127</v>
      </c>
      <c r="M14" s="252"/>
      <c r="N14" s="252"/>
      <c r="O14" s="252"/>
      <c r="P14" s="1314"/>
      <c r="Q14" s="1314"/>
      <c r="R14" s="1314"/>
      <c r="S14" s="252"/>
      <c r="T14" s="252"/>
      <c r="U14" s="252"/>
    </row>
    <row r="15" spans="1:21" ht="20.25" customHeight="1">
      <c r="B15" s="7713" t="s">
        <v>15</v>
      </c>
      <c r="C15" s="7713"/>
      <c r="D15" s="2325"/>
      <c r="E15" s="2337"/>
      <c r="F15" s="2355"/>
      <c r="G15" s="2356"/>
      <c r="H15" s="1362"/>
      <c r="I15" s="2355"/>
      <c r="J15" s="2356"/>
      <c r="K15" s="2370"/>
      <c r="L15" s="2355"/>
    </row>
    <row r="16" spans="1:21" ht="21.75" customHeight="1">
      <c r="B16" s="7716" t="s">
        <v>16</v>
      </c>
      <c r="C16" s="7716"/>
      <c r="D16" s="2325"/>
      <c r="E16" s="2337"/>
      <c r="F16" s="2355"/>
      <c r="G16" s="2356"/>
      <c r="H16" s="1362"/>
      <c r="I16" s="2355"/>
      <c r="J16" s="2356"/>
      <c r="K16" s="2370"/>
      <c r="L16" s="2355"/>
    </row>
    <row r="17" spans="1:12" s="238" customFormat="1" ht="20.25" customHeight="1">
      <c r="A17" s="245"/>
      <c r="B17" s="1203" t="s">
        <v>160</v>
      </c>
      <c r="C17" s="1204" t="s">
        <v>114</v>
      </c>
      <c r="D17" s="2323">
        <v>0</v>
      </c>
      <c r="E17" s="2323">
        <v>0</v>
      </c>
      <c r="F17" s="2352">
        <v>0</v>
      </c>
      <c r="G17" s="2353">
        <v>13</v>
      </c>
      <c r="H17" s="2366">
        <v>1</v>
      </c>
      <c r="I17" s="2352">
        <v>14</v>
      </c>
      <c r="J17" s="5439">
        <v>13</v>
      </c>
      <c r="K17" s="5439">
        <v>1</v>
      </c>
      <c r="L17" s="5440">
        <v>14</v>
      </c>
    </row>
    <row r="18" spans="1:12" ht="21.6" customHeight="1">
      <c r="B18" s="1203" t="s">
        <v>161</v>
      </c>
      <c r="C18" s="1204" t="s">
        <v>118</v>
      </c>
      <c r="D18" s="2323">
        <v>25</v>
      </c>
      <c r="E18" s="2323">
        <v>4</v>
      </c>
      <c r="F18" s="2352">
        <v>29</v>
      </c>
      <c r="G18" s="2353">
        <v>42</v>
      </c>
      <c r="H18" s="2366">
        <v>3</v>
      </c>
      <c r="I18" s="2352">
        <v>45</v>
      </c>
      <c r="J18" s="5439">
        <v>67</v>
      </c>
      <c r="K18" s="5439">
        <v>7</v>
      </c>
      <c r="L18" s="5440">
        <v>74</v>
      </c>
    </row>
    <row r="19" spans="1:12" ht="18" customHeight="1">
      <c r="B19" s="1203" t="s">
        <v>162</v>
      </c>
      <c r="C19" s="1204" t="s">
        <v>120</v>
      </c>
      <c r="D19" s="2323">
        <v>0</v>
      </c>
      <c r="E19" s="2323">
        <v>0</v>
      </c>
      <c r="F19" s="2352">
        <v>0</v>
      </c>
      <c r="G19" s="2353">
        <v>2</v>
      </c>
      <c r="H19" s="2366">
        <v>0</v>
      </c>
      <c r="I19" s="2352">
        <v>2</v>
      </c>
      <c r="J19" s="5439">
        <v>2</v>
      </c>
      <c r="K19" s="5439">
        <v>0</v>
      </c>
      <c r="L19" s="5440">
        <v>2</v>
      </c>
    </row>
    <row r="20" spans="1:12" ht="19.149999999999999" customHeight="1" thickBot="1">
      <c r="B20" s="1203" t="s">
        <v>163</v>
      </c>
      <c r="C20" s="1204" t="s">
        <v>124</v>
      </c>
      <c r="D20" s="2323">
        <v>13</v>
      </c>
      <c r="E20" s="2323">
        <v>1</v>
      </c>
      <c r="F20" s="2352">
        <v>14</v>
      </c>
      <c r="G20" s="2353">
        <v>12</v>
      </c>
      <c r="H20" s="2366">
        <v>0</v>
      </c>
      <c r="I20" s="2352">
        <v>12</v>
      </c>
      <c r="J20" s="5439">
        <v>25</v>
      </c>
      <c r="K20" s="5439">
        <v>1</v>
      </c>
      <c r="L20" s="5440">
        <v>26</v>
      </c>
    </row>
    <row r="21" spans="1:12" ht="18.75" hidden="1" customHeight="1" thickBot="1">
      <c r="B21" s="1203" t="s">
        <v>359</v>
      </c>
      <c r="C21" s="1204" t="s">
        <v>146</v>
      </c>
      <c r="D21" s="2323">
        <v>10</v>
      </c>
      <c r="E21" s="2323">
        <v>1</v>
      </c>
      <c r="F21" s="2352">
        <v>11</v>
      </c>
      <c r="G21" s="2353">
        <v>0</v>
      </c>
      <c r="H21" s="2366">
        <v>0</v>
      </c>
      <c r="I21" s="2352">
        <v>0</v>
      </c>
      <c r="J21" s="5439">
        <v>10</v>
      </c>
      <c r="K21" s="5439">
        <v>1</v>
      </c>
      <c r="L21" s="5440">
        <v>11</v>
      </c>
    </row>
    <row r="22" spans="1:12" ht="21" hidden="1" thickBot="1">
      <c r="B22" s="1243"/>
      <c r="C22" s="1181"/>
      <c r="D22" s="2326"/>
      <c r="E22" s="2338"/>
      <c r="F22" s="2357"/>
      <c r="G22" s="2358"/>
      <c r="H22" s="2347"/>
      <c r="I22" s="2357"/>
      <c r="J22" s="2358"/>
      <c r="K22" s="2371"/>
      <c r="L22" s="2357"/>
    </row>
    <row r="23" spans="1:12" ht="18.75" hidden="1" customHeight="1" thickBot="1">
      <c r="B23" s="1358"/>
      <c r="C23" s="1359"/>
      <c r="D23" s="2327"/>
      <c r="E23" s="2339"/>
      <c r="F23" s="2359"/>
      <c r="G23" s="2360"/>
      <c r="H23" s="2348"/>
      <c r="I23" s="2359"/>
      <c r="J23" s="2360"/>
      <c r="K23" s="2342"/>
      <c r="L23" s="2359"/>
    </row>
    <row r="24" spans="1:12" ht="21" customHeight="1" thickBot="1">
      <c r="B24" s="7728" t="s">
        <v>17</v>
      </c>
      <c r="C24" s="7728"/>
      <c r="D24" s="2324">
        <f t="shared" ref="D24:L24" si="1">SUM(D17:D23)</f>
        <v>48</v>
      </c>
      <c r="E24" s="2335">
        <f t="shared" si="1"/>
        <v>6</v>
      </c>
      <c r="F24" s="2354">
        <f t="shared" si="1"/>
        <v>54</v>
      </c>
      <c r="G24" s="2336">
        <f t="shared" si="1"/>
        <v>69</v>
      </c>
      <c r="H24" s="2331">
        <f t="shared" si="1"/>
        <v>4</v>
      </c>
      <c r="I24" s="2354">
        <f t="shared" si="1"/>
        <v>73</v>
      </c>
      <c r="J24" s="2336">
        <f t="shared" si="1"/>
        <v>117</v>
      </c>
      <c r="K24" s="2369">
        <f t="shared" si="1"/>
        <v>10</v>
      </c>
      <c r="L24" s="2354">
        <f t="shared" si="1"/>
        <v>127</v>
      </c>
    </row>
    <row r="25" spans="1:12" ht="20.25" customHeight="1">
      <c r="B25" s="7667" t="s">
        <v>18</v>
      </c>
      <c r="C25" s="7667"/>
      <c r="D25" s="2328"/>
      <c r="E25" s="2340"/>
      <c r="F25" s="2361"/>
      <c r="G25" s="2341"/>
      <c r="H25" s="1363"/>
      <c r="I25" s="2361"/>
      <c r="J25" s="2341"/>
      <c r="K25" s="2372"/>
      <c r="L25" s="2361"/>
    </row>
    <row r="26" spans="1:12" ht="20.25">
      <c r="B26" s="1203" t="s">
        <v>161</v>
      </c>
      <c r="C26" s="1204" t="s">
        <v>118</v>
      </c>
      <c r="D26" s="2323">
        <v>0</v>
      </c>
      <c r="E26" s="2323">
        <v>0</v>
      </c>
      <c r="F26" s="2352">
        <v>0</v>
      </c>
      <c r="G26" s="2353">
        <v>0</v>
      </c>
      <c r="H26" s="2366">
        <v>0</v>
      </c>
      <c r="I26" s="2352">
        <v>0</v>
      </c>
      <c r="J26" s="2353">
        <v>0</v>
      </c>
      <c r="K26" s="2334">
        <v>0</v>
      </c>
      <c r="L26" s="2352">
        <v>0</v>
      </c>
    </row>
    <row r="27" spans="1:12" s="240" customFormat="1" ht="18.75" hidden="1" customHeight="1" thickBot="1">
      <c r="A27" s="247"/>
      <c r="B27" s="1358"/>
      <c r="C27" s="1359"/>
      <c r="D27" s="2327"/>
      <c r="E27" s="2339"/>
      <c r="F27" s="2359"/>
      <c r="G27" s="2360"/>
      <c r="H27" s="2348"/>
      <c r="I27" s="2359"/>
      <c r="J27" s="2360"/>
      <c r="K27" s="2342"/>
      <c r="L27" s="2359"/>
    </row>
    <row r="28" spans="1:12" ht="20.25" customHeight="1" thickBot="1">
      <c r="B28" s="7712" t="s">
        <v>19</v>
      </c>
      <c r="C28" s="7712"/>
      <c r="D28" s="2329">
        <f t="shared" ref="D28:L28" si="2">D26</f>
        <v>0</v>
      </c>
      <c r="E28" s="2345">
        <f t="shared" si="2"/>
        <v>0</v>
      </c>
      <c r="F28" s="2362">
        <f t="shared" si="2"/>
        <v>0</v>
      </c>
      <c r="G28" s="2344">
        <f t="shared" si="2"/>
        <v>0</v>
      </c>
      <c r="H28" s="2367">
        <f t="shared" si="2"/>
        <v>0</v>
      </c>
      <c r="I28" s="2362">
        <f t="shared" si="2"/>
        <v>0</v>
      </c>
      <c r="J28" s="2344">
        <f t="shared" si="2"/>
        <v>0</v>
      </c>
      <c r="K28" s="2343">
        <f t="shared" si="2"/>
        <v>0</v>
      </c>
      <c r="L28" s="2362">
        <f t="shared" si="2"/>
        <v>0</v>
      </c>
    </row>
    <row r="29" spans="1:12" ht="24.75" customHeight="1">
      <c r="B29" s="7724" t="s">
        <v>29</v>
      </c>
      <c r="C29" s="7724"/>
      <c r="D29" s="1347">
        <f t="shared" ref="D29:L29" si="3">D24</f>
        <v>48</v>
      </c>
      <c r="E29" s="1345">
        <f t="shared" si="3"/>
        <v>6</v>
      </c>
      <c r="F29" s="2363">
        <f t="shared" si="3"/>
        <v>54</v>
      </c>
      <c r="G29" s="1344">
        <f t="shared" si="3"/>
        <v>69</v>
      </c>
      <c r="H29" s="2349">
        <f t="shared" si="3"/>
        <v>4</v>
      </c>
      <c r="I29" s="2363">
        <f t="shared" si="3"/>
        <v>73</v>
      </c>
      <c r="J29" s="1344">
        <f t="shared" si="3"/>
        <v>117</v>
      </c>
      <c r="K29" s="2373">
        <f t="shared" si="3"/>
        <v>10</v>
      </c>
      <c r="L29" s="2363">
        <f t="shared" si="3"/>
        <v>127</v>
      </c>
    </row>
    <row r="30" spans="1:12" ht="29.25" customHeight="1" thickBot="1">
      <c r="B30" s="7725" t="s">
        <v>34</v>
      </c>
      <c r="C30" s="7725"/>
      <c r="D30" s="1360">
        <f t="shared" ref="D30:L30" si="4">D28</f>
        <v>0</v>
      </c>
      <c r="E30" s="2346">
        <f t="shared" si="4"/>
        <v>0</v>
      </c>
      <c r="F30" s="2364">
        <f t="shared" si="4"/>
        <v>0</v>
      </c>
      <c r="G30" s="2365">
        <f t="shared" si="4"/>
        <v>0</v>
      </c>
      <c r="H30" s="2350">
        <f t="shared" si="4"/>
        <v>0</v>
      </c>
      <c r="I30" s="2364">
        <f t="shared" si="4"/>
        <v>0</v>
      </c>
      <c r="J30" s="2365">
        <f t="shared" si="4"/>
        <v>0</v>
      </c>
      <c r="K30" s="2374">
        <f t="shared" si="4"/>
        <v>0</v>
      </c>
      <c r="L30" s="2364">
        <f t="shared" si="4"/>
        <v>0</v>
      </c>
    </row>
    <row r="31" spans="1:12" ht="30.75" customHeight="1" thickBot="1">
      <c r="B31" s="7726" t="s">
        <v>35</v>
      </c>
      <c r="C31" s="7726"/>
      <c r="D31" s="2375">
        <f t="shared" ref="D31:L31" si="5">D29+D30</f>
        <v>48</v>
      </c>
      <c r="E31" s="2376">
        <f t="shared" si="5"/>
        <v>6</v>
      </c>
      <c r="F31" s="2377">
        <f t="shared" si="5"/>
        <v>54</v>
      </c>
      <c r="G31" s="2378">
        <f t="shared" si="5"/>
        <v>69</v>
      </c>
      <c r="H31" s="2379">
        <f t="shared" si="5"/>
        <v>4</v>
      </c>
      <c r="I31" s="2377">
        <f t="shared" si="5"/>
        <v>73</v>
      </c>
      <c r="J31" s="2378">
        <f t="shared" si="5"/>
        <v>117</v>
      </c>
      <c r="K31" s="2380">
        <f t="shared" si="5"/>
        <v>10</v>
      </c>
      <c r="L31" s="2377">
        <f t="shared" si="5"/>
        <v>127</v>
      </c>
    </row>
    <row r="32" spans="1:12" ht="26.1" customHeight="1"/>
    <row r="33" spans="2:19" ht="21.6" customHeight="1"/>
    <row r="34" spans="2:19" ht="20.25" customHeight="1">
      <c r="B34" s="7624"/>
      <c r="C34" s="7624"/>
      <c r="D34" s="7624"/>
      <c r="E34" s="7624"/>
      <c r="F34" s="7624"/>
      <c r="G34" s="7624"/>
      <c r="H34" s="7624"/>
      <c r="I34" s="7624"/>
      <c r="J34" s="7624"/>
      <c r="K34" s="7624"/>
      <c r="L34" s="7624"/>
    </row>
    <row r="35" spans="2:19" ht="26.25" customHeight="1">
      <c r="B35" s="7624"/>
      <c r="C35" s="7624"/>
      <c r="D35" s="7624"/>
      <c r="E35" s="7624"/>
      <c r="F35" s="7624"/>
      <c r="G35" s="7624"/>
      <c r="H35" s="7624"/>
      <c r="I35" s="7624"/>
      <c r="J35" s="7624"/>
      <c r="K35" s="7624"/>
      <c r="L35" s="7624"/>
      <c r="M35" s="255"/>
      <c r="N35" s="255"/>
      <c r="O35" s="255"/>
      <c r="P35" s="255"/>
      <c r="Q35" s="255"/>
      <c r="R35" s="238"/>
      <c r="S35" s="238"/>
    </row>
    <row r="36" spans="2:19" ht="19.5" customHeight="1"/>
    <row r="37" spans="2:19" ht="29.25" customHeight="1"/>
    <row r="38" spans="2:19" ht="26.25" customHeight="1">
      <c r="D38" s="254"/>
      <c r="E38" s="254"/>
      <c r="F38" s="254"/>
      <c r="G38" s="254"/>
      <c r="H38" s="254"/>
      <c r="I38" s="254"/>
      <c r="J38" s="254"/>
      <c r="K38" s="254"/>
      <c r="L38" s="254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1:L1"/>
    <mergeCell ref="A2:L2"/>
    <mergeCell ref="B3:C3"/>
    <mergeCell ref="D3:E3"/>
    <mergeCell ref="F3:L3"/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3"/>
  <sheetViews>
    <sheetView zoomScale="65" zoomScaleNormal="65" workbookViewId="0">
      <selection activeCell="I45" sqref="I45"/>
    </sheetView>
  </sheetViews>
  <sheetFormatPr defaultColWidth="8.85546875" defaultRowHeight="18"/>
  <cols>
    <col min="1" max="1" width="8.85546875" style="441" customWidth="1"/>
    <col min="2" max="2" width="13.28515625" style="441" customWidth="1"/>
    <col min="3" max="3" width="66.5703125" style="441" customWidth="1"/>
    <col min="4" max="4" width="11.140625" style="441" customWidth="1"/>
    <col min="5" max="5" width="10.85546875" style="441" customWidth="1"/>
    <col min="6" max="6" width="10.5703125" style="443" customWidth="1"/>
    <col min="7" max="7" width="11.140625" style="441" customWidth="1"/>
    <col min="8" max="8" width="10.85546875" style="441" customWidth="1"/>
    <col min="9" max="9" width="11.85546875" style="443" customWidth="1"/>
    <col min="10" max="10" width="10.85546875" style="441" customWidth="1"/>
    <col min="11" max="11" width="10.7109375" style="441" customWidth="1"/>
    <col min="12" max="12" width="10.85546875" style="443" customWidth="1"/>
    <col min="13" max="13" width="11" style="441" customWidth="1"/>
    <col min="14" max="14" width="11.140625" style="441" customWidth="1"/>
    <col min="15" max="15" width="10.28515625" style="443" customWidth="1"/>
    <col min="16" max="256" width="8.85546875" style="441"/>
    <col min="257" max="257" width="8.85546875" style="441" customWidth="1"/>
    <col min="258" max="258" width="13.28515625" style="441" customWidth="1"/>
    <col min="259" max="259" width="66.5703125" style="441" customWidth="1"/>
    <col min="260" max="260" width="11.140625" style="441" customWidth="1"/>
    <col min="261" max="261" width="10.85546875" style="441" customWidth="1"/>
    <col min="262" max="262" width="10.5703125" style="441" customWidth="1"/>
    <col min="263" max="263" width="8.85546875" style="441" customWidth="1"/>
    <col min="264" max="264" width="10.85546875" style="441" customWidth="1"/>
    <col min="265" max="265" width="11.85546875" style="441" customWidth="1"/>
    <col min="266" max="266" width="8.85546875" style="441" customWidth="1"/>
    <col min="267" max="267" width="10.7109375" style="441" customWidth="1"/>
    <col min="268" max="268" width="10.85546875" style="441" customWidth="1"/>
    <col min="269" max="269" width="8.85546875" style="441" customWidth="1"/>
    <col min="270" max="270" width="11.140625" style="441" customWidth="1"/>
    <col min="271" max="271" width="10.28515625" style="441" customWidth="1"/>
    <col min="272" max="512" width="8.85546875" style="441"/>
    <col min="513" max="513" width="8.85546875" style="441" customWidth="1"/>
    <col min="514" max="514" width="13.28515625" style="441" customWidth="1"/>
    <col min="515" max="515" width="66.5703125" style="441" customWidth="1"/>
    <col min="516" max="516" width="11.140625" style="441" customWidth="1"/>
    <col min="517" max="517" width="10.85546875" style="441" customWidth="1"/>
    <col min="518" max="518" width="10.5703125" style="441" customWidth="1"/>
    <col min="519" max="519" width="8.85546875" style="441" customWidth="1"/>
    <col min="520" max="520" width="10.85546875" style="441" customWidth="1"/>
    <col min="521" max="521" width="11.85546875" style="441" customWidth="1"/>
    <col min="522" max="522" width="8.85546875" style="441" customWidth="1"/>
    <col min="523" max="523" width="10.7109375" style="441" customWidth="1"/>
    <col min="524" max="524" width="10.85546875" style="441" customWidth="1"/>
    <col min="525" max="525" width="8.85546875" style="441" customWidth="1"/>
    <col min="526" max="526" width="11.140625" style="441" customWidth="1"/>
    <col min="527" max="527" width="10.28515625" style="441" customWidth="1"/>
    <col min="528" max="768" width="8.85546875" style="441"/>
    <col min="769" max="769" width="8.85546875" style="441" customWidth="1"/>
    <col min="770" max="770" width="13.28515625" style="441" customWidth="1"/>
    <col min="771" max="771" width="66.5703125" style="441" customWidth="1"/>
    <col min="772" max="772" width="11.140625" style="441" customWidth="1"/>
    <col min="773" max="773" width="10.85546875" style="441" customWidth="1"/>
    <col min="774" max="774" width="10.5703125" style="441" customWidth="1"/>
    <col min="775" max="775" width="8.85546875" style="441" customWidth="1"/>
    <col min="776" max="776" width="10.85546875" style="441" customWidth="1"/>
    <col min="777" max="777" width="11.85546875" style="441" customWidth="1"/>
    <col min="778" max="778" width="8.85546875" style="441" customWidth="1"/>
    <col min="779" max="779" width="10.7109375" style="441" customWidth="1"/>
    <col min="780" max="780" width="10.85546875" style="441" customWidth="1"/>
    <col min="781" max="781" width="8.85546875" style="441" customWidth="1"/>
    <col min="782" max="782" width="11.140625" style="441" customWidth="1"/>
    <col min="783" max="783" width="10.28515625" style="441" customWidth="1"/>
    <col min="784" max="1024" width="8.85546875" style="441"/>
    <col min="1025" max="1025" width="8.85546875" style="441" customWidth="1"/>
    <col min="1026" max="1026" width="13.28515625" style="441" customWidth="1"/>
    <col min="1027" max="1027" width="66.5703125" style="441" customWidth="1"/>
    <col min="1028" max="1028" width="11.140625" style="441" customWidth="1"/>
    <col min="1029" max="1029" width="10.85546875" style="441" customWidth="1"/>
    <col min="1030" max="1030" width="10.5703125" style="441" customWidth="1"/>
    <col min="1031" max="1031" width="8.85546875" style="441" customWidth="1"/>
    <col min="1032" max="1032" width="10.85546875" style="441" customWidth="1"/>
    <col min="1033" max="1033" width="11.85546875" style="441" customWidth="1"/>
    <col min="1034" max="1034" width="8.85546875" style="441" customWidth="1"/>
    <col min="1035" max="1035" width="10.7109375" style="441" customWidth="1"/>
    <col min="1036" max="1036" width="10.85546875" style="441" customWidth="1"/>
    <col min="1037" max="1037" width="8.85546875" style="441" customWidth="1"/>
    <col min="1038" max="1038" width="11.140625" style="441" customWidth="1"/>
    <col min="1039" max="1039" width="10.28515625" style="441" customWidth="1"/>
    <col min="1040" max="1280" width="8.85546875" style="441"/>
    <col min="1281" max="1281" width="8.85546875" style="441" customWidth="1"/>
    <col min="1282" max="1282" width="13.28515625" style="441" customWidth="1"/>
    <col min="1283" max="1283" width="66.5703125" style="441" customWidth="1"/>
    <col min="1284" max="1284" width="11.140625" style="441" customWidth="1"/>
    <col min="1285" max="1285" width="10.85546875" style="441" customWidth="1"/>
    <col min="1286" max="1286" width="10.5703125" style="441" customWidth="1"/>
    <col min="1287" max="1287" width="8.85546875" style="441" customWidth="1"/>
    <col min="1288" max="1288" width="10.85546875" style="441" customWidth="1"/>
    <col min="1289" max="1289" width="11.85546875" style="441" customWidth="1"/>
    <col min="1290" max="1290" width="8.85546875" style="441" customWidth="1"/>
    <col min="1291" max="1291" width="10.7109375" style="441" customWidth="1"/>
    <col min="1292" max="1292" width="10.85546875" style="441" customWidth="1"/>
    <col min="1293" max="1293" width="8.85546875" style="441" customWidth="1"/>
    <col min="1294" max="1294" width="11.140625" style="441" customWidth="1"/>
    <col min="1295" max="1295" width="10.28515625" style="441" customWidth="1"/>
    <col min="1296" max="1536" width="8.85546875" style="441"/>
    <col min="1537" max="1537" width="8.85546875" style="441" customWidth="1"/>
    <col min="1538" max="1538" width="13.28515625" style="441" customWidth="1"/>
    <col min="1539" max="1539" width="66.5703125" style="441" customWidth="1"/>
    <col min="1540" max="1540" width="11.140625" style="441" customWidth="1"/>
    <col min="1541" max="1541" width="10.85546875" style="441" customWidth="1"/>
    <col min="1542" max="1542" width="10.5703125" style="441" customWidth="1"/>
    <col min="1543" max="1543" width="8.85546875" style="441" customWidth="1"/>
    <col min="1544" max="1544" width="10.85546875" style="441" customWidth="1"/>
    <col min="1545" max="1545" width="11.85546875" style="441" customWidth="1"/>
    <col min="1546" max="1546" width="8.85546875" style="441" customWidth="1"/>
    <col min="1547" max="1547" width="10.7109375" style="441" customWidth="1"/>
    <col min="1548" max="1548" width="10.85546875" style="441" customWidth="1"/>
    <col min="1549" max="1549" width="8.85546875" style="441" customWidth="1"/>
    <col min="1550" max="1550" width="11.140625" style="441" customWidth="1"/>
    <col min="1551" max="1551" width="10.28515625" style="441" customWidth="1"/>
    <col min="1552" max="1792" width="8.85546875" style="441"/>
    <col min="1793" max="1793" width="8.85546875" style="441" customWidth="1"/>
    <col min="1794" max="1794" width="13.28515625" style="441" customWidth="1"/>
    <col min="1795" max="1795" width="66.5703125" style="441" customWidth="1"/>
    <col min="1796" max="1796" width="11.140625" style="441" customWidth="1"/>
    <col min="1797" max="1797" width="10.85546875" style="441" customWidth="1"/>
    <col min="1798" max="1798" width="10.5703125" style="441" customWidth="1"/>
    <col min="1799" max="1799" width="8.85546875" style="441" customWidth="1"/>
    <col min="1800" max="1800" width="10.85546875" style="441" customWidth="1"/>
    <col min="1801" max="1801" width="11.85546875" style="441" customWidth="1"/>
    <col min="1802" max="1802" width="8.85546875" style="441" customWidth="1"/>
    <col min="1803" max="1803" width="10.7109375" style="441" customWidth="1"/>
    <col min="1804" max="1804" width="10.85546875" style="441" customWidth="1"/>
    <col min="1805" max="1805" width="8.85546875" style="441" customWidth="1"/>
    <col min="1806" max="1806" width="11.140625" style="441" customWidth="1"/>
    <col min="1807" max="1807" width="10.28515625" style="441" customWidth="1"/>
    <col min="1808" max="2048" width="8.85546875" style="441"/>
    <col min="2049" max="2049" width="8.85546875" style="441" customWidth="1"/>
    <col min="2050" max="2050" width="13.28515625" style="441" customWidth="1"/>
    <col min="2051" max="2051" width="66.5703125" style="441" customWidth="1"/>
    <col min="2052" max="2052" width="11.140625" style="441" customWidth="1"/>
    <col min="2053" max="2053" width="10.85546875" style="441" customWidth="1"/>
    <col min="2054" max="2054" width="10.5703125" style="441" customWidth="1"/>
    <col min="2055" max="2055" width="8.85546875" style="441" customWidth="1"/>
    <col min="2056" max="2056" width="10.85546875" style="441" customWidth="1"/>
    <col min="2057" max="2057" width="11.85546875" style="441" customWidth="1"/>
    <col min="2058" max="2058" width="8.85546875" style="441" customWidth="1"/>
    <col min="2059" max="2059" width="10.7109375" style="441" customWidth="1"/>
    <col min="2060" max="2060" width="10.85546875" style="441" customWidth="1"/>
    <col min="2061" max="2061" width="8.85546875" style="441" customWidth="1"/>
    <col min="2062" max="2062" width="11.140625" style="441" customWidth="1"/>
    <col min="2063" max="2063" width="10.28515625" style="441" customWidth="1"/>
    <col min="2064" max="2304" width="8.85546875" style="441"/>
    <col min="2305" max="2305" width="8.85546875" style="441" customWidth="1"/>
    <col min="2306" max="2306" width="13.28515625" style="441" customWidth="1"/>
    <col min="2307" max="2307" width="66.5703125" style="441" customWidth="1"/>
    <col min="2308" max="2308" width="11.140625" style="441" customWidth="1"/>
    <col min="2309" max="2309" width="10.85546875" style="441" customWidth="1"/>
    <col min="2310" max="2310" width="10.5703125" style="441" customWidth="1"/>
    <col min="2311" max="2311" width="8.85546875" style="441" customWidth="1"/>
    <col min="2312" max="2312" width="10.85546875" style="441" customWidth="1"/>
    <col min="2313" max="2313" width="11.85546875" style="441" customWidth="1"/>
    <col min="2314" max="2314" width="8.85546875" style="441" customWidth="1"/>
    <col min="2315" max="2315" width="10.7109375" style="441" customWidth="1"/>
    <col min="2316" max="2316" width="10.85546875" style="441" customWidth="1"/>
    <col min="2317" max="2317" width="8.85546875" style="441" customWidth="1"/>
    <col min="2318" max="2318" width="11.140625" style="441" customWidth="1"/>
    <col min="2319" max="2319" width="10.28515625" style="441" customWidth="1"/>
    <col min="2320" max="2560" width="8.85546875" style="441"/>
    <col min="2561" max="2561" width="8.85546875" style="441" customWidth="1"/>
    <col min="2562" max="2562" width="13.28515625" style="441" customWidth="1"/>
    <col min="2563" max="2563" width="66.5703125" style="441" customWidth="1"/>
    <col min="2564" max="2564" width="11.140625" style="441" customWidth="1"/>
    <col min="2565" max="2565" width="10.85546875" style="441" customWidth="1"/>
    <col min="2566" max="2566" width="10.5703125" style="441" customWidth="1"/>
    <col min="2567" max="2567" width="8.85546875" style="441" customWidth="1"/>
    <col min="2568" max="2568" width="10.85546875" style="441" customWidth="1"/>
    <col min="2569" max="2569" width="11.85546875" style="441" customWidth="1"/>
    <col min="2570" max="2570" width="8.85546875" style="441" customWidth="1"/>
    <col min="2571" max="2571" width="10.7109375" style="441" customWidth="1"/>
    <col min="2572" max="2572" width="10.85546875" style="441" customWidth="1"/>
    <col min="2573" max="2573" width="8.85546875" style="441" customWidth="1"/>
    <col min="2574" max="2574" width="11.140625" style="441" customWidth="1"/>
    <col min="2575" max="2575" width="10.28515625" style="441" customWidth="1"/>
    <col min="2576" max="2816" width="8.85546875" style="441"/>
    <col min="2817" max="2817" width="8.85546875" style="441" customWidth="1"/>
    <col min="2818" max="2818" width="13.28515625" style="441" customWidth="1"/>
    <col min="2819" max="2819" width="66.5703125" style="441" customWidth="1"/>
    <col min="2820" max="2820" width="11.140625" style="441" customWidth="1"/>
    <col min="2821" max="2821" width="10.85546875" style="441" customWidth="1"/>
    <col min="2822" max="2822" width="10.5703125" style="441" customWidth="1"/>
    <col min="2823" max="2823" width="8.85546875" style="441" customWidth="1"/>
    <col min="2824" max="2824" width="10.85546875" style="441" customWidth="1"/>
    <col min="2825" max="2825" width="11.85546875" style="441" customWidth="1"/>
    <col min="2826" max="2826" width="8.85546875" style="441" customWidth="1"/>
    <col min="2827" max="2827" width="10.7109375" style="441" customWidth="1"/>
    <col min="2828" max="2828" width="10.85546875" style="441" customWidth="1"/>
    <col min="2829" max="2829" width="8.85546875" style="441" customWidth="1"/>
    <col min="2830" max="2830" width="11.140625" style="441" customWidth="1"/>
    <col min="2831" max="2831" width="10.28515625" style="441" customWidth="1"/>
    <col min="2832" max="3072" width="8.85546875" style="441"/>
    <col min="3073" max="3073" width="8.85546875" style="441" customWidth="1"/>
    <col min="3074" max="3074" width="13.28515625" style="441" customWidth="1"/>
    <col min="3075" max="3075" width="66.5703125" style="441" customWidth="1"/>
    <col min="3076" max="3076" width="11.140625" style="441" customWidth="1"/>
    <col min="3077" max="3077" width="10.85546875" style="441" customWidth="1"/>
    <col min="3078" max="3078" width="10.5703125" style="441" customWidth="1"/>
    <col min="3079" max="3079" width="8.85546875" style="441" customWidth="1"/>
    <col min="3080" max="3080" width="10.85546875" style="441" customWidth="1"/>
    <col min="3081" max="3081" width="11.85546875" style="441" customWidth="1"/>
    <col min="3082" max="3082" width="8.85546875" style="441" customWidth="1"/>
    <col min="3083" max="3083" width="10.7109375" style="441" customWidth="1"/>
    <col min="3084" max="3084" width="10.85546875" style="441" customWidth="1"/>
    <col min="3085" max="3085" width="8.85546875" style="441" customWidth="1"/>
    <col min="3086" max="3086" width="11.140625" style="441" customWidth="1"/>
    <col min="3087" max="3087" width="10.28515625" style="441" customWidth="1"/>
    <col min="3088" max="3328" width="8.85546875" style="441"/>
    <col min="3329" max="3329" width="8.85546875" style="441" customWidth="1"/>
    <col min="3330" max="3330" width="13.28515625" style="441" customWidth="1"/>
    <col min="3331" max="3331" width="66.5703125" style="441" customWidth="1"/>
    <col min="3332" max="3332" width="11.140625" style="441" customWidth="1"/>
    <col min="3333" max="3333" width="10.85546875" style="441" customWidth="1"/>
    <col min="3334" max="3334" width="10.5703125" style="441" customWidth="1"/>
    <col min="3335" max="3335" width="8.85546875" style="441" customWidth="1"/>
    <col min="3336" max="3336" width="10.85546875" style="441" customWidth="1"/>
    <col min="3337" max="3337" width="11.85546875" style="441" customWidth="1"/>
    <col min="3338" max="3338" width="8.85546875" style="441" customWidth="1"/>
    <col min="3339" max="3339" width="10.7109375" style="441" customWidth="1"/>
    <col min="3340" max="3340" width="10.85546875" style="441" customWidth="1"/>
    <col min="3341" max="3341" width="8.85546875" style="441" customWidth="1"/>
    <col min="3342" max="3342" width="11.140625" style="441" customWidth="1"/>
    <col min="3343" max="3343" width="10.28515625" style="441" customWidth="1"/>
    <col min="3344" max="3584" width="8.85546875" style="441"/>
    <col min="3585" max="3585" width="8.85546875" style="441" customWidth="1"/>
    <col min="3586" max="3586" width="13.28515625" style="441" customWidth="1"/>
    <col min="3587" max="3587" width="66.5703125" style="441" customWidth="1"/>
    <col min="3588" max="3588" width="11.140625" style="441" customWidth="1"/>
    <col min="3589" max="3589" width="10.85546875" style="441" customWidth="1"/>
    <col min="3590" max="3590" width="10.5703125" style="441" customWidth="1"/>
    <col min="3591" max="3591" width="8.85546875" style="441" customWidth="1"/>
    <col min="3592" max="3592" width="10.85546875" style="441" customWidth="1"/>
    <col min="3593" max="3593" width="11.85546875" style="441" customWidth="1"/>
    <col min="3594" max="3594" width="8.85546875" style="441" customWidth="1"/>
    <col min="3595" max="3595" width="10.7109375" style="441" customWidth="1"/>
    <col min="3596" max="3596" width="10.85546875" style="441" customWidth="1"/>
    <col min="3597" max="3597" width="8.85546875" style="441" customWidth="1"/>
    <col min="3598" max="3598" width="11.140625" style="441" customWidth="1"/>
    <col min="3599" max="3599" width="10.28515625" style="441" customWidth="1"/>
    <col min="3600" max="3840" width="8.85546875" style="441"/>
    <col min="3841" max="3841" width="8.85546875" style="441" customWidth="1"/>
    <col min="3842" max="3842" width="13.28515625" style="441" customWidth="1"/>
    <col min="3843" max="3843" width="66.5703125" style="441" customWidth="1"/>
    <col min="3844" max="3844" width="11.140625" style="441" customWidth="1"/>
    <col min="3845" max="3845" width="10.85546875" style="441" customWidth="1"/>
    <col min="3846" max="3846" width="10.5703125" style="441" customWidth="1"/>
    <col min="3847" max="3847" width="8.85546875" style="441" customWidth="1"/>
    <col min="3848" max="3848" width="10.85546875" style="441" customWidth="1"/>
    <col min="3849" max="3849" width="11.85546875" style="441" customWidth="1"/>
    <col min="3850" max="3850" width="8.85546875" style="441" customWidth="1"/>
    <col min="3851" max="3851" width="10.7109375" style="441" customWidth="1"/>
    <col min="3852" max="3852" width="10.85546875" style="441" customWidth="1"/>
    <col min="3853" max="3853" width="8.85546875" style="441" customWidth="1"/>
    <col min="3854" max="3854" width="11.140625" style="441" customWidth="1"/>
    <col min="3855" max="3855" width="10.28515625" style="441" customWidth="1"/>
    <col min="3856" max="4096" width="8.85546875" style="441"/>
    <col min="4097" max="4097" width="8.85546875" style="441" customWidth="1"/>
    <col min="4098" max="4098" width="13.28515625" style="441" customWidth="1"/>
    <col min="4099" max="4099" width="66.5703125" style="441" customWidth="1"/>
    <col min="4100" max="4100" width="11.140625" style="441" customWidth="1"/>
    <col min="4101" max="4101" width="10.85546875" style="441" customWidth="1"/>
    <col min="4102" max="4102" width="10.5703125" style="441" customWidth="1"/>
    <col min="4103" max="4103" width="8.85546875" style="441" customWidth="1"/>
    <col min="4104" max="4104" width="10.85546875" style="441" customWidth="1"/>
    <col min="4105" max="4105" width="11.85546875" style="441" customWidth="1"/>
    <col min="4106" max="4106" width="8.85546875" style="441" customWidth="1"/>
    <col min="4107" max="4107" width="10.7109375" style="441" customWidth="1"/>
    <col min="4108" max="4108" width="10.85546875" style="441" customWidth="1"/>
    <col min="4109" max="4109" width="8.85546875" style="441" customWidth="1"/>
    <col min="4110" max="4110" width="11.140625" style="441" customWidth="1"/>
    <col min="4111" max="4111" width="10.28515625" style="441" customWidth="1"/>
    <col min="4112" max="4352" width="8.85546875" style="441"/>
    <col min="4353" max="4353" width="8.85546875" style="441" customWidth="1"/>
    <col min="4354" max="4354" width="13.28515625" style="441" customWidth="1"/>
    <col min="4355" max="4355" width="66.5703125" style="441" customWidth="1"/>
    <col min="4356" max="4356" width="11.140625" style="441" customWidth="1"/>
    <col min="4357" max="4357" width="10.85546875" style="441" customWidth="1"/>
    <col min="4358" max="4358" width="10.5703125" style="441" customWidth="1"/>
    <col min="4359" max="4359" width="8.85546875" style="441" customWidth="1"/>
    <col min="4360" max="4360" width="10.85546875" style="441" customWidth="1"/>
    <col min="4361" max="4361" width="11.85546875" style="441" customWidth="1"/>
    <col min="4362" max="4362" width="8.85546875" style="441" customWidth="1"/>
    <col min="4363" max="4363" width="10.7109375" style="441" customWidth="1"/>
    <col min="4364" max="4364" width="10.85546875" style="441" customWidth="1"/>
    <col min="4365" max="4365" width="8.85546875" style="441" customWidth="1"/>
    <col min="4366" max="4366" width="11.140625" style="441" customWidth="1"/>
    <col min="4367" max="4367" width="10.28515625" style="441" customWidth="1"/>
    <col min="4368" max="4608" width="8.85546875" style="441"/>
    <col min="4609" max="4609" width="8.85546875" style="441" customWidth="1"/>
    <col min="4610" max="4610" width="13.28515625" style="441" customWidth="1"/>
    <col min="4611" max="4611" width="66.5703125" style="441" customWidth="1"/>
    <col min="4612" max="4612" width="11.140625" style="441" customWidth="1"/>
    <col min="4613" max="4613" width="10.85546875" style="441" customWidth="1"/>
    <col min="4614" max="4614" width="10.5703125" style="441" customWidth="1"/>
    <col min="4615" max="4615" width="8.85546875" style="441" customWidth="1"/>
    <col min="4616" max="4616" width="10.85546875" style="441" customWidth="1"/>
    <col min="4617" max="4617" width="11.85546875" style="441" customWidth="1"/>
    <col min="4618" max="4618" width="8.85546875" style="441" customWidth="1"/>
    <col min="4619" max="4619" width="10.7109375" style="441" customWidth="1"/>
    <col min="4620" max="4620" width="10.85546875" style="441" customWidth="1"/>
    <col min="4621" max="4621" width="8.85546875" style="441" customWidth="1"/>
    <col min="4622" max="4622" width="11.140625" style="441" customWidth="1"/>
    <col min="4623" max="4623" width="10.28515625" style="441" customWidth="1"/>
    <col min="4624" max="4864" width="8.85546875" style="441"/>
    <col min="4865" max="4865" width="8.85546875" style="441" customWidth="1"/>
    <col min="4866" max="4866" width="13.28515625" style="441" customWidth="1"/>
    <col min="4867" max="4867" width="66.5703125" style="441" customWidth="1"/>
    <col min="4868" max="4868" width="11.140625" style="441" customWidth="1"/>
    <col min="4869" max="4869" width="10.85546875" style="441" customWidth="1"/>
    <col min="4870" max="4870" width="10.5703125" style="441" customWidth="1"/>
    <col min="4871" max="4871" width="8.85546875" style="441" customWidth="1"/>
    <col min="4872" max="4872" width="10.85546875" style="441" customWidth="1"/>
    <col min="4873" max="4873" width="11.85546875" style="441" customWidth="1"/>
    <col min="4874" max="4874" width="8.85546875" style="441" customWidth="1"/>
    <col min="4875" max="4875" width="10.7109375" style="441" customWidth="1"/>
    <col min="4876" max="4876" width="10.85546875" style="441" customWidth="1"/>
    <col min="4877" max="4877" width="8.85546875" style="441" customWidth="1"/>
    <col min="4878" max="4878" width="11.140625" style="441" customWidth="1"/>
    <col min="4879" max="4879" width="10.28515625" style="441" customWidth="1"/>
    <col min="4880" max="5120" width="8.85546875" style="441"/>
    <col min="5121" max="5121" width="8.85546875" style="441" customWidth="1"/>
    <col min="5122" max="5122" width="13.28515625" style="441" customWidth="1"/>
    <col min="5123" max="5123" width="66.5703125" style="441" customWidth="1"/>
    <col min="5124" max="5124" width="11.140625" style="441" customWidth="1"/>
    <col min="5125" max="5125" width="10.85546875" style="441" customWidth="1"/>
    <col min="5126" max="5126" width="10.5703125" style="441" customWidth="1"/>
    <col min="5127" max="5127" width="8.85546875" style="441" customWidth="1"/>
    <col min="5128" max="5128" width="10.85546875" style="441" customWidth="1"/>
    <col min="5129" max="5129" width="11.85546875" style="441" customWidth="1"/>
    <col min="5130" max="5130" width="8.85546875" style="441" customWidth="1"/>
    <col min="5131" max="5131" width="10.7109375" style="441" customWidth="1"/>
    <col min="5132" max="5132" width="10.85546875" style="441" customWidth="1"/>
    <col min="5133" max="5133" width="8.85546875" style="441" customWidth="1"/>
    <col min="5134" max="5134" width="11.140625" style="441" customWidth="1"/>
    <col min="5135" max="5135" width="10.28515625" style="441" customWidth="1"/>
    <col min="5136" max="5376" width="8.85546875" style="441"/>
    <col min="5377" max="5377" width="8.85546875" style="441" customWidth="1"/>
    <col min="5378" max="5378" width="13.28515625" style="441" customWidth="1"/>
    <col min="5379" max="5379" width="66.5703125" style="441" customWidth="1"/>
    <col min="5380" max="5380" width="11.140625" style="441" customWidth="1"/>
    <col min="5381" max="5381" width="10.85546875" style="441" customWidth="1"/>
    <col min="5382" max="5382" width="10.5703125" style="441" customWidth="1"/>
    <col min="5383" max="5383" width="8.85546875" style="441" customWidth="1"/>
    <col min="5384" max="5384" width="10.85546875" style="441" customWidth="1"/>
    <col min="5385" max="5385" width="11.85546875" style="441" customWidth="1"/>
    <col min="5386" max="5386" width="8.85546875" style="441" customWidth="1"/>
    <col min="5387" max="5387" width="10.7109375" style="441" customWidth="1"/>
    <col min="5388" max="5388" width="10.85546875" style="441" customWidth="1"/>
    <col min="5389" max="5389" width="8.85546875" style="441" customWidth="1"/>
    <col min="5390" max="5390" width="11.140625" style="441" customWidth="1"/>
    <col min="5391" max="5391" width="10.28515625" style="441" customWidth="1"/>
    <col min="5392" max="5632" width="8.85546875" style="441"/>
    <col min="5633" max="5633" width="8.85546875" style="441" customWidth="1"/>
    <col min="5634" max="5634" width="13.28515625" style="441" customWidth="1"/>
    <col min="5635" max="5635" width="66.5703125" style="441" customWidth="1"/>
    <col min="5636" max="5636" width="11.140625" style="441" customWidth="1"/>
    <col min="5637" max="5637" width="10.85546875" style="441" customWidth="1"/>
    <col min="5638" max="5638" width="10.5703125" style="441" customWidth="1"/>
    <col min="5639" max="5639" width="8.85546875" style="441" customWidth="1"/>
    <col min="5640" max="5640" width="10.85546875" style="441" customWidth="1"/>
    <col min="5641" max="5641" width="11.85546875" style="441" customWidth="1"/>
    <col min="5642" max="5642" width="8.85546875" style="441" customWidth="1"/>
    <col min="5643" max="5643" width="10.7109375" style="441" customWidth="1"/>
    <col min="5644" max="5644" width="10.85546875" style="441" customWidth="1"/>
    <col min="5645" max="5645" width="8.85546875" style="441" customWidth="1"/>
    <col min="5646" max="5646" width="11.140625" style="441" customWidth="1"/>
    <col min="5647" max="5647" width="10.28515625" style="441" customWidth="1"/>
    <col min="5648" max="5888" width="8.85546875" style="441"/>
    <col min="5889" max="5889" width="8.85546875" style="441" customWidth="1"/>
    <col min="5890" max="5890" width="13.28515625" style="441" customWidth="1"/>
    <col min="5891" max="5891" width="66.5703125" style="441" customWidth="1"/>
    <col min="5892" max="5892" width="11.140625" style="441" customWidth="1"/>
    <col min="5893" max="5893" width="10.85546875" style="441" customWidth="1"/>
    <col min="5894" max="5894" width="10.5703125" style="441" customWidth="1"/>
    <col min="5895" max="5895" width="8.85546875" style="441" customWidth="1"/>
    <col min="5896" max="5896" width="10.85546875" style="441" customWidth="1"/>
    <col min="5897" max="5897" width="11.85546875" style="441" customWidth="1"/>
    <col min="5898" max="5898" width="8.85546875" style="441" customWidth="1"/>
    <col min="5899" max="5899" width="10.7109375" style="441" customWidth="1"/>
    <col min="5900" max="5900" width="10.85546875" style="441" customWidth="1"/>
    <col min="5901" max="5901" width="8.85546875" style="441" customWidth="1"/>
    <col min="5902" max="5902" width="11.140625" style="441" customWidth="1"/>
    <col min="5903" max="5903" width="10.28515625" style="441" customWidth="1"/>
    <col min="5904" max="6144" width="8.85546875" style="441"/>
    <col min="6145" max="6145" width="8.85546875" style="441" customWidth="1"/>
    <col min="6146" max="6146" width="13.28515625" style="441" customWidth="1"/>
    <col min="6147" max="6147" width="66.5703125" style="441" customWidth="1"/>
    <col min="6148" max="6148" width="11.140625" style="441" customWidth="1"/>
    <col min="6149" max="6149" width="10.85546875" style="441" customWidth="1"/>
    <col min="6150" max="6150" width="10.5703125" style="441" customWidth="1"/>
    <col min="6151" max="6151" width="8.85546875" style="441" customWidth="1"/>
    <col min="6152" max="6152" width="10.85546875" style="441" customWidth="1"/>
    <col min="6153" max="6153" width="11.85546875" style="441" customWidth="1"/>
    <col min="6154" max="6154" width="8.85546875" style="441" customWidth="1"/>
    <col min="6155" max="6155" width="10.7109375" style="441" customWidth="1"/>
    <col min="6156" max="6156" width="10.85546875" style="441" customWidth="1"/>
    <col min="6157" max="6157" width="8.85546875" style="441" customWidth="1"/>
    <col min="6158" max="6158" width="11.140625" style="441" customWidth="1"/>
    <col min="6159" max="6159" width="10.28515625" style="441" customWidth="1"/>
    <col min="6160" max="6400" width="8.85546875" style="441"/>
    <col min="6401" max="6401" width="8.85546875" style="441" customWidth="1"/>
    <col min="6402" max="6402" width="13.28515625" style="441" customWidth="1"/>
    <col min="6403" max="6403" width="66.5703125" style="441" customWidth="1"/>
    <col min="6404" max="6404" width="11.140625" style="441" customWidth="1"/>
    <col min="6405" max="6405" width="10.85546875" style="441" customWidth="1"/>
    <col min="6406" max="6406" width="10.5703125" style="441" customWidth="1"/>
    <col min="6407" max="6407" width="8.85546875" style="441" customWidth="1"/>
    <col min="6408" max="6408" width="10.85546875" style="441" customWidth="1"/>
    <col min="6409" max="6409" width="11.85546875" style="441" customWidth="1"/>
    <col min="6410" max="6410" width="8.85546875" style="441" customWidth="1"/>
    <col min="6411" max="6411" width="10.7109375" style="441" customWidth="1"/>
    <col min="6412" max="6412" width="10.85546875" style="441" customWidth="1"/>
    <col min="6413" max="6413" width="8.85546875" style="441" customWidth="1"/>
    <col min="6414" max="6414" width="11.140625" style="441" customWidth="1"/>
    <col min="6415" max="6415" width="10.28515625" style="441" customWidth="1"/>
    <col min="6416" max="6656" width="8.85546875" style="441"/>
    <col min="6657" max="6657" width="8.85546875" style="441" customWidth="1"/>
    <col min="6658" max="6658" width="13.28515625" style="441" customWidth="1"/>
    <col min="6659" max="6659" width="66.5703125" style="441" customWidth="1"/>
    <col min="6660" max="6660" width="11.140625" style="441" customWidth="1"/>
    <col min="6661" max="6661" width="10.85546875" style="441" customWidth="1"/>
    <col min="6662" max="6662" width="10.5703125" style="441" customWidth="1"/>
    <col min="6663" max="6663" width="8.85546875" style="441" customWidth="1"/>
    <col min="6664" max="6664" width="10.85546875" style="441" customWidth="1"/>
    <col min="6665" max="6665" width="11.85546875" style="441" customWidth="1"/>
    <col min="6666" max="6666" width="8.85546875" style="441" customWidth="1"/>
    <col min="6667" max="6667" width="10.7109375" style="441" customWidth="1"/>
    <col min="6668" max="6668" width="10.85546875" style="441" customWidth="1"/>
    <col min="6669" max="6669" width="8.85546875" style="441" customWidth="1"/>
    <col min="6670" max="6670" width="11.140625" style="441" customWidth="1"/>
    <col min="6671" max="6671" width="10.28515625" style="441" customWidth="1"/>
    <col min="6672" max="6912" width="8.85546875" style="441"/>
    <col min="6913" max="6913" width="8.85546875" style="441" customWidth="1"/>
    <col min="6914" max="6914" width="13.28515625" style="441" customWidth="1"/>
    <col min="6915" max="6915" width="66.5703125" style="441" customWidth="1"/>
    <col min="6916" max="6916" width="11.140625" style="441" customWidth="1"/>
    <col min="6917" max="6917" width="10.85546875" style="441" customWidth="1"/>
    <col min="6918" max="6918" width="10.5703125" style="441" customWidth="1"/>
    <col min="6919" max="6919" width="8.85546875" style="441" customWidth="1"/>
    <col min="6920" max="6920" width="10.85546875" style="441" customWidth="1"/>
    <col min="6921" max="6921" width="11.85546875" style="441" customWidth="1"/>
    <col min="6922" max="6922" width="8.85546875" style="441" customWidth="1"/>
    <col min="6923" max="6923" width="10.7109375" style="441" customWidth="1"/>
    <col min="6924" max="6924" width="10.85546875" style="441" customWidth="1"/>
    <col min="6925" max="6925" width="8.85546875" style="441" customWidth="1"/>
    <col min="6926" max="6926" width="11.140625" style="441" customWidth="1"/>
    <col min="6927" max="6927" width="10.28515625" style="441" customWidth="1"/>
    <col min="6928" max="7168" width="8.85546875" style="441"/>
    <col min="7169" max="7169" width="8.85546875" style="441" customWidth="1"/>
    <col min="7170" max="7170" width="13.28515625" style="441" customWidth="1"/>
    <col min="7171" max="7171" width="66.5703125" style="441" customWidth="1"/>
    <col min="7172" max="7172" width="11.140625" style="441" customWidth="1"/>
    <col min="7173" max="7173" width="10.85546875" style="441" customWidth="1"/>
    <col min="7174" max="7174" width="10.5703125" style="441" customWidth="1"/>
    <col min="7175" max="7175" width="8.85546875" style="441" customWidth="1"/>
    <col min="7176" max="7176" width="10.85546875" style="441" customWidth="1"/>
    <col min="7177" max="7177" width="11.85546875" style="441" customWidth="1"/>
    <col min="7178" max="7178" width="8.85546875" style="441" customWidth="1"/>
    <col min="7179" max="7179" width="10.7109375" style="441" customWidth="1"/>
    <col min="7180" max="7180" width="10.85546875" style="441" customWidth="1"/>
    <col min="7181" max="7181" width="8.85546875" style="441" customWidth="1"/>
    <col min="7182" max="7182" width="11.140625" style="441" customWidth="1"/>
    <col min="7183" max="7183" width="10.28515625" style="441" customWidth="1"/>
    <col min="7184" max="7424" width="8.85546875" style="441"/>
    <col min="7425" max="7425" width="8.85546875" style="441" customWidth="1"/>
    <col min="7426" max="7426" width="13.28515625" style="441" customWidth="1"/>
    <col min="7427" max="7427" width="66.5703125" style="441" customWidth="1"/>
    <col min="7428" max="7428" width="11.140625" style="441" customWidth="1"/>
    <col min="7429" max="7429" width="10.85546875" style="441" customWidth="1"/>
    <col min="7430" max="7430" width="10.5703125" style="441" customWidth="1"/>
    <col min="7431" max="7431" width="8.85546875" style="441" customWidth="1"/>
    <col min="7432" max="7432" width="10.85546875" style="441" customWidth="1"/>
    <col min="7433" max="7433" width="11.85546875" style="441" customWidth="1"/>
    <col min="7434" max="7434" width="8.85546875" style="441" customWidth="1"/>
    <col min="7435" max="7435" width="10.7109375" style="441" customWidth="1"/>
    <col min="7436" max="7436" width="10.85546875" style="441" customWidth="1"/>
    <col min="7437" max="7437" width="8.85546875" style="441" customWidth="1"/>
    <col min="7438" max="7438" width="11.140625" style="441" customWidth="1"/>
    <col min="7439" max="7439" width="10.28515625" style="441" customWidth="1"/>
    <col min="7440" max="7680" width="8.85546875" style="441"/>
    <col min="7681" max="7681" width="8.85546875" style="441" customWidth="1"/>
    <col min="7682" max="7682" width="13.28515625" style="441" customWidth="1"/>
    <col min="7683" max="7683" width="66.5703125" style="441" customWidth="1"/>
    <col min="7684" max="7684" width="11.140625" style="441" customWidth="1"/>
    <col min="7685" max="7685" width="10.85546875" style="441" customWidth="1"/>
    <col min="7686" max="7686" width="10.5703125" style="441" customWidth="1"/>
    <col min="7687" max="7687" width="8.85546875" style="441" customWidth="1"/>
    <col min="7688" max="7688" width="10.85546875" style="441" customWidth="1"/>
    <col min="7689" max="7689" width="11.85546875" style="441" customWidth="1"/>
    <col min="7690" max="7690" width="8.85546875" style="441" customWidth="1"/>
    <col min="7691" max="7691" width="10.7109375" style="441" customWidth="1"/>
    <col min="7692" max="7692" width="10.85546875" style="441" customWidth="1"/>
    <col min="7693" max="7693" width="8.85546875" style="441" customWidth="1"/>
    <col min="7694" max="7694" width="11.140625" style="441" customWidth="1"/>
    <col min="7695" max="7695" width="10.28515625" style="441" customWidth="1"/>
    <col min="7696" max="7936" width="8.85546875" style="441"/>
    <col min="7937" max="7937" width="8.85546875" style="441" customWidth="1"/>
    <col min="7938" max="7938" width="13.28515625" style="441" customWidth="1"/>
    <col min="7939" max="7939" width="66.5703125" style="441" customWidth="1"/>
    <col min="7940" max="7940" width="11.140625" style="441" customWidth="1"/>
    <col min="7941" max="7941" width="10.85546875" style="441" customWidth="1"/>
    <col min="7942" max="7942" width="10.5703125" style="441" customWidth="1"/>
    <col min="7943" max="7943" width="8.85546875" style="441" customWidth="1"/>
    <col min="7944" max="7944" width="10.85546875" style="441" customWidth="1"/>
    <col min="7945" max="7945" width="11.85546875" style="441" customWidth="1"/>
    <col min="7946" max="7946" width="8.85546875" style="441" customWidth="1"/>
    <col min="7947" max="7947" width="10.7109375" style="441" customWidth="1"/>
    <col min="7948" max="7948" width="10.85546875" style="441" customWidth="1"/>
    <col min="7949" max="7949" width="8.85546875" style="441" customWidth="1"/>
    <col min="7950" max="7950" width="11.140625" style="441" customWidth="1"/>
    <col min="7951" max="7951" width="10.28515625" style="441" customWidth="1"/>
    <col min="7952" max="8192" width="8.85546875" style="441"/>
    <col min="8193" max="8193" width="8.85546875" style="441" customWidth="1"/>
    <col min="8194" max="8194" width="13.28515625" style="441" customWidth="1"/>
    <col min="8195" max="8195" width="66.5703125" style="441" customWidth="1"/>
    <col min="8196" max="8196" width="11.140625" style="441" customWidth="1"/>
    <col min="8197" max="8197" width="10.85546875" style="441" customWidth="1"/>
    <col min="8198" max="8198" width="10.5703125" style="441" customWidth="1"/>
    <col min="8199" max="8199" width="8.85546875" style="441" customWidth="1"/>
    <col min="8200" max="8200" width="10.85546875" style="441" customWidth="1"/>
    <col min="8201" max="8201" width="11.85546875" style="441" customWidth="1"/>
    <col min="8202" max="8202" width="8.85546875" style="441" customWidth="1"/>
    <col min="8203" max="8203" width="10.7109375" style="441" customWidth="1"/>
    <col min="8204" max="8204" width="10.85546875" style="441" customWidth="1"/>
    <col min="8205" max="8205" width="8.85546875" style="441" customWidth="1"/>
    <col min="8206" max="8206" width="11.140625" style="441" customWidth="1"/>
    <col min="8207" max="8207" width="10.28515625" style="441" customWidth="1"/>
    <col min="8208" max="8448" width="8.85546875" style="441"/>
    <col min="8449" max="8449" width="8.85546875" style="441" customWidth="1"/>
    <col min="8450" max="8450" width="13.28515625" style="441" customWidth="1"/>
    <col min="8451" max="8451" width="66.5703125" style="441" customWidth="1"/>
    <col min="8452" max="8452" width="11.140625" style="441" customWidth="1"/>
    <col min="8453" max="8453" width="10.85546875" style="441" customWidth="1"/>
    <col min="8454" max="8454" width="10.5703125" style="441" customWidth="1"/>
    <col min="8455" max="8455" width="8.85546875" style="441" customWidth="1"/>
    <col min="8456" max="8456" width="10.85546875" style="441" customWidth="1"/>
    <col min="8457" max="8457" width="11.85546875" style="441" customWidth="1"/>
    <col min="8458" max="8458" width="8.85546875" style="441" customWidth="1"/>
    <col min="8459" max="8459" width="10.7109375" style="441" customWidth="1"/>
    <col min="8460" max="8460" width="10.85546875" style="441" customWidth="1"/>
    <col min="8461" max="8461" width="8.85546875" style="441" customWidth="1"/>
    <col min="8462" max="8462" width="11.140625" style="441" customWidth="1"/>
    <col min="8463" max="8463" width="10.28515625" style="441" customWidth="1"/>
    <col min="8464" max="8704" width="8.85546875" style="441"/>
    <col min="8705" max="8705" width="8.85546875" style="441" customWidth="1"/>
    <col min="8706" max="8706" width="13.28515625" style="441" customWidth="1"/>
    <col min="8707" max="8707" width="66.5703125" style="441" customWidth="1"/>
    <col min="8708" max="8708" width="11.140625" style="441" customWidth="1"/>
    <col min="8709" max="8709" width="10.85546875" style="441" customWidth="1"/>
    <col min="8710" max="8710" width="10.5703125" style="441" customWidth="1"/>
    <col min="8711" max="8711" width="8.85546875" style="441" customWidth="1"/>
    <col min="8712" max="8712" width="10.85546875" style="441" customWidth="1"/>
    <col min="8713" max="8713" width="11.85546875" style="441" customWidth="1"/>
    <col min="8714" max="8714" width="8.85546875" style="441" customWidth="1"/>
    <col min="8715" max="8715" width="10.7109375" style="441" customWidth="1"/>
    <col min="8716" max="8716" width="10.85546875" style="441" customWidth="1"/>
    <col min="8717" max="8717" width="8.85546875" style="441" customWidth="1"/>
    <col min="8718" max="8718" width="11.140625" style="441" customWidth="1"/>
    <col min="8719" max="8719" width="10.28515625" style="441" customWidth="1"/>
    <col min="8720" max="8960" width="8.85546875" style="441"/>
    <col min="8961" max="8961" width="8.85546875" style="441" customWidth="1"/>
    <col min="8962" max="8962" width="13.28515625" style="441" customWidth="1"/>
    <col min="8963" max="8963" width="66.5703125" style="441" customWidth="1"/>
    <col min="8964" max="8964" width="11.140625" style="441" customWidth="1"/>
    <col min="8965" max="8965" width="10.85546875" style="441" customWidth="1"/>
    <col min="8966" max="8966" width="10.5703125" style="441" customWidth="1"/>
    <col min="8967" max="8967" width="8.85546875" style="441" customWidth="1"/>
    <col min="8968" max="8968" width="10.85546875" style="441" customWidth="1"/>
    <col min="8969" max="8969" width="11.85546875" style="441" customWidth="1"/>
    <col min="8970" max="8970" width="8.85546875" style="441" customWidth="1"/>
    <col min="8971" max="8971" width="10.7109375" style="441" customWidth="1"/>
    <col min="8972" max="8972" width="10.85546875" style="441" customWidth="1"/>
    <col min="8973" max="8973" width="8.85546875" style="441" customWidth="1"/>
    <col min="8974" max="8974" width="11.140625" style="441" customWidth="1"/>
    <col min="8975" max="8975" width="10.28515625" style="441" customWidth="1"/>
    <col min="8976" max="9216" width="8.85546875" style="441"/>
    <col min="9217" max="9217" width="8.85546875" style="441" customWidth="1"/>
    <col min="9218" max="9218" width="13.28515625" style="441" customWidth="1"/>
    <col min="9219" max="9219" width="66.5703125" style="441" customWidth="1"/>
    <col min="9220" max="9220" width="11.140625" style="441" customWidth="1"/>
    <col min="9221" max="9221" width="10.85546875" style="441" customWidth="1"/>
    <col min="9222" max="9222" width="10.5703125" style="441" customWidth="1"/>
    <col min="9223" max="9223" width="8.85546875" style="441" customWidth="1"/>
    <col min="9224" max="9224" width="10.85546875" style="441" customWidth="1"/>
    <col min="9225" max="9225" width="11.85546875" style="441" customWidth="1"/>
    <col min="9226" max="9226" width="8.85546875" style="441" customWidth="1"/>
    <col min="9227" max="9227" width="10.7109375" style="441" customWidth="1"/>
    <col min="9228" max="9228" width="10.85546875" style="441" customWidth="1"/>
    <col min="9229" max="9229" width="8.85546875" style="441" customWidth="1"/>
    <col min="9230" max="9230" width="11.140625" style="441" customWidth="1"/>
    <col min="9231" max="9231" width="10.28515625" style="441" customWidth="1"/>
    <col min="9232" max="9472" width="8.85546875" style="441"/>
    <col min="9473" max="9473" width="8.85546875" style="441" customWidth="1"/>
    <col min="9474" max="9474" width="13.28515625" style="441" customWidth="1"/>
    <col min="9475" max="9475" width="66.5703125" style="441" customWidth="1"/>
    <col min="9476" max="9476" width="11.140625" style="441" customWidth="1"/>
    <col min="9477" max="9477" width="10.85546875" style="441" customWidth="1"/>
    <col min="9478" max="9478" width="10.5703125" style="441" customWidth="1"/>
    <col min="9479" max="9479" width="8.85546875" style="441" customWidth="1"/>
    <col min="9480" max="9480" width="10.85546875" style="441" customWidth="1"/>
    <col min="9481" max="9481" width="11.85546875" style="441" customWidth="1"/>
    <col min="9482" max="9482" width="8.85546875" style="441" customWidth="1"/>
    <col min="9483" max="9483" width="10.7109375" style="441" customWidth="1"/>
    <col min="9484" max="9484" width="10.85546875" style="441" customWidth="1"/>
    <col min="9485" max="9485" width="8.85546875" style="441" customWidth="1"/>
    <col min="9486" max="9486" width="11.140625" style="441" customWidth="1"/>
    <col min="9487" max="9487" width="10.28515625" style="441" customWidth="1"/>
    <col min="9488" max="9728" width="8.85546875" style="441"/>
    <col min="9729" max="9729" width="8.85546875" style="441" customWidth="1"/>
    <col min="9730" max="9730" width="13.28515625" style="441" customWidth="1"/>
    <col min="9731" max="9731" width="66.5703125" style="441" customWidth="1"/>
    <col min="9732" max="9732" width="11.140625" style="441" customWidth="1"/>
    <col min="9733" max="9733" width="10.85546875" style="441" customWidth="1"/>
    <col min="9734" max="9734" width="10.5703125" style="441" customWidth="1"/>
    <col min="9735" max="9735" width="8.85546875" style="441" customWidth="1"/>
    <col min="9736" max="9736" width="10.85546875" style="441" customWidth="1"/>
    <col min="9737" max="9737" width="11.85546875" style="441" customWidth="1"/>
    <col min="9738" max="9738" width="8.85546875" style="441" customWidth="1"/>
    <col min="9739" max="9739" width="10.7109375" style="441" customWidth="1"/>
    <col min="9740" max="9740" width="10.85546875" style="441" customWidth="1"/>
    <col min="9741" max="9741" width="8.85546875" style="441" customWidth="1"/>
    <col min="9742" max="9742" width="11.140625" style="441" customWidth="1"/>
    <col min="9743" max="9743" width="10.28515625" style="441" customWidth="1"/>
    <col min="9744" max="9984" width="8.85546875" style="441"/>
    <col min="9985" max="9985" width="8.85546875" style="441" customWidth="1"/>
    <col min="9986" max="9986" width="13.28515625" style="441" customWidth="1"/>
    <col min="9987" max="9987" width="66.5703125" style="441" customWidth="1"/>
    <col min="9988" max="9988" width="11.140625" style="441" customWidth="1"/>
    <col min="9989" max="9989" width="10.85546875" style="441" customWidth="1"/>
    <col min="9990" max="9990" width="10.5703125" style="441" customWidth="1"/>
    <col min="9991" max="9991" width="8.85546875" style="441" customWidth="1"/>
    <col min="9992" max="9992" width="10.85546875" style="441" customWidth="1"/>
    <col min="9993" max="9993" width="11.85546875" style="441" customWidth="1"/>
    <col min="9994" max="9994" width="8.85546875" style="441" customWidth="1"/>
    <col min="9995" max="9995" width="10.7109375" style="441" customWidth="1"/>
    <col min="9996" max="9996" width="10.85546875" style="441" customWidth="1"/>
    <col min="9997" max="9997" width="8.85546875" style="441" customWidth="1"/>
    <col min="9998" max="9998" width="11.140625" style="441" customWidth="1"/>
    <col min="9999" max="9999" width="10.28515625" style="441" customWidth="1"/>
    <col min="10000" max="10240" width="8.85546875" style="441"/>
    <col min="10241" max="10241" width="8.85546875" style="441" customWidth="1"/>
    <col min="10242" max="10242" width="13.28515625" style="441" customWidth="1"/>
    <col min="10243" max="10243" width="66.5703125" style="441" customWidth="1"/>
    <col min="10244" max="10244" width="11.140625" style="441" customWidth="1"/>
    <col min="10245" max="10245" width="10.85546875" style="441" customWidth="1"/>
    <col min="10246" max="10246" width="10.5703125" style="441" customWidth="1"/>
    <col min="10247" max="10247" width="8.85546875" style="441" customWidth="1"/>
    <col min="10248" max="10248" width="10.85546875" style="441" customWidth="1"/>
    <col min="10249" max="10249" width="11.85546875" style="441" customWidth="1"/>
    <col min="10250" max="10250" width="8.85546875" style="441" customWidth="1"/>
    <col min="10251" max="10251" width="10.7109375" style="441" customWidth="1"/>
    <col min="10252" max="10252" width="10.85546875" style="441" customWidth="1"/>
    <col min="10253" max="10253" width="8.85546875" style="441" customWidth="1"/>
    <col min="10254" max="10254" width="11.140625" style="441" customWidth="1"/>
    <col min="10255" max="10255" width="10.28515625" style="441" customWidth="1"/>
    <col min="10256" max="10496" width="8.85546875" style="441"/>
    <col min="10497" max="10497" width="8.85546875" style="441" customWidth="1"/>
    <col min="10498" max="10498" width="13.28515625" style="441" customWidth="1"/>
    <col min="10499" max="10499" width="66.5703125" style="441" customWidth="1"/>
    <col min="10500" max="10500" width="11.140625" style="441" customWidth="1"/>
    <col min="10501" max="10501" width="10.85546875" style="441" customWidth="1"/>
    <col min="10502" max="10502" width="10.5703125" style="441" customWidth="1"/>
    <col min="10503" max="10503" width="8.85546875" style="441" customWidth="1"/>
    <col min="10504" max="10504" width="10.85546875" style="441" customWidth="1"/>
    <col min="10505" max="10505" width="11.85546875" style="441" customWidth="1"/>
    <col min="10506" max="10506" width="8.85546875" style="441" customWidth="1"/>
    <col min="10507" max="10507" width="10.7109375" style="441" customWidth="1"/>
    <col min="10508" max="10508" width="10.85546875" style="441" customWidth="1"/>
    <col min="10509" max="10509" width="8.85546875" style="441" customWidth="1"/>
    <col min="10510" max="10510" width="11.140625" style="441" customWidth="1"/>
    <col min="10511" max="10511" width="10.28515625" style="441" customWidth="1"/>
    <col min="10512" max="10752" width="8.85546875" style="441"/>
    <col min="10753" max="10753" width="8.85546875" style="441" customWidth="1"/>
    <col min="10754" max="10754" width="13.28515625" style="441" customWidth="1"/>
    <col min="10755" max="10755" width="66.5703125" style="441" customWidth="1"/>
    <col min="10756" max="10756" width="11.140625" style="441" customWidth="1"/>
    <col min="10757" max="10757" width="10.85546875" style="441" customWidth="1"/>
    <col min="10758" max="10758" width="10.5703125" style="441" customWidth="1"/>
    <col min="10759" max="10759" width="8.85546875" style="441" customWidth="1"/>
    <col min="10760" max="10760" width="10.85546875" style="441" customWidth="1"/>
    <col min="10761" max="10761" width="11.85546875" style="441" customWidth="1"/>
    <col min="10762" max="10762" width="8.85546875" style="441" customWidth="1"/>
    <col min="10763" max="10763" width="10.7109375" style="441" customWidth="1"/>
    <col min="10764" max="10764" width="10.85546875" style="441" customWidth="1"/>
    <col min="10765" max="10765" width="8.85546875" style="441" customWidth="1"/>
    <col min="10766" max="10766" width="11.140625" style="441" customWidth="1"/>
    <col min="10767" max="10767" width="10.28515625" style="441" customWidth="1"/>
    <col min="10768" max="11008" width="8.85546875" style="441"/>
    <col min="11009" max="11009" width="8.85546875" style="441" customWidth="1"/>
    <col min="11010" max="11010" width="13.28515625" style="441" customWidth="1"/>
    <col min="11011" max="11011" width="66.5703125" style="441" customWidth="1"/>
    <col min="11012" max="11012" width="11.140625" style="441" customWidth="1"/>
    <col min="11013" max="11013" width="10.85546875" style="441" customWidth="1"/>
    <col min="11014" max="11014" width="10.5703125" style="441" customWidth="1"/>
    <col min="11015" max="11015" width="8.85546875" style="441" customWidth="1"/>
    <col min="11016" max="11016" width="10.85546875" style="441" customWidth="1"/>
    <col min="11017" max="11017" width="11.85546875" style="441" customWidth="1"/>
    <col min="11018" max="11018" width="8.85546875" style="441" customWidth="1"/>
    <col min="11019" max="11019" width="10.7109375" style="441" customWidth="1"/>
    <col min="11020" max="11020" width="10.85546875" style="441" customWidth="1"/>
    <col min="11021" max="11021" width="8.85546875" style="441" customWidth="1"/>
    <col min="11022" max="11022" width="11.140625" style="441" customWidth="1"/>
    <col min="11023" max="11023" width="10.28515625" style="441" customWidth="1"/>
    <col min="11024" max="11264" width="8.85546875" style="441"/>
    <col min="11265" max="11265" width="8.85546875" style="441" customWidth="1"/>
    <col min="11266" max="11266" width="13.28515625" style="441" customWidth="1"/>
    <col min="11267" max="11267" width="66.5703125" style="441" customWidth="1"/>
    <col min="11268" max="11268" width="11.140625" style="441" customWidth="1"/>
    <col min="11269" max="11269" width="10.85546875" style="441" customWidth="1"/>
    <col min="11270" max="11270" width="10.5703125" style="441" customWidth="1"/>
    <col min="11271" max="11271" width="8.85546875" style="441" customWidth="1"/>
    <col min="11272" max="11272" width="10.85546875" style="441" customWidth="1"/>
    <col min="11273" max="11273" width="11.85546875" style="441" customWidth="1"/>
    <col min="11274" max="11274" width="8.85546875" style="441" customWidth="1"/>
    <col min="11275" max="11275" width="10.7109375" style="441" customWidth="1"/>
    <col min="11276" max="11276" width="10.85546875" style="441" customWidth="1"/>
    <col min="11277" max="11277" width="8.85546875" style="441" customWidth="1"/>
    <col min="11278" max="11278" width="11.140625" style="441" customWidth="1"/>
    <col min="11279" max="11279" width="10.28515625" style="441" customWidth="1"/>
    <col min="11280" max="11520" width="8.85546875" style="441"/>
    <col min="11521" max="11521" width="8.85546875" style="441" customWidth="1"/>
    <col min="11522" max="11522" width="13.28515625" style="441" customWidth="1"/>
    <col min="11523" max="11523" width="66.5703125" style="441" customWidth="1"/>
    <col min="11524" max="11524" width="11.140625" style="441" customWidth="1"/>
    <col min="11525" max="11525" width="10.85546875" style="441" customWidth="1"/>
    <col min="11526" max="11526" width="10.5703125" style="441" customWidth="1"/>
    <col min="11527" max="11527" width="8.85546875" style="441" customWidth="1"/>
    <col min="11528" max="11528" width="10.85546875" style="441" customWidth="1"/>
    <col min="11529" max="11529" width="11.85546875" style="441" customWidth="1"/>
    <col min="11530" max="11530" width="8.85546875" style="441" customWidth="1"/>
    <col min="11531" max="11531" width="10.7109375" style="441" customWidth="1"/>
    <col min="11532" max="11532" width="10.85546875" style="441" customWidth="1"/>
    <col min="11533" max="11533" width="8.85546875" style="441" customWidth="1"/>
    <col min="11534" max="11534" width="11.140625" style="441" customWidth="1"/>
    <col min="11535" max="11535" width="10.28515625" style="441" customWidth="1"/>
    <col min="11536" max="11776" width="8.85546875" style="441"/>
    <col min="11777" max="11777" width="8.85546875" style="441" customWidth="1"/>
    <col min="11778" max="11778" width="13.28515625" style="441" customWidth="1"/>
    <col min="11779" max="11779" width="66.5703125" style="441" customWidth="1"/>
    <col min="11780" max="11780" width="11.140625" style="441" customWidth="1"/>
    <col min="11781" max="11781" width="10.85546875" style="441" customWidth="1"/>
    <col min="11782" max="11782" width="10.5703125" style="441" customWidth="1"/>
    <col min="11783" max="11783" width="8.85546875" style="441" customWidth="1"/>
    <col min="11784" max="11784" width="10.85546875" style="441" customWidth="1"/>
    <col min="11785" max="11785" width="11.85546875" style="441" customWidth="1"/>
    <col min="11786" max="11786" width="8.85546875" style="441" customWidth="1"/>
    <col min="11787" max="11787" width="10.7109375" style="441" customWidth="1"/>
    <col min="11788" max="11788" width="10.85546875" style="441" customWidth="1"/>
    <col min="11789" max="11789" width="8.85546875" style="441" customWidth="1"/>
    <col min="11790" max="11790" width="11.140625" style="441" customWidth="1"/>
    <col min="11791" max="11791" width="10.28515625" style="441" customWidth="1"/>
    <col min="11792" max="12032" width="8.85546875" style="441"/>
    <col min="12033" max="12033" width="8.85546875" style="441" customWidth="1"/>
    <col min="12034" max="12034" width="13.28515625" style="441" customWidth="1"/>
    <col min="12035" max="12035" width="66.5703125" style="441" customWidth="1"/>
    <col min="12036" max="12036" width="11.140625" style="441" customWidth="1"/>
    <col min="12037" max="12037" width="10.85546875" style="441" customWidth="1"/>
    <col min="12038" max="12038" width="10.5703125" style="441" customWidth="1"/>
    <col min="12039" max="12039" width="8.85546875" style="441" customWidth="1"/>
    <col min="12040" max="12040" width="10.85546875" style="441" customWidth="1"/>
    <col min="12041" max="12041" width="11.85546875" style="441" customWidth="1"/>
    <col min="12042" max="12042" width="8.85546875" style="441" customWidth="1"/>
    <col min="12043" max="12043" width="10.7109375" style="441" customWidth="1"/>
    <col min="12044" max="12044" width="10.85546875" style="441" customWidth="1"/>
    <col min="12045" max="12045" width="8.85546875" style="441" customWidth="1"/>
    <col min="12046" max="12046" width="11.140625" style="441" customWidth="1"/>
    <col min="12047" max="12047" width="10.28515625" style="441" customWidth="1"/>
    <col min="12048" max="12288" width="8.85546875" style="441"/>
    <col min="12289" max="12289" width="8.85546875" style="441" customWidth="1"/>
    <col min="12290" max="12290" width="13.28515625" style="441" customWidth="1"/>
    <col min="12291" max="12291" width="66.5703125" style="441" customWidth="1"/>
    <col min="12292" max="12292" width="11.140625" style="441" customWidth="1"/>
    <col min="12293" max="12293" width="10.85546875" style="441" customWidth="1"/>
    <col min="12294" max="12294" width="10.5703125" style="441" customWidth="1"/>
    <col min="12295" max="12295" width="8.85546875" style="441" customWidth="1"/>
    <col min="12296" max="12296" width="10.85546875" style="441" customWidth="1"/>
    <col min="12297" max="12297" width="11.85546875" style="441" customWidth="1"/>
    <col min="12298" max="12298" width="8.85546875" style="441" customWidth="1"/>
    <col min="12299" max="12299" width="10.7109375" style="441" customWidth="1"/>
    <col min="12300" max="12300" width="10.85546875" style="441" customWidth="1"/>
    <col min="12301" max="12301" width="8.85546875" style="441" customWidth="1"/>
    <col min="12302" max="12302" width="11.140625" style="441" customWidth="1"/>
    <col min="12303" max="12303" width="10.28515625" style="441" customWidth="1"/>
    <col min="12304" max="12544" width="8.85546875" style="441"/>
    <col min="12545" max="12545" width="8.85546875" style="441" customWidth="1"/>
    <col min="12546" max="12546" width="13.28515625" style="441" customWidth="1"/>
    <col min="12547" max="12547" width="66.5703125" style="441" customWidth="1"/>
    <col min="12548" max="12548" width="11.140625" style="441" customWidth="1"/>
    <col min="12549" max="12549" width="10.85546875" style="441" customWidth="1"/>
    <col min="12550" max="12550" width="10.5703125" style="441" customWidth="1"/>
    <col min="12551" max="12551" width="8.85546875" style="441" customWidth="1"/>
    <col min="12552" max="12552" width="10.85546875" style="441" customWidth="1"/>
    <col min="12553" max="12553" width="11.85546875" style="441" customWidth="1"/>
    <col min="12554" max="12554" width="8.85546875" style="441" customWidth="1"/>
    <col min="12555" max="12555" width="10.7109375" style="441" customWidth="1"/>
    <col min="12556" max="12556" width="10.85546875" style="441" customWidth="1"/>
    <col min="12557" max="12557" width="8.85546875" style="441" customWidth="1"/>
    <col min="12558" max="12558" width="11.140625" style="441" customWidth="1"/>
    <col min="12559" max="12559" width="10.28515625" style="441" customWidth="1"/>
    <col min="12560" max="12800" width="8.85546875" style="441"/>
    <col min="12801" max="12801" width="8.85546875" style="441" customWidth="1"/>
    <col min="12802" max="12802" width="13.28515625" style="441" customWidth="1"/>
    <col min="12803" max="12803" width="66.5703125" style="441" customWidth="1"/>
    <col min="12804" max="12804" width="11.140625" style="441" customWidth="1"/>
    <col min="12805" max="12805" width="10.85546875" style="441" customWidth="1"/>
    <col min="12806" max="12806" width="10.5703125" style="441" customWidth="1"/>
    <col min="12807" max="12807" width="8.85546875" style="441" customWidth="1"/>
    <col min="12808" max="12808" width="10.85546875" style="441" customWidth="1"/>
    <col min="12809" max="12809" width="11.85546875" style="441" customWidth="1"/>
    <col min="12810" max="12810" width="8.85546875" style="441" customWidth="1"/>
    <col min="12811" max="12811" width="10.7109375" style="441" customWidth="1"/>
    <col min="12812" max="12812" width="10.85546875" style="441" customWidth="1"/>
    <col min="12813" max="12813" width="8.85546875" style="441" customWidth="1"/>
    <col min="12814" max="12814" width="11.140625" style="441" customWidth="1"/>
    <col min="12815" max="12815" width="10.28515625" style="441" customWidth="1"/>
    <col min="12816" max="13056" width="8.85546875" style="441"/>
    <col min="13057" max="13057" width="8.85546875" style="441" customWidth="1"/>
    <col min="13058" max="13058" width="13.28515625" style="441" customWidth="1"/>
    <col min="13059" max="13059" width="66.5703125" style="441" customWidth="1"/>
    <col min="13060" max="13060" width="11.140625" style="441" customWidth="1"/>
    <col min="13061" max="13061" width="10.85546875" style="441" customWidth="1"/>
    <col min="13062" max="13062" width="10.5703125" style="441" customWidth="1"/>
    <col min="13063" max="13063" width="8.85546875" style="441" customWidth="1"/>
    <col min="13064" max="13064" width="10.85546875" style="441" customWidth="1"/>
    <col min="13065" max="13065" width="11.85546875" style="441" customWidth="1"/>
    <col min="13066" max="13066" width="8.85546875" style="441" customWidth="1"/>
    <col min="13067" max="13067" width="10.7109375" style="441" customWidth="1"/>
    <col min="13068" max="13068" width="10.85546875" style="441" customWidth="1"/>
    <col min="13069" max="13069" width="8.85546875" style="441" customWidth="1"/>
    <col min="13070" max="13070" width="11.140625" style="441" customWidth="1"/>
    <col min="13071" max="13071" width="10.28515625" style="441" customWidth="1"/>
    <col min="13072" max="13312" width="8.85546875" style="441"/>
    <col min="13313" max="13313" width="8.85546875" style="441" customWidth="1"/>
    <col min="13314" max="13314" width="13.28515625" style="441" customWidth="1"/>
    <col min="13315" max="13315" width="66.5703125" style="441" customWidth="1"/>
    <col min="13316" max="13316" width="11.140625" style="441" customWidth="1"/>
    <col min="13317" max="13317" width="10.85546875" style="441" customWidth="1"/>
    <col min="13318" max="13318" width="10.5703125" style="441" customWidth="1"/>
    <col min="13319" max="13319" width="8.85546875" style="441" customWidth="1"/>
    <col min="13320" max="13320" width="10.85546875" style="441" customWidth="1"/>
    <col min="13321" max="13321" width="11.85546875" style="441" customWidth="1"/>
    <col min="13322" max="13322" width="8.85546875" style="441" customWidth="1"/>
    <col min="13323" max="13323" width="10.7109375" style="441" customWidth="1"/>
    <col min="13324" max="13324" width="10.85546875" style="441" customWidth="1"/>
    <col min="13325" max="13325" width="8.85546875" style="441" customWidth="1"/>
    <col min="13326" max="13326" width="11.140625" style="441" customWidth="1"/>
    <col min="13327" max="13327" width="10.28515625" style="441" customWidth="1"/>
    <col min="13328" max="13568" width="8.85546875" style="441"/>
    <col min="13569" max="13569" width="8.85546875" style="441" customWidth="1"/>
    <col min="13570" max="13570" width="13.28515625" style="441" customWidth="1"/>
    <col min="13571" max="13571" width="66.5703125" style="441" customWidth="1"/>
    <col min="13572" max="13572" width="11.140625" style="441" customWidth="1"/>
    <col min="13573" max="13573" width="10.85546875" style="441" customWidth="1"/>
    <col min="13574" max="13574" width="10.5703125" style="441" customWidth="1"/>
    <col min="13575" max="13575" width="8.85546875" style="441" customWidth="1"/>
    <col min="13576" max="13576" width="10.85546875" style="441" customWidth="1"/>
    <col min="13577" max="13577" width="11.85546875" style="441" customWidth="1"/>
    <col min="13578" max="13578" width="8.85546875" style="441" customWidth="1"/>
    <col min="13579" max="13579" width="10.7109375" style="441" customWidth="1"/>
    <col min="13580" max="13580" width="10.85546875" style="441" customWidth="1"/>
    <col min="13581" max="13581" width="8.85546875" style="441" customWidth="1"/>
    <col min="13582" max="13582" width="11.140625" style="441" customWidth="1"/>
    <col min="13583" max="13583" width="10.28515625" style="441" customWidth="1"/>
    <col min="13584" max="13824" width="8.85546875" style="441"/>
    <col min="13825" max="13825" width="8.85546875" style="441" customWidth="1"/>
    <col min="13826" max="13826" width="13.28515625" style="441" customWidth="1"/>
    <col min="13827" max="13827" width="66.5703125" style="441" customWidth="1"/>
    <col min="13828" max="13828" width="11.140625" style="441" customWidth="1"/>
    <col min="13829" max="13829" width="10.85546875" style="441" customWidth="1"/>
    <col min="13830" max="13830" width="10.5703125" style="441" customWidth="1"/>
    <col min="13831" max="13831" width="8.85546875" style="441" customWidth="1"/>
    <col min="13832" max="13832" width="10.85546875" style="441" customWidth="1"/>
    <col min="13833" max="13833" width="11.85546875" style="441" customWidth="1"/>
    <col min="13834" max="13834" width="8.85546875" style="441" customWidth="1"/>
    <col min="13835" max="13835" width="10.7109375" style="441" customWidth="1"/>
    <col min="13836" max="13836" width="10.85546875" style="441" customWidth="1"/>
    <col min="13837" max="13837" width="8.85546875" style="441" customWidth="1"/>
    <col min="13838" max="13838" width="11.140625" style="441" customWidth="1"/>
    <col min="13839" max="13839" width="10.28515625" style="441" customWidth="1"/>
    <col min="13840" max="14080" width="8.85546875" style="441"/>
    <col min="14081" max="14081" width="8.85546875" style="441" customWidth="1"/>
    <col min="14082" max="14082" width="13.28515625" style="441" customWidth="1"/>
    <col min="14083" max="14083" width="66.5703125" style="441" customWidth="1"/>
    <col min="14084" max="14084" width="11.140625" style="441" customWidth="1"/>
    <col min="14085" max="14085" width="10.85546875" style="441" customWidth="1"/>
    <col min="14086" max="14086" width="10.5703125" style="441" customWidth="1"/>
    <col min="14087" max="14087" width="8.85546875" style="441" customWidth="1"/>
    <col min="14088" max="14088" width="10.85546875" style="441" customWidth="1"/>
    <col min="14089" max="14089" width="11.85546875" style="441" customWidth="1"/>
    <col min="14090" max="14090" width="8.85546875" style="441" customWidth="1"/>
    <col min="14091" max="14091" width="10.7109375" style="441" customWidth="1"/>
    <col min="14092" max="14092" width="10.85546875" style="441" customWidth="1"/>
    <col min="14093" max="14093" width="8.85546875" style="441" customWidth="1"/>
    <col min="14094" max="14094" width="11.140625" style="441" customWidth="1"/>
    <col min="14095" max="14095" width="10.28515625" style="441" customWidth="1"/>
    <col min="14096" max="14336" width="8.85546875" style="441"/>
    <col min="14337" max="14337" width="8.85546875" style="441" customWidth="1"/>
    <col min="14338" max="14338" width="13.28515625" style="441" customWidth="1"/>
    <col min="14339" max="14339" width="66.5703125" style="441" customWidth="1"/>
    <col min="14340" max="14340" width="11.140625" style="441" customWidth="1"/>
    <col min="14341" max="14341" width="10.85546875" style="441" customWidth="1"/>
    <col min="14342" max="14342" width="10.5703125" style="441" customWidth="1"/>
    <col min="14343" max="14343" width="8.85546875" style="441" customWidth="1"/>
    <col min="14344" max="14344" width="10.85546875" style="441" customWidth="1"/>
    <col min="14345" max="14345" width="11.85546875" style="441" customWidth="1"/>
    <col min="14346" max="14346" width="8.85546875" style="441" customWidth="1"/>
    <col min="14347" max="14347" width="10.7109375" style="441" customWidth="1"/>
    <col min="14348" max="14348" width="10.85546875" style="441" customWidth="1"/>
    <col min="14349" max="14349" width="8.85546875" style="441" customWidth="1"/>
    <col min="14350" max="14350" width="11.140625" style="441" customWidth="1"/>
    <col min="14351" max="14351" width="10.28515625" style="441" customWidth="1"/>
    <col min="14352" max="14592" width="8.85546875" style="441"/>
    <col min="14593" max="14593" width="8.85546875" style="441" customWidth="1"/>
    <col min="14594" max="14594" width="13.28515625" style="441" customWidth="1"/>
    <col min="14595" max="14595" width="66.5703125" style="441" customWidth="1"/>
    <col min="14596" max="14596" width="11.140625" style="441" customWidth="1"/>
    <col min="14597" max="14597" width="10.85546875" style="441" customWidth="1"/>
    <col min="14598" max="14598" width="10.5703125" style="441" customWidth="1"/>
    <col min="14599" max="14599" width="8.85546875" style="441" customWidth="1"/>
    <col min="14600" max="14600" width="10.85546875" style="441" customWidth="1"/>
    <col min="14601" max="14601" width="11.85546875" style="441" customWidth="1"/>
    <col min="14602" max="14602" width="8.85546875" style="441" customWidth="1"/>
    <col min="14603" max="14603" width="10.7109375" style="441" customWidth="1"/>
    <col min="14604" max="14604" width="10.85546875" style="441" customWidth="1"/>
    <col min="14605" max="14605" width="8.85546875" style="441" customWidth="1"/>
    <col min="14606" max="14606" width="11.140625" style="441" customWidth="1"/>
    <col min="14607" max="14607" width="10.28515625" style="441" customWidth="1"/>
    <col min="14608" max="14848" width="8.85546875" style="441"/>
    <col min="14849" max="14849" width="8.85546875" style="441" customWidth="1"/>
    <col min="14850" max="14850" width="13.28515625" style="441" customWidth="1"/>
    <col min="14851" max="14851" width="66.5703125" style="441" customWidth="1"/>
    <col min="14852" max="14852" width="11.140625" style="441" customWidth="1"/>
    <col min="14853" max="14853" width="10.85546875" style="441" customWidth="1"/>
    <col min="14854" max="14854" width="10.5703125" style="441" customWidth="1"/>
    <col min="14855" max="14855" width="8.85546875" style="441" customWidth="1"/>
    <col min="14856" max="14856" width="10.85546875" style="441" customWidth="1"/>
    <col min="14857" max="14857" width="11.85546875" style="441" customWidth="1"/>
    <col min="14858" max="14858" width="8.85546875" style="441" customWidth="1"/>
    <col min="14859" max="14859" width="10.7109375" style="441" customWidth="1"/>
    <col min="14860" max="14860" width="10.85546875" style="441" customWidth="1"/>
    <col min="14861" max="14861" width="8.85546875" style="441" customWidth="1"/>
    <col min="14862" max="14862" width="11.140625" style="441" customWidth="1"/>
    <col min="14863" max="14863" width="10.28515625" style="441" customWidth="1"/>
    <col min="14864" max="15104" width="8.85546875" style="441"/>
    <col min="15105" max="15105" width="8.85546875" style="441" customWidth="1"/>
    <col min="15106" max="15106" width="13.28515625" style="441" customWidth="1"/>
    <col min="15107" max="15107" width="66.5703125" style="441" customWidth="1"/>
    <col min="15108" max="15108" width="11.140625" style="441" customWidth="1"/>
    <col min="15109" max="15109" width="10.85546875" style="441" customWidth="1"/>
    <col min="15110" max="15110" width="10.5703125" style="441" customWidth="1"/>
    <col min="15111" max="15111" width="8.85546875" style="441" customWidth="1"/>
    <col min="15112" max="15112" width="10.85546875" style="441" customWidth="1"/>
    <col min="15113" max="15113" width="11.85546875" style="441" customWidth="1"/>
    <col min="15114" max="15114" width="8.85546875" style="441" customWidth="1"/>
    <col min="15115" max="15115" width="10.7109375" style="441" customWidth="1"/>
    <col min="15116" max="15116" width="10.85546875" style="441" customWidth="1"/>
    <col min="15117" max="15117" width="8.85546875" style="441" customWidth="1"/>
    <col min="15118" max="15118" width="11.140625" style="441" customWidth="1"/>
    <col min="15119" max="15119" width="10.28515625" style="441" customWidth="1"/>
    <col min="15120" max="15360" width="8.85546875" style="441"/>
    <col min="15361" max="15361" width="8.85546875" style="441" customWidth="1"/>
    <col min="15362" max="15362" width="13.28515625" style="441" customWidth="1"/>
    <col min="15363" max="15363" width="66.5703125" style="441" customWidth="1"/>
    <col min="15364" max="15364" width="11.140625" style="441" customWidth="1"/>
    <col min="15365" max="15365" width="10.85546875" style="441" customWidth="1"/>
    <col min="15366" max="15366" width="10.5703125" style="441" customWidth="1"/>
    <col min="15367" max="15367" width="8.85546875" style="441" customWidth="1"/>
    <col min="15368" max="15368" width="10.85546875" style="441" customWidth="1"/>
    <col min="15369" max="15369" width="11.85546875" style="441" customWidth="1"/>
    <col min="15370" max="15370" width="8.85546875" style="441" customWidth="1"/>
    <col min="15371" max="15371" width="10.7109375" style="441" customWidth="1"/>
    <col min="15372" max="15372" width="10.85546875" style="441" customWidth="1"/>
    <col min="15373" max="15373" width="8.85546875" style="441" customWidth="1"/>
    <col min="15374" max="15374" width="11.140625" style="441" customWidth="1"/>
    <col min="15375" max="15375" width="10.28515625" style="441" customWidth="1"/>
    <col min="15376" max="15616" width="8.85546875" style="441"/>
    <col min="15617" max="15617" width="8.85546875" style="441" customWidth="1"/>
    <col min="15618" max="15618" width="13.28515625" style="441" customWidth="1"/>
    <col min="15619" max="15619" width="66.5703125" style="441" customWidth="1"/>
    <col min="15620" max="15620" width="11.140625" style="441" customWidth="1"/>
    <col min="15621" max="15621" width="10.85546875" style="441" customWidth="1"/>
    <col min="15622" max="15622" width="10.5703125" style="441" customWidth="1"/>
    <col min="15623" max="15623" width="8.85546875" style="441" customWidth="1"/>
    <col min="15624" max="15624" width="10.85546875" style="441" customWidth="1"/>
    <col min="15625" max="15625" width="11.85546875" style="441" customWidth="1"/>
    <col min="15626" max="15626" width="8.85546875" style="441" customWidth="1"/>
    <col min="15627" max="15627" width="10.7109375" style="441" customWidth="1"/>
    <col min="15628" max="15628" width="10.85546875" style="441" customWidth="1"/>
    <col min="15629" max="15629" width="8.85546875" style="441" customWidth="1"/>
    <col min="15630" max="15630" width="11.140625" style="441" customWidth="1"/>
    <col min="15631" max="15631" width="10.28515625" style="441" customWidth="1"/>
    <col min="15632" max="15872" width="8.85546875" style="441"/>
    <col min="15873" max="15873" width="8.85546875" style="441" customWidth="1"/>
    <col min="15874" max="15874" width="13.28515625" style="441" customWidth="1"/>
    <col min="15875" max="15875" width="66.5703125" style="441" customWidth="1"/>
    <col min="15876" max="15876" width="11.140625" style="441" customWidth="1"/>
    <col min="15877" max="15877" width="10.85546875" style="441" customWidth="1"/>
    <col min="15878" max="15878" width="10.5703125" style="441" customWidth="1"/>
    <col min="15879" max="15879" width="8.85546875" style="441" customWidth="1"/>
    <col min="15880" max="15880" width="10.85546875" style="441" customWidth="1"/>
    <col min="15881" max="15881" width="11.85546875" style="441" customWidth="1"/>
    <col min="15882" max="15882" width="8.85546875" style="441" customWidth="1"/>
    <col min="15883" max="15883" width="10.7109375" style="441" customWidth="1"/>
    <col min="15884" max="15884" width="10.85546875" style="441" customWidth="1"/>
    <col min="15885" max="15885" width="8.85546875" style="441" customWidth="1"/>
    <col min="15886" max="15886" width="11.140625" style="441" customWidth="1"/>
    <col min="15887" max="15887" width="10.28515625" style="441" customWidth="1"/>
    <col min="15888" max="16128" width="8.85546875" style="441"/>
    <col min="16129" max="16129" width="8.85546875" style="441" customWidth="1"/>
    <col min="16130" max="16130" width="13.28515625" style="441" customWidth="1"/>
    <col min="16131" max="16131" width="66.5703125" style="441" customWidth="1"/>
    <col min="16132" max="16132" width="11.140625" style="441" customWidth="1"/>
    <col min="16133" max="16133" width="10.85546875" style="441" customWidth="1"/>
    <col min="16134" max="16134" width="10.5703125" style="441" customWidth="1"/>
    <col min="16135" max="16135" width="8.85546875" style="441" customWidth="1"/>
    <col min="16136" max="16136" width="10.85546875" style="441" customWidth="1"/>
    <col min="16137" max="16137" width="11.85546875" style="441" customWidth="1"/>
    <col min="16138" max="16138" width="8.85546875" style="441" customWidth="1"/>
    <col min="16139" max="16139" width="10.7109375" style="441" customWidth="1"/>
    <col min="16140" max="16140" width="10.85546875" style="441" customWidth="1"/>
    <col min="16141" max="16141" width="8.85546875" style="441" customWidth="1"/>
    <col min="16142" max="16142" width="11.140625" style="441" customWidth="1"/>
    <col min="16143" max="16143" width="10.28515625" style="441" customWidth="1"/>
    <col min="16144" max="16384" width="8.85546875" style="441"/>
  </cols>
  <sheetData>
    <row r="1" spans="1:15" s="439" customFormat="1" ht="18.75" customHeight="1">
      <c r="A1" s="256"/>
      <c r="B1" s="7629" t="str">
        <f>[10]БакалавриатДО!B1</f>
        <v>Гуманитарно-педагогическая академия (филиал) ФГАОУ ВО «КФУ им. В. И. Вернадского» в г. Ялте</v>
      </c>
      <c r="C1" s="7629"/>
      <c r="D1" s="7629"/>
      <c r="E1" s="7629"/>
      <c r="F1" s="7629"/>
      <c r="G1" s="7629"/>
      <c r="H1" s="7629"/>
      <c r="I1" s="7629"/>
      <c r="J1" s="7629"/>
      <c r="K1" s="7629"/>
      <c r="L1" s="7629"/>
      <c r="M1" s="7629"/>
      <c r="N1" s="7629"/>
      <c r="O1" s="7629"/>
    </row>
    <row r="2" spans="1:15" s="439" customFormat="1" ht="12" customHeight="1">
      <c r="A2" s="7736"/>
      <c r="B2" s="7736"/>
      <c r="C2" s="7736"/>
      <c r="D2" s="7736"/>
      <c r="E2" s="7736"/>
      <c r="F2" s="7736"/>
      <c r="G2" s="7736"/>
      <c r="H2" s="7736"/>
      <c r="I2" s="7736"/>
      <c r="J2" s="7736"/>
      <c r="K2" s="7736"/>
      <c r="L2" s="7736"/>
      <c r="M2" s="7736"/>
      <c r="N2" s="7736"/>
      <c r="O2" s="7736"/>
    </row>
    <row r="3" spans="1:15" s="439" customFormat="1" ht="18.75" customHeight="1">
      <c r="A3" s="256"/>
      <c r="B3" s="7698" t="s">
        <v>158</v>
      </c>
      <c r="C3" s="7698"/>
      <c r="D3" s="7698"/>
      <c r="E3" s="7698"/>
      <c r="F3" s="7699">
        <v>45078</v>
      </c>
      <c r="G3" s="7700"/>
      <c r="H3" s="7701" t="s">
        <v>159</v>
      </c>
      <c r="I3" s="7701"/>
      <c r="J3" s="7701"/>
      <c r="K3" s="7701"/>
      <c r="L3" s="7701"/>
      <c r="M3" s="7701"/>
      <c r="N3" s="7701"/>
      <c r="O3" s="7701"/>
    </row>
    <row r="4" spans="1:15" s="439" customFormat="1" ht="19.5" thickBot="1">
      <c r="B4" s="3806"/>
      <c r="C4" s="3806"/>
      <c r="F4" s="440"/>
      <c r="I4" s="440"/>
      <c r="L4" s="440"/>
      <c r="O4" s="440"/>
    </row>
    <row r="5" spans="1:15" s="439" customFormat="1" ht="18.75" customHeight="1" thickBot="1">
      <c r="A5" s="238"/>
      <c r="B5" s="7741" t="s">
        <v>1</v>
      </c>
      <c r="C5" s="7741"/>
      <c r="D5" s="7737" t="s">
        <v>2</v>
      </c>
      <c r="E5" s="7737"/>
      <c r="F5" s="7737"/>
      <c r="G5" s="7738" t="s">
        <v>3</v>
      </c>
      <c r="H5" s="7738"/>
      <c r="I5" s="7738"/>
      <c r="J5" s="7739">
        <v>3</v>
      </c>
      <c r="K5" s="7739"/>
      <c r="L5" s="7739"/>
      <c r="M5" s="7740" t="s">
        <v>38</v>
      </c>
      <c r="N5" s="7740"/>
      <c r="O5" s="7740"/>
    </row>
    <row r="6" spans="1:15" s="439" customFormat="1" ht="18.75" customHeight="1" thickBot="1">
      <c r="A6" s="238"/>
      <c r="B6" s="7741"/>
      <c r="C6" s="7741"/>
      <c r="D6" s="7737"/>
      <c r="E6" s="7737"/>
      <c r="F6" s="7737"/>
      <c r="G6" s="7738"/>
      <c r="H6" s="7738"/>
      <c r="I6" s="7738"/>
      <c r="J6" s="7739"/>
      <c r="K6" s="7739"/>
      <c r="L6" s="7739"/>
      <c r="M6" s="7740"/>
      <c r="N6" s="7740"/>
      <c r="O6" s="7740"/>
    </row>
    <row r="7" spans="1:15" s="439" customFormat="1" ht="61.5" customHeight="1" thickBot="1">
      <c r="A7" s="238"/>
      <c r="B7" s="7741"/>
      <c r="C7" s="7741"/>
      <c r="D7" s="3973" t="s">
        <v>7</v>
      </c>
      <c r="E7" s="3941" t="s">
        <v>8</v>
      </c>
      <c r="F7" s="3938" t="s">
        <v>9</v>
      </c>
      <c r="G7" s="3940" t="s">
        <v>7</v>
      </c>
      <c r="H7" s="3941" t="s">
        <v>8</v>
      </c>
      <c r="I7" s="3938" t="s">
        <v>9</v>
      </c>
      <c r="J7" s="3974" t="s">
        <v>7</v>
      </c>
      <c r="K7" s="3939" t="s">
        <v>8</v>
      </c>
      <c r="L7" s="3938" t="s">
        <v>9</v>
      </c>
      <c r="M7" s="3940" t="s">
        <v>7</v>
      </c>
      <c r="N7" s="3941" t="s">
        <v>8</v>
      </c>
      <c r="O7" s="3937" t="s">
        <v>9</v>
      </c>
    </row>
    <row r="8" spans="1:15" s="439" customFormat="1" ht="18.95" customHeight="1">
      <c r="A8" s="238"/>
      <c r="B8" s="7733" t="s">
        <v>10</v>
      </c>
      <c r="C8" s="7733"/>
      <c r="D8" s="4485">
        <f>SUM(D9:D10)</f>
        <v>15</v>
      </c>
      <c r="E8" s="4510">
        <v>11</v>
      </c>
      <c r="F8" s="4519">
        <v>28</v>
      </c>
      <c r="G8" s="4520">
        <f t="shared" ref="G8:N8" si="0">SUM(G9:G10)</f>
        <v>19</v>
      </c>
      <c r="H8" s="4485">
        <f t="shared" si="0"/>
        <v>0</v>
      </c>
      <c r="I8" s="4474">
        <f t="shared" si="0"/>
        <v>19</v>
      </c>
      <c r="J8" s="4520">
        <f t="shared" si="0"/>
        <v>0</v>
      </c>
      <c r="K8" s="4485">
        <f t="shared" si="0"/>
        <v>1</v>
      </c>
      <c r="L8" s="4474">
        <f t="shared" si="0"/>
        <v>1</v>
      </c>
      <c r="M8" s="4520">
        <f t="shared" si="0"/>
        <v>34</v>
      </c>
      <c r="N8" s="4485">
        <f t="shared" si="0"/>
        <v>11</v>
      </c>
      <c r="O8" s="4474">
        <v>67</v>
      </c>
    </row>
    <row r="9" spans="1:15" s="439" customFormat="1" ht="20.25" customHeight="1">
      <c r="A9" s="238"/>
      <c r="B9" s="3948" t="s">
        <v>162</v>
      </c>
      <c r="C9" s="3949" t="s">
        <v>120</v>
      </c>
      <c r="D9" s="3957">
        <v>15</v>
      </c>
      <c r="E9" s="3957">
        <v>10</v>
      </c>
      <c r="F9" s="3958">
        <v>25</v>
      </c>
      <c r="G9" s="3959">
        <v>19</v>
      </c>
      <c r="H9" s="3957">
        <v>0</v>
      </c>
      <c r="I9" s="3958">
        <v>19</v>
      </c>
      <c r="J9" s="3957">
        <v>0</v>
      </c>
      <c r="K9" s="3957">
        <v>0</v>
      </c>
      <c r="L9" s="3958">
        <v>0</v>
      </c>
      <c r="M9" s="3957">
        <v>34</v>
      </c>
      <c r="N9" s="3957">
        <v>10</v>
      </c>
      <c r="O9" s="3958">
        <v>44</v>
      </c>
    </row>
    <row r="10" spans="1:15" s="439" customFormat="1" ht="20.25" customHeight="1" thickBot="1">
      <c r="A10" s="238"/>
      <c r="B10" s="3948" t="s">
        <v>163</v>
      </c>
      <c r="C10" s="3949" t="s">
        <v>124</v>
      </c>
      <c r="D10" s="3957">
        <v>0</v>
      </c>
      <c r="E10" s="3957">
        <v>0</v>
      </c>
      <c r="F10" s="3958">
        <v>0</v>
      </c>
      <c r="G10" s="3959">
        <v>0</v>
      </c>
      <c r="H10" s="3957">
        <v>0</v>
      </c>
      <c r="I10" s="3958">
        <v>0</v>
      </c>
      <c r="J10" s="3957">
        <v>0</v>
      </c>
      <c r="K10" s="3957">
        <v>1</v>
      </c>
      <c r="L10" s="3958">
        <v>1</v>
      </c>
      <c r="M10" s="3957">
        <v>0</v>
      </c>
      <c r="N10" s="3957">
        <v>1</v>
      </c>
      <c r="O10" s="3958">
        <v>1</v>
      </c>
    </row>
    <row r="11" spans="1:15" s="442" customFormat="1" ht="20.25" customHeight="1" thickBot="1">
      <c r="A11" s="243"/>
      <c r="B11" s="7729" t="s">
        <v>14</v>
      </c>
      <c r="C11" s="7729"/>
      <c r="D11" s="4477">
        <f t="shared" ref="D11:O11" si="1">SUM(D9:D10)</f>
        <v>15</v>
      </c>
      <c r="E11" s="4511">
        <f t="shared" si="1"/>
        <v>10</v>
      </c>
      <c r="F11" s="4521">
        <f t="shared" si="1"/>
        <v>25</v>
      </c>
      <c r="G11" s="4522">
        <f t="shared" si="1"/>
        <v>19</v>
      </c>
      <c r="H11" s="4476">
        <f t="shared" si="1"/>
        <v>0</v>
      </c>
      <c r="I11" s="4477">
        <f t="shared" si="1"/>
        <v>19</v>
      </c>
      <c r="J11" s="4522">
        <f t="shared" si="1"/>
        <v>0</v>
      </c>
      <c r="K11" s="4476">
        <f t="shared" si="1"/>
        <v>1</v>
      </c>
      <c r="L11" s="4477">
        <f t="shared" si="1"/>
        <v>1</v>
      </c>
      <c r="M11" s="4522">
        <f t="shared" si="1"/>
        <v>34</v>
      </c>
      <c r="N11" s="4476">
        <f t="shared" si="1"/>
        <v>11</v>
      </c>
      <c r="O11" s="4477">
        <f t="shared" si="1"/>
        <v>45</v>
      </c>
    </row>
    <row r="12" spans="1:15" ht="23.25" customHeight="1">
      <c r="A12" s="242"/>
      <c r="B12" s="7730" t="s">
        <v>15</v>
      </c>
      <c r="C12" s="7730"/>
      <c r="D12" s="4512"/>
      <c r="E12" s="4513"/>
      <c r="F12" s="4523"/>
      <c r="G12" s="4524"/>
      <c r="H12" s="4524"/>
      <c r="I12" s="4525"/>
      <c r="J12" s="4524"/>
      <c r="K12" s="4524"/>
      <c r="L12" s="4525"/>
      <c r="M12" s="4524"/>
      <c r="N12" s="4524"/>
      <c r="O12" s="4525"/>
    </row>
    <row r="13" spans="1:15" ht="18.75" customHeight="1" thickBot="1">
      <c r="A13" s="242"/>
      <c r="B13" s="7731" t="s">
        <v>16</v>
      </c>
      <c r="C13" s="7731"/>
      <c r="D13" s="4514"/>
      <c r="E13" s="4515"/>
      <c r="F13" s="4526"/>
      <c r="G13" s="4527"/>
      <c r="H13" s="4527"/>
      <c r="I13" s="4528"/>
      <c r="J13" s="4527"/>
      <c r="K13" s="4527"/>
      <c r="L13" s="4528"/>
      <c r="M13" s="4527"/>
      <c r="N13" s="4527"/>
      <c r="O13" s="4528"/>
    </row>
    <row r="14" spans="1:15" s="439" customFormat="1" ht="23.25" customHeight="1">
      <c r="A14" s="238"/>
      <c r="B14" s="3948" t="s">
        <v>162</v>
      </c>
      <c r="C14" s="3949" t="s">
        <v>120</v>
      </c>
      <c r="D14" s="3957">
        <v>15</v>
      </c>
      <c r="E14" s="3957">
        <v>10</v>
      </c>
      <c r="F14" s="3958">
        <v>25</v>
      </c>
      <c r="G14" s="3959">
        <v>18</v>
      </c>
      <c r="H14" s="3957">
        <v>0</v>
      </c>
      <c r="I14" s="3958">
        <v>18</v>
      </c>
      <c r="J14" s="3957">
        <v>0</v>
      </c>
      <c r="K14" s="3957">
        <v>0</v>
      </c>
      <c r="L14" s="3958">
        <v>0</v>
      </c>
      <c r="M14" s="3957">
        <v>33</v>
      </c>
      <c r="N14" s="3957">
        <v>10</v>
      </c>
      <c r="O14" s="3958">
        <v>43</v>
      </c>
    </row>
    <row r="15" spans="1:15" s="439" customFormat="1" ht="26.25" customHeight="1" thickBot="1">
      <c r="A15" s="238"/>
      <c r="B15" s="3948" t="s">
        <v>163</v>
      </c>
      <c r="C15" s="3949" t="s">
        <v>124</v>
      </c>
      <c r="D15" s="3957">
        <v>0</v>
      </c>
      <c r="E15" s="3957">
        <v>0</v>
      </c>
      <c r="F15" s="3958">
        <v>0</v>
      </c>
      <c r="G15" s="3959">
        <v>0</v>
      </c>
      <c r="H15" s="3957">
        <v>0</v>
      </c>
      <c r="I15" s="3958">
        <v>0</v>
      </c>
      <c r="J15" s="3957">
        <v>0</v>
      </c>
      <c r="K15" s="3957">
        <v>1</v>
      </c>
      <c r="L15" s="3958">
        <v>1</v>
      </c>
      <c r="M15" s="3957">
        <v>0</v>
      </c>
      <c r="N15" s="3957">
        <v>1</v>
      </c>
      <c r="O15" s="3958">
        <v>1</v>
      </c>
    </row>
    <row r="16" spans="1:15" ht="26.25" customHeight="1" thickBot="1">
      <c r="A16" s="242"/>
      <c r="B16" s="7732" t="s">
        <v>93</v>
      </c>
      <c r="C16" s="7732"/>
      <c r="D16" s="4476">
        <f t="shared" ref="D16:J16" si="2">SUM(D14:D15)</f>
        <v>15</v>
      </c>
      <c r="E16" s="4511">
        <f t="shared" si="2"/>
        <v>10</v>
      </c>
      <c r="F16" s="4521">
        <f t="shared" si="2"/>
        <v>25</v>
      </c>
      <c r="G16" s="4494">
        <f t="shared" si="2"/>
        <v>18</v>
      </c>
      <c r="H16" s="4476">
        <f t="shared" si="2"/>
        <v>0</v>
      </c>
      <c r="I16" s="4477">
        <f t="shared" si="2"/>
        <v>18</v>
      </c>
      <c r="J16" s="4494">
        <f t="shared" si="2"/>
        <v>0</v>
      </c>
      <c r="K16" s="4476">
        <v>0</v>
      </c>
      <c r="L16" s="4477">
        <f>SUM(L14:L15)</f>
        <v>1</v>
      </c>
      <c r="M16" s="4494">
        <f>SUM(M14:M15)</f>
        <v>33</v>
      </c>
      <c r="N16" s="4476">
        <f>SUM(N14:N15)</f>
        <v>11</v>
      </c>
      <c r="O16" s="4477">
        <f>SUM(O14:O15)</f>
        <v>44</v>
      </c>
    </row>
    <row r="17" spans="1:18" ht="19.5" customHeight="1">
      <c r="A17" s="242"/>
      <c r="B17" s="7733" t="s">
        <v>18</v>
      </c>
      <c r="C17" s="7733"/>
      <c r="D17" s="3960"/>
      <c r="E17" s="3961"/>
      <c r="F17" s="3962"/>
      <c r="G17" s="250"/>
      <c r="H17" s="250"/>
      <c r="I17" s="3963"/>
      <c r="J17" s="250"/>
      <c r="K17" s="250"/>
      <c r="L17" s="3963"/>
      <c r="M17" s="250"/>
      <c r="N17" s="250"/>
      <c r="O17" s="3963"/>
    </row>
    <row r="18" spans="1:18" s="262" customFormat="1" ht="21.75" customHeight="1">
      <c r="A18" s="240"/>
      <c r="B18" s="3948" t="s">
        <v>162</v>
      </c>
      <c r="C18" s="3949" t="s">
        <v>120</v>
      </c>
      <c r="D18" s="3957">
        <v>0</v>
      </c>
      <c r="E18" s="3957">
        <v>0</v>
      </c>
      <c r="F18" s="3958">
        <v>0</v>
      </c>
      <c r="G18" s="3959">
        <v>1</v>
      </c>
      <c r="H18" s="3957">
        <v>0</v>
      </c>
      <c r="I18" s="3958">
        <v>1</v>
      </c>
      <c r="J18" s="3957">
        <v>0</v>
      </c>
      <c r="K18" s="3957">
        <v>0</v>
      </c>
      <c r="L18" s="3958">
        <v>0</v>
      </c>
      <c r="M18" s="3957">
        <v>1</v>
      </c>
      <c r="N18" s="3957">
        <v>0</v>
      </c>
      <c r="O18" s="3958">
        <v>1</v>
      </c>
    </row>
    <row r="19" spans="1:18" ht="28.5" customHeight="1" thickBot="1">
      <c r="A19" s="242"/>
      <c r="B19" s="7742" t="s">
        <v>19</v>
      </c>
      <c r="C19" s="7742"/>
      <c r="D19" s="4479">
        <f t="shared" ref="D19:O19" si="3">SUM(D18:D18)</f>
        <v>0</v>
      </c>
      <c r="E19" s="3964">
        <f t="shared" si="3"/>
        <v>0</v>
      </c>
      <c r="F19" s="4529">
        <f t="shared" si="3"/>
        <v>0</v>
      </c>
      <c r="G19" s="4481">
        <f t="shared" si="3"/>
        <v>1</v>
      </c>
      <c r="H19" s="3965">
        <f t="shared" si="3"/>
        <v>0</v>
      </c>
      <c r="I19" s="4480">
        <f t="shared" si="3"/>
        <v>1</v>
      </c>
      <c r="J19" s="4481">
        <f t="shared" si="3"/>
        <v>0</v>
      </c>
      <c r="K19" s="3965">
        <f t="shared" si="3"/>
        <v>0</v>
      </c>
      <c r="L19" s="4480">
        <f t="shared" si="3"/>
        <v>0</v>
      </c>
      <c r="M19" s="4481">
        <f t="shared" si="3"/>
        <v>1</v>
      </c>
      <c r="N19" s="3965">
        <f t="shared" si="3"/>
        <v>0</v>
      </c>
      <c r="O19" s="4480">
        <f t="shared" si="3"/>
        <v>1</v>
      </c>
    </row>
    <row r="20" spans="1:18" ht="18.600000000000001" customHeight="1">
      <c r="A20" s="242"/>
      <c r="B20" s="7734" t="s">
        <v>29</v>
      </c>
      <c r="C20" s="7734"/>
      <c r="D20" s="3966">
        <f t="shared" ref="D20:O20" si="4">SUM(D14:D15)</f>
        <v>15</v>
      </c>
      <c r="E20" s="4516">
        <f t="shared" si="4"/>
        <v>10</v>
      </c>
      <c r="F20" s="3967">
        <f t="shared" si="4"/>
        <v>25</v>
      </c>
      <c r="G20" s="4530">
        <f t="shared" si="4"/>
        <v>18</v>
      </c>
      <c r="H20" s="4531">
        <f t="shared" si="4"/>
        <v>0</v>
      </c>
      <c r="I20" s="3968">
        <f t="shared" si="4"/>
        <v>18</v>
      </c>
      <c r="J20" s="4530">
        <f t="shared" si="4"/>
        <v>0</v>
      </c>
      <c r="K20" s="4531">
        <f t="shared" si="4"/>
        <v>1</v>
      </c>
      <c r="L20" s="3968">
        <f t="shared" si="4"/>
        <v>1</v>
      </c>
      <c r="M20" s="4530">
        <f t="shared" si="4"/>
        <v>33</v>
      </c>
      <c r="N20" s="4531">
        <f t="shared" si="4"/>
        <v>11</v>
      </c>
      <c r="O20" s="3968">
        <f t="shared" si="4"/>
        <v>44</v>
      </c>
    </row>
    <row r="21" spans="1:18" ht="18" customHeight="1" thickBot="1">
      <c r="A21" s="242"/>
      <c r="B21" s="7735" t="s">
        <v>34</v>
      </c>
      <c r="C21" s="7735"/>
      <c r="D21" s="4517">
        <f t="shared" ref="D21:O21" si="5">SUM(D18:D18)</f>
        <v>0</v>
      </c>
      <c r="E21" s="4517">
        <f t="shared" si="5"/>
        <v>0</v>
      </c>
      <c r="F21" s="4517">
        <f t="shared" si="5"/>
        <v>0</v>
      </c>
      <c r="G21" s="4517">
        <f t="shared" si="5"/>
        <v>1</v>
      </c>
      <c r="H21" s="4517">
        <f t="shared" si="5"/>
        <v>0</v>
      </c>
      <c r="I21" s="4517">
        <f t="shared" si="5"/>
        <v>1</v>
      </c>
      <c r="J21" s="4517">
        <f t="shared" si="5"/>
        <v>0</v>
      </c>
      <c r="K21" s="4532">
        <f t="shared" si="5"/>
        <v>0</v>
      </c>
      <c r="L21" s="4533">
        <f t="shared" si="5"/>
        <v>0</v>
      </c>
      <c r="M21" s="4534">
        <f t="shared" si="5"/>
        <v>1</v>
      </c>
      <c r="N21" s="4517">
        <f t="shared" si="5"/>
        <v>0</v>
      </c>
      <c r="O21" s="4533">
        <f t="shared" si="5"/>
        <v>1</v>
      </c>
    </row>
    <row r="22" spans="1:18" ht="26.25" customHeight="1" thickBot="1">
      <c r="A22" s="242"/>
      <c r="B22" s="7729" t="s">
        <v>35</v>
      </c>
      <c r="C22" s="7729"/>
      <c r="D22" s="4475">
        <f t="shared" ref="D22:E22" si="6">D20+D21</f>
        <v>15</v>
      </c>
      <c r="E22" s="4518">
        <f t="shared" si="6"/>
        <v>10</v>
      </c>
      <c r="F22" s="3969">
        <f t="shared" ref="F22:O22" si="7">F20+F21</f>
        <v>25</v>
      </c>
      <c r="G22" s="3970">
        <f t="shared" si="7"/>
        <v>19</v>
      </c>
      <c r="H22" s="3971">
        <f t="shared" si="7"/>
        <v>0</v>
      </c>
      <c r="I22" s="3972">
        <f t="shared" si="7"/>
        <v>19</v>
      </c>
      <c r="J22" s="3970">
        <f t="shared" si="7"/>
        <v>0</v>
      </c>
      <c r="K22" s="3971">
        <f t="shared" si="7"/>
        <v>1</v>
      </c>
      <c r="L22" s="3972">
        <f t="shared" si="7"/>
        <v>1</v>
      </c>
      <c r="M22" s="4478">
        <f t="shared" si="7"/>
        <v>34</v>
      </c>
      <c r="N22" s="4488">
        <f t="shared" si="7"/>
        <v>11</v>
      </c>
      <c r="O22" s="4535">
        <f t="shared" si="7"/>
        <v>45</v>
      </c>
    </row>
    <row r="23" spans="1:18" ht="20.25" customHeight="1"/>
    <row r="24" spans="1:18" ht="20.25" customHeight="1">
      <c r="B24" s="7624"/>
      <c r="C24" s="7624"/>
      <c r="D24" s="7624"/>
      <c r="E24" s="7624"/>
      <c r="F24" s="7624"/>
      <c r="G24" s="7624"/>
      <c r="H24" s="7624"/>
      <c r="I24" s="7624"/>
      <c r="J24" s="7624"/>
      <c r="K24" s="7624"/>
      <c r="L24" s="7624"/>
      <c r="M24" s="7624"/>
      <c r="N24" s="7624"/>
      <c r="O24" s="7624"/>
      <c r="P24" s="7624"/>
      <c r="Q24" s="7624"/>
    </row>
    <row r="25" spans="1:18" ht="20.25" customHeight="1"/>
    <row r="26" spans="1:18" s="444" customFormat="1" ht="11.25" hidden="1" customHeight="1">
      <c r="D26" s="444" t="b">
        <f t="shared" ref="D26:O26" si="8">D22=D11</f>
        <v>1</v>
      </c>
      <c r="E26" s="444" t="b">
        <f t="shared" si="8"/>
        <v>1</v>
      </c>
      <c r="F26" s="444" t="b">
        <f t="shared" si="8"/>
        <v>1</v>
      </c>
      <c r="G26" s="444" t="b">
        <f t="shared" si="8"/>
        <v>1</v>
      </c>
      <c r="H26" s="444" t="b">
        <f t="shared" si="8"/>
        <v>1</v>
      </c>
      <c r="I26" s="444" t="b">
        <f t="shared" si="8"/>
        <v>1</v>
      </c>
      <c r="J26" s="444" t="b">
        <f t="shared" si="8"/>
        <v>1</v>
      </c>
      <c r="K26" s="444" t="b">
        <f t="shared" si="8"/>
        <v>1</v>
      </c>
      <c r="L26" s="444" t="b">
        <f t="shared" si="8"/>
        <v>1</v>
      </c>
      <c r="M26" s="444" t="b">
        <f t="shared" si="8"/>
        <v>1</v>
      </c>
      <c r="N26" s="444" t="b">
        <f t="shared" si="8"/>
        <v>1</v>
      </c>
      <c r="O26" s="444" t="b">
        <f t="shared" si="8"/>
        <v>1</v>
      </c>
    </row>
    <row r="27" spans="1:18" ht="18" hidden="1" customHeight="1"/>
    <row r="28" spans="1:18" ht="18" hidden="1" customHeight="1"/>
    <row r="29" spans="1:18" ht="18" hidden="1" customHeight="1">
      <c r="D29" s="445" t="b">
        <f t="shared" ref="D29:O29" si="9">D11=D22</f>
        <v>1</v>
      </c>
      <c r="E29" s="445" t="b">
        <f t="shared" si="9"/>
        <v>1</v>
      </c>
      <c r="F29" s="445" t="b">
        <f t="shared" si="9"/>
        <v>1</v>
      </c>
      <c r="G29" s="445" t="b">
        <f t="shared" si="9"/>
        <v>1</v>
      </c>
      <c r="H29" s="445" t="b">
        <f t="shared" si="9"/>
        <v>1</v>
      </c>
      <c r="I29" s="445" t="b">
        <f t="shared" si="9"/>
        <v>1</v>
      </c>
      <c r="J29" s="445" t="b">
        <f t="shared" si="9"/>
        <v>1</v>
      </c>
      <c r="K29" s="445" t="b">
        <f t="shared" si="9"/>
        <v>1</v>
      </c>
      <c r="L29" s="445" t="b">
        <f t="shared" si="9"/>
        <v>1</v>
      </c>
      <c r="M29" s="445" t="b">
        <f t="shared" si="9"/>
        <v>1</v>
      </c>
      <c r="N29" s="445" t="b">
        <f t="shared" si="9"/>
        <v>1</v>
      </c>
      <c r="O29" s="445" t="b">
        <f t="shared" si="9"/>
        <v>1</v>
      </c>
      <c r="P29" s="445"/>
      <c r="Q29" s="445"/>
      <c r="R29" s="445"/>
    </row>
    <row r="30" spans="1:18" ht="18" hidden="1" customHeight="1"/>
    <row r="31" spans="1:18" ht="18" hidden="1" customHeight="1" thickBot="1"/>
    <row r="32" spans="1:18" ht="18" hidden="1" customHeight="1" thickBot="1"/>
    <row r="33" ht="18" hidden="1" customHeight="1" thickBot="1"/>
    <row r="35" ht="20.25" customHeight="1"/>
    <row r="37" ht="18" hidden="1" customHeight="1"/>
    <row r="38" ht="18" hidden="1" customHeight="1" thickBot="1"/>
    <row r="39" ht="23.25" customHeight="1"/>
    <row r="40" ht="20.25" customHeight="1"/>
    <row r="41" ht="23.25" customHeight="1"/>
    <row r="42" ht="25.5" customHeight="1"/>
    <row r="43" ht="27.95" customHeight="1"/>
  </sheetData>
  <mergeCells count="21">
    <mergeCell ref="B8:C8"/>
    <mergeCell ref="B20:C20"/>
    <mergeCell ref="B21:C21"/>
    <mergeCell ref="B22:C22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19:C19"/>
    <mergeCell ref="B24:Q24"/>
    <mergeCell ref="B11:C11"/>
    <mergeCell ref="B12:C12"/>
    <mergeCell ref="B13:C13"/>
    <mergeCell ref="B16:C16"/>
    <mergeCell ref="B17:C17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I18" sqref="I18"/>
    </sheetView>
  </sheetViews>
  <sheetFormatPr defaultColWidth="9" defaultRowHeight="20.25"/>
  <cols>
    <col min="1" max="1" width="88.42578125" style="49" customWidth="1"/>
    <col min="2" max="2" width="11.42578125" style="49" customWidth="1"/>
    <col min="3" max="3" width="10" style="49" customWidth="1"/>
    <col min="4" max="4" width="11.140625" style="49" customWidth="1"/>
    <col min="5" max="5" width="10.5703125" style="49" customWidth="1"/>
    <col min="6" max="6" width="11.42578125" style="49" customWidth="1"/>
    <col min="7" max="7" width="12.5703125" style="49" customWidth="1"/>
    <col min="8" max="8" width="10.85546875" style="49" customWidth="1"/>
    <col min="9" max="9" width="10.5703125" style="49" customWidth="1"/>
    <col min="10" max="10" width="10.85546875" style="49" customWidth="1"/>
    <col min="11" max="12" width="9.42578125" style="49" customWidth="1"/>
    <col min="13" max="13" width="10.5703125" style="49" customWidth="1"/>
    <col min="14" max="14" width="10.28515625" style="49" customWidth="1"/>
    <col min="15" max="15" width="10.85546875" style="49" customWidth="1"/>
    <col min="16" max="16" width="9.7109375" style="49" customWidth="1"/>
    <col min="17" max="18" width="12.5703125" style="49" customWidth="1"/>
    <col min="19" max="19" width="13.42578125" style="56" customWidth="1"/>
    <col min="20" max="256" width="9" style="49"/>
    <col min="257" max="257" width="88.42578125" style="49" customWidth="1"/>
    <col min="258" max="275" width="9.42578125" style="49" customWidth="1"/>
    <col min="276" max="512" width="9" style="49"/>
    <col min="513" max="513" width="88.42578125" style="49" customWidth="1"/>
    <col min="514" max="531" width="9.42578125" style="49" customWidth="1"/>
    <col min="532" max="768" width="9" style="49"/>
    <col min="769" max="769" width="88.42578125" style="49" customWidth="1"/>
    <col min="770" max="787" width="9.42578125" style="49" customWidth="1"/>
    <col min="788" max="1024" width="9" style="49"/>
    <col min="1025" max="1025" width="88.42578125" style="49" customWidth="1"/>
    <col min="1026" max="1043" width="9.42578125" style="49" customWidth="1"/>
    <col min="1044" max="1280" width="9" style="49"/>
    <col min="1281" max="1281" width="88.42578125" style="49" customWidth="1"/>
    <col min="1282" max="1299" width="9.42578125" style="49" customWidth="1"/>
    <col min="1300" max="1536" width="9" style="49"/>
    <col min="1537" max="1537" width="88.42578125" style="49" customWidth="1"/>
    <col min="1538" max="1555" width="9.42578125" style="49" customWidth="1"/>
    <col min="1556" max="1792" width="9" style="49"/>
    <col min="1793" max="1793" width="88.42578125" style="49" customWidth="1"/>
    <col min="1794" max="1811" width="9.42578125" style="49" customWidth="1"/>
    <col min="1812" max="2048" width="9" style="49"/>
    <col min="2049" max="2049" width="88.42578125" style="49" customWidth="1"/>
    <col min="2050" max="2067" width="9.42578125" style="49" customWidth="1"/>
    <col min="2068" max="2304" width="9" style="49"/>
    <col min="2305" max="2305" width="88.42578125" style="49" customWidth="1"/>
    <col min="2306" max="2323" width="9.42578125" style="49" customWidth="1"/>
    <col min="2324" max="2560" width="9" style="49"/>
    <col min="2561" max="2561" width="88.42578125" style="49" customWidth="1"/>
    <col min="2562" max="2579" width="9.42578125" style="49" customWidth="1"/>
    <col min="2580" max="2816" width="9" style="49"/>
    <col min="2817" max="2817" width="88.42578125" style="49" customWidth="1"/>
    <col min="2818" max="2835" width="9.42578125" style="49" customWidth="1"/>
    <col min="2836" max="3072" width="9" style="49"/>
    <col min="3073" max="3073" width="88.42578125" style="49" customWidth="1"/>
    <col min="3074" max="3091" width="9.42578125" style="49" customWidth="1"/>
    <col min="3092" max="3328" width="9" style="49"/>
    <col min="3329" max="3329" width="88.42578125" style="49" customWidth="1"/>
    <col min="3330" max="3347" width="9.42578125" style="49" customWidth="1"/>
    <col min="3348" max="3584" width="9" style="49"/>
    <col min="3585" max="3585" width="88.42578125" style="49" customWidth="1"/>
    <col min="3586" max="3603" width="9.42578125" style="49" customWidth="1"/>
    <col min="3604" max="3840" width="9" style="49"/>
    <col min="3841" max="3841" width="88.42578125" style="49" customWidth="1"/>
    <col min="3842" max="3859" width="9.42578125" style="49" customWidth="1"/>
    <col min="3860" max="4096" width="9" style="49"/>
    <col min="4097" max="4097" width="88.42578125" style="49" customWidth="1"/>
    <col min="4098" max="4115" width="9.42578125" style="49" customWidth="1"/>
    <col min="4116" max="4352" width="9" style="49"/>
    <col min="4353" max="4353" width="88.42578125" style="49" customWidth="1"/>
    <col min="4354" max="4371" width="9.42578125" style="49" customWidth="1"/>
    <col min="4372" max="4608" width="9" style="49"/>
    <col min="4609" max="4609" width="88.42578125" style="49" customWidth="1"/>
    <col min="4610" max="4627" width="9.42578125" style="49" customWidth="1"/>
    <col min="4628" max="4864" width="9" style="49"/>
    <col min="4865" max="4865" width="88.42578125" style="49" customWidth="1"/>
    <col min="4866" max="4883" width="9.42578125" style="49" customWidth="1"/>
    <col min="4884" max="5120" width="9" style="49"/>
    <col min="5121" max="5121" width="88.42578125" style="49" customWidth="1"/>
    <col min="5122" max="5139" width="9.42578125" style="49" customWidth="1"/>
    <col min="5140" max="5376" width="9" style="49"/>
    <col min="5377" max="5377" width="88.42578125" style="49" customWidth="1"/>
    <col min="5378" max="5395" width="9.42578125" style="49" customWidth="1"/>
    <col min="5396" max="5632" width="9" style="49"/>
    <col min="5633" max="5633" width="88.42578125" style="49" customWidth="1"/>
    <col min="5634" max="5651" width="9.42578125" style="49" customWidth="1"/>
    <col min="5652" max="5888" width="9" style="49"/>
    <col min="5889" max="5889" width="88.42578125" style="49" customWidth="1"/>
    <col min="5890" max="5907" width="9.42578125" style="49" customWidth="1"/>
    <col min="5908" max="6144" width="9" style="49"/>
    <col min="6145" max="6145" width="88.42578125" style="49" customWidth="1"/>
    <col min="6146" max="6163" width="9.42578125" style="49" customWidth="1"/>
    <col min="6164" max="6400" width="9" style="49"/>
    <col min="6401" max="6401" width="88.42578125" style="49" customWidth="1"/>
    <col min="6402" max="6419" width="9.42578125" style="49" customWidth="1"/>
    <col min="6420" max="6656" width="9" style="49"/>
    <col min="6657" max="6657" width="88.42578125" style="49" customWidth="1"/>
    <col min="6658" max="6675" width="9.42578125" style="49" customWidth="1"/>
    <col min="6676" max="6912" width="9" style="49"/>
    <col min="6913" max="6913" width="88.42578125" style="49" customWidth="1"/>
    <col min="6914" max="6931" width="9.42578125" style="49" customWidth="1"/>
    <col min="6932" max="7168" width="9" style="49"/>
    <col min="7169" max="7169" width="88.42578125" style="49" customWidth="1"/>
    <col min="7170" max="7187" width="9.42578125" style="49" customWidth="1"/>
    <col min="7188" max="7424" width="9" style="49"/>
    <col min="7425" max="7425" width="88.42578125" style="49" customWidth="1"/>
    <col min="7426" max="7443" width="9.42578125" style="49" customWidth="1"/>
    <col min="7444" max="7680" width="9" style="49"/>
    <col min="7681" max="7681" width="88.42578125" style="49" customWidth="1"/>
    <col min="7682" max="7699" width="9.42578125" style="49" customWidth="1"/>
    <col min="7700" max="7936" width="9" style="49"/>
    <col min="7937" max="7937" width="88.42578125" style="49" customWidth="1"/>
    <col min="7938" max="7955" width="9.42578125" style="49" customWidth="1"/>
    <col min="7956" max="8192" width="9" style="49"/>
    <col min="8193" max="8193" width="88.42578125" style="49" customWidth="1"/>
    <col min="8194" max="8211" width="9.42578125" style="49" customWidth="1"/>
    <col min="8212" max="8448" width="9" style="49"/>
    <col min="8449" max="8449" width="88.42578125" style="49" customWidth="1"/>
    <col min="8450" max="8467" width="9.42578125" style="49" customWidth="1"/>
    <col min="8468" max="8704" width="9" style="49"/>
    <col min="8705" max="8705" width="88.42578125" style="49" customWidth="1"/>
    <col min="8706" max="8723" width="9.42578125" style="49" customWidth="1"/>
    <col min="8724" max="8960" width="9" style="49"/>
    <col min="8961" max="8961" width="88.42578125" style="49" customWidth="1"/>
    <col min="8962" max="8979" width="9.42578125" style="49" customWidth="1"/>
    <col min="8980" max="9216" width="9" style="49"/>
    <col min="9217" max="9217" width="88.42578125" style="49" customWidth="1"/>
    <col min="9218" max="9235" width="9.42578125" style="49" customWidth="1"/>
    <col min="9236" max="9472" width="9" style="49"/>
    <col min="9473" max="9473" width="88.42578125" style="49" customWidth="1"/>
    <col min="9474" max="9491" width="9.42578125" style="49" customWidth="1"/>
    <col min="9492" max="9728" width="9" style="49"/>
    <col min="9729" max="9729" width="88.42578125" style="49" customWidth="1"/>
    <col min="9730" max="9747" width="9.42578125" style="49" customWidth="1"/>
    <col min="9748" max="9984" width="9" style="49"/>
    <col min="9985" max="9985" width="88.42578125" style="49" customWidth="1"/>
    <col min="9986" max="10003" width="9.42578125" style="49" customWidth="1"/>
    <col min="10004" max="10240" width="9" style="49"/>
    <col min="10241" max="10241" width="88.42578125" style="49" customWidth="1"/>
    <col min="10242" max="10259" width="9.42578125" style="49" customWidth="1"/>
    <col min="10260" max="10496" width="9" style="49"/>
    <col min="10497" max="10497" width="88.42578125" style="49" customWidth="1"/>
    <col min="10498" max="10515" width="9.42578125" style="49" customWidth="1"/>
    <col min="10516" max="10752" width="9" style="49"/>
    <col min="10753" max="10753" width="88.42578125" style="49" customWidth="1"/>
    <col min="10754" max="10771" width="9.42578125" style="49" customWidth="1"/>
    <col min="10772" max="11008" width="9" style="49"/>
    <col min="11009" max="11009" width="88.42578125" style="49" customWidth="1"/>
    <col min="11010" max="11027" width="9.42578125" style="49" customWidth="1"/>
    <col min="11028" max="11264" width="9" style="49"/>
    <col min="11265" max="11265" width="88.42578125" style="49" customWidth="1"/>
    <col min="11266" max="11283" width="9.42578125" style="49" customWidth="1"/>
    <col min="11284" max="11520" width="9" style="49"/>
    <col min="11521" max="11521" width="88.42578125" style="49" customWidth="1"/>
    <col min="11522" max="11539" width="9.42578125" style="49" customWidth="1"/>
    <col min="11540" max="11776" width="9" style="49"/>
    <col min="11777" max="11777" width="88.42578125" style="49" customWidth="1"/>
    <col min="11778" max="11795" width="9.42578125" style="49" customWidth="1"/>
    <col min="11796" max="12032" width="9" style="49"/>
    <col min="12033" max="12033" width="88.42578125" style="49" customWidth="1"/>
    <col min="12034" max="12051" width="9.42578125" style="49" customWidth="1"/>
    <col min="12052" max="12288" width="9" style="49"/>
    <col min="12289" max="12289" width="88.42578125" style="49" customWidth="1"/>
    <col min="12290" max="12307" width="9.42578125" style="49" customWidth="1"/>
    <col min="12308" max="12544" width="9" style="49"/>
    <col min="12545" max="12545" width="88.42578125" style="49" customWidth="1"/>
    <col min="12546" max="12563" width="9.42578125" style="49" customWidth="1"/>
    <col min="12564" max="12800" width="9" style="49"/>
    <col min="12801" max="12801" width="88.42578125" style="49" customWidth="1"/>
    <col min="12802" max="12819" width="9.42578125" style="49" customWidth="1"/>
    <col min="12820" max="13056" width="9" style="49"/>
    <col min="13057" max="13057" width="88.42578125" style="49" customWidth="1"/>
    <col min="13058" max="13075" width="9.42578125" style="49" customWidth="1"/>
    <col min="13076" max="13312" width="9" style="49"/>
    <col min="13313" max="13313" width="88.42578125" style="49" customWidth="1"/>
    <col min="13314" max="13331" width="9.42578125" style="49" customWidth="1"/>
    <col min="13332" max="13568" width="9" style="49"/>
    <col min="13569" max="13569" width="88.42578125" style="49" customWidth="1"/>
    <col min="13570" max="13587" width="9.42578125" style="49" customWidth="1"/>
    <col min="13588" max="13824" width="9" style="49"/>
    <col min="13825" max="13825" width="88.42578125" style="49" customWidth="1"/>
    <col min="13826" max="13843" width="9.42578125" style="49" customWidth="1"/>
    <col min="13844" max="14080" width="9" style="49"/>
    <col min="14081" max="14081" width="88.42578125" style="49" customWidth="1"/>
    <col min="14082" max="14099" width="9.42578125" style="49" customWidth="1"/>
    <col min="14100" max="14336" width="9" style="49"/>
    <col min="14337" max="14337" width="88.42578125" style="49" customWidth="1"/>
    <col min="14338" max="14355" width="9.42578125" style="49" customWidth="1"/>
    <col min="14356" max="14592" width="9" style="49"/>
    <col min="14593" max="14593" width="88.42578125" style="49" customWidth="1"/>
    <col min="14594" max="14611" width="9.42578125" style="49" customWidth="1"/>
    <col min="14612" max="14848" width="9" style="49"/>
    <col min="14849" max="14849" width="88.42578125" style="49" customWidth="1"/>
    <col min="14850" max="14867" width="9.42578125" style="49" customWidth="1"/>
    <col min="14868" max="15104" width="9" style="49"/>
    <col min="15105" max="15105" width="88.42578125" style="49" customWidth="1"/>
    <col min="15106" max="15123" width="9.42578125" style="49" customWidth="1"/>
    <col min="15124" max="15360" width="9" style="49"/>
    <col min="15361" max="15361" width="88.42578125" style="49" customWidth="1"/>
    <col min="15362" max="15379" width="9.42578125" style="49" customWidth="1"/>
    <col min="15380" max="15616" width="9" style="49"/>
    <col min="15617" max="15617" width="88.42578125" style="49" customWidth="1"/>
    <col min="15618" max="15635" width="9.42578125" style="49" customWidth="1"/>
    <col min="15636" max="15872" width="9" style="49"/>
    <col min="15873" max="15873" width="88.42578125" style="49" customWidth="1"/>
    <col min="15874" max="15891" width="9.42578125" style="49" customWidth="1"/>
    <col min="15892" max="16128" width="9" style="49"/>
    <col min="16129" max="16129" width="88.42578125" style="49" customWidth="1"/>
    <col min="16130" max="16147" width="9.42578125" style="49" customWidth="1"/>
    <col min="16148" max="16384" width="9" style="49"/>
  </cols>
  <sheetData>
    <row r="1" spans="1:23" ht="40.5" customHeight="1">
      <c r="A1" s="7266" t="s">
        <v>0</v>
      </c>
      <c r="B1" s="7266"/>
      <c r="C1" s="7266"/>
      <c r="D1" s="7266"/>
      <c r="E1" s="7266"/>
      <c r="F1" s="7266"/>
      <c r="G1" s="7266"/>
      <c r="H1" s="7266"/>
      <c r="I1" s="7266"/>
      <c r="J1" s="7266"/>
      <c r="K1" s="7266"/>
      <c r="L1" s="7266"/>
      <c r="M1" s="7266"/>
      <c r="N1" s="7266"/>
      <c r="O1" s="7266"/>
      <c r="P1" s="7266"/>
      <c r="Q1" s="7266"/>
      <c r="R1" s="7266"/>
      <c r="S1" s="7266"/>
      <c r="T1" s="701"/>
      <c r="U1" s="701"/>
      <c r="V1" s="701"/>
      <c r="W1" s="701"/>
    </row>
    <row r="2" spans="1:23" ht="27.75" customHeight="1">
      <c r="A2" s="7278" t="s">
        <v>385</v>
      </c>
      <c r="B2" s="7278"/>
      <c r="C2" s="7278"/>
      <c r="D2" s="7278"/>
      <c r="E2" s="7278"/>
      <c r="F2" s="7278"/>
      <c r="G2" s="7278"/>
      <c r="H2" s="7278"/>
      <c r="I2" s="7278"/>
      <c r="J2" s="7278"/>
      <c r="K2" s="7278"/>
      <c r="L2" s="7278"/>
      <c r="M2" s="7278"/>
      <c r="N2" s="7278"/>
      <c r="O2" s="7278"/>
      <c r="P2" s="7278"/>
      <c r="Q2" s="7278"/>
      <c r="R2" s="7278"/>
      <c r="S2" s="7278"/>
    </row>
    <row r="3" spans="1:23" ht="16.5" customHeight="1" thickBot="1">
      <c r="A3" s="433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9"/>
    </row>
    <row r="4" spans="1:23" ht="22.5" customHeight="1">
      <c r="A4" s="7279" t="s">
        <v>1</v>
      </c>
      <c r="B4" s="7282" t="s">
        <v>2</v>
      </c>
      <c r="C4" s="7283"/>
      <c r="D4" s="7283"/>
      <c r="E4" s="7282" t="s">
        <v>3</v>
      </c>
      <c r="F4" s="7283"/>
      <c r="G4" s="7286"/>
      <c r="H4" s="7290" t="s">
        <v>4</v>
      </c>
      <c r="I4" s="7283"/>
      <c r="J4" s="7283"/>
      <c r="K4" s="7282" t="s">
        <v>5</v>
      </c>
      <c r="L4" s="7283"/>
      <c r="M4" s="7286"/>
      <c r="N4" s="7294">
        <v>5</v>
      </c>
      <c r="O4" s="7283"/>
      <c r="P4" s="7283"/>
      <c r="Q4" s="7295" t="s">
        <v>22</v>
      </c>
      <c r="R4" s="7296"/>
      <c r="S4" s="7297"/>
    </row>
    <row r="5" spans="1:23" ht="33" customHeight="1" thickBot="1">
      <c r="A5" s="7280"/>
      <c r="B5" s="7284"/>
      <c r="C5" s="7285"/>
      <c r="D5" s="7285"/>
      <c r="E5" s="7287"/>
      <c r="F5" s="7288"/>
      <c r="G5" s="7289"/>
      <c r="H5" s="7288"/>
      <c r="I5" s="7288"/>
      <c r="J5" s="7288"/>
      <c r="K5" s="7291"/>
      <c r="L5" s="7292"/>
      <c r="M5" s="7293"/>
      <c r="N5" s="7284"/>
      <c r="O5" s="7285"/>
      <c r="P5" s="7285"/>
      <c r="Q5" s="7298"/>
      <c r="R5" s="7299"/>
      <c r="S5" s="7300"/>
    </row>
    <row r="6" spans="1:23" ht="174" customHeight="1" thickBot="1">
      <c r="A6" s="7281"/>
      <c r="B6" s="697" t="s">
        <v>7</v>
      </c>
      <c r="C6" s="697" t="s">
        <v>8</v>
      </c>
      <c r="D6" s="697" t="s">
        <v>9</v>
      </c>
      <c r="E6" s="697" t="s">
        <v>7</v>
      </c>
      <c r="F6" s="697" t="s">
        <v>8</v>
      </c>
      <c r="G6" s="697" t="s">
        <v>9</v>
      </c>
      <c r="H6" s="697" t="s">
        <v>7</v>
      </c>
      <c r="I6" s="697" t="s">
        <v>8</v>
      </c>
      <c r="J6" s="697" t="s">
        <v>9</v>
      </c>
      <c r="K6" s="697" t="s">
        <v>7</v>
      </c>
      <c r="L6" s="697" t="s">
        <v>8</v>
      </c>
      <c r="M6" s="697" t="s">
        <v>9</v>
      </c>
      <c r="N6" s="697" t="s">
        <v>7</v>
      </c>
      <c r="O6" s="697" t="s">
        <v>8</v>
      </c>
      <c r="P6" s="698" t="s">
        <v>9</v>
      </c>
      <c r="Q6" s="697" t="s">
        <v>7</v>
      </c>
      <c r="R6" s="697" t="s">
        <v>8</v>
      </c>
      <c r="S6" s="699" t="s">
        <v>9</v>
      </c>
    </row>
    <row r="7" spans="1:23" ht="34.5" customHeight="1" thickBot="1">
      <c r="A7" s="621" t="s">
        <v>10</v>
      </c>
      <c r="B7" s="622"/>
      <c r="C7" s="623"/>
      <c r="D7" s="624"/>
      <c r="E7" s="625"/>
      <c r="F7" s="625"/>
      <c r="G7" s="1436"/>
      <c r="H7" s="1437"/>
      <c r="I7" s="1438"/>
      <c r="J7" s="627"/>
      <c r="K7" s="625"/>
      <c r="L7" s="625"/>
      <c r="M7" s="626"/>
      <c r="N7" s="622"/>
      <c r="O7" s="625"/>
      <c r="P7" s="626"/>
      <c r="Q7" s="628"/>
      <c r="R7" s="629"/>
      <c r="S7" s="630"/>
    </row>
    <row r="8" spans="1:23" ht="36" customHeight="1">
      <c r="A8" s="616" t="s">
        <v>237</v>
      </c>
      <c r="B8" s="7067">
        <v>19</v>
      </c>
      <c r="C8" s="7068">
        <v>3</v>
      </c>
      <c r="D8" s="7069">
        <v>22</v>
      </c>
      <c r="E8" s="7067">
        <v>1</v>
      </c>
      <c r="F8" s="7068">
        <f t="shared" ref="D8:G9" si="0">F19+F14</f>
        <v>13</v>
      </c>
      <c r="G8" s="7069">
        <f t="shared" si="0"/>
        <v>14</v>
      </c>
      <c r="H8" s="7070">
        <f t="shared" ref="H8:K8" si="1">H14+H19</f>
        <v>15</v>
      </c>
      <c r="I8" s="7071">
        <v>6</v>
      </c>
      <c r="J8" s="7072">
        <v>21</v>
      </c>
      <c r="K8" s="7073">
        <f t="shared" si="1"/>
        <v>3</v>
      </c>
      <c r="L8" s="7074">
        <v>18</v>
      </c>
      <c r="M8" s="7075">
        <v>21</v>
      </c>
      <c r="N8" s="7073">
        <f t="shared" ref="N8" si="2">N14+N19</f>
        <v>5</v>
      </c>
      <c r="O8" s="7074">
        <v>19</v>
      </c>
      <c r="P8" s="7075">
        <v>24</v>
      </c>
      <c r="Q8" s="7073">
        <f t="shared" ref="Q8:S8" si="3">Q14+Q19</f>
        <v>43</v>
      </c>
      <c r="R8" s="7074">
        <f t="shared" si="3"/>
        <v>59</v>
      </c>
      <c r="S8" s="7075">
        <f t="shared" si="3"/>
        <v>102</v>
      </c>
    </row>
    <row r="9" spans="1:23" ht="43.5" customHeight="1">
      <c r="A9" s="616" t="s">
        <v>238</v>
      </c>
      <c r="B9" s="7076">
        <v>0</v>
      </c>
      <c r="C9" s="7077">
        <v>0</v>
      </c>
      <c r="D9" s="7078">
        <f t="shared" si="0"/>
        <v>0</v>
      </c>
      <c r="E9" s="7076">
        <v>0</v>
      </c>
      <c r="F9" s="7077">
        <v>0</v>
      </c>
      <c r="G9" s="7078">
        <f t="shared" si="0"/>
        <v>0</v>
      </c>
      <c r="H9" s="7079">
        <f t="shared" ref="H9:K9" si="4">H15+H20</f>
        <v>0</v>
      </c>
      <c r="I9" s="7080">
        <f t="shared" si="4"/>
        <v>13</v>
      </c>
      <c r="J9" s="7081">
        <f t="shared" si="4"/>
        <v>13</v>
      </c>
      <c r="K9" s="7082">
        <f t="shared" si="4"/>
        <v>1</v>
      </c>
      <c r="L9" s="7083">
        <v>17</v>
      </c>
      <c r="M9" s="7084">
        <f t="shared" ref="M9:P9" si="5">M15+M20</f>
        <v>18</v>
      </c>
      <c r="N9" s="7082">
        <f t="shared" si="5"/>
        <v>5</v>
      </c>
      <c r="O9" s="7083">
        <f t="shared" si="5"/>
        <v>13</v>
      </c>
      <c r="P9" s="7084">
        <f t="shared" si="5"/>
        <v>18</v>
      </c>
      <c r="Q9" s="7082">
        <f t="shared" ref="Q9:S9" si="6">Q15+Q20</f>
        <v>6</v>
      </c>
      <c r="R9" s="7083">
        <f t="shared" si="6"/>
        <v>43</v>
      </c>
      <c r="S9" s="7084">
        <f t="shared" si="6"/>
        <v>49</v>
      </c>
    </row>
    <row r="10" spans="1:23" ht="36" customHeight="1" thickBot="1">
      <c r="A10" s="517" t="s">
        <v>232</v>
      </c>
      <c r="B10" s="7085">
        <v>0</v>
      </c>
      <c r="C10" s="7086">
        <v>0</v>
      </c>
      <c r="D10" s="7087">
        <v>0</v>
      </c>
      <c r="E10" s="7085">
        <f t="shared" ref="E10:G10" si="7">SUM(E16,E21)</f>
        <v>0</v>
      </c>
      <c r="F10" s="7086">
        <f t="shared" si="7"/>
        <v>0</v>
      </c>
      <c r="G10" s="7087">
        <f t="shared" si="7"/>
        <v>0</v>
      </c>
      <c r="H10" s="7088">
        <f t="shared" ref="H10:P10" si="8">H16+H21</f>
        <v>0</v>
      </c>
      <c r="I10" s="7089">
        <f t="shared" si="8"/>
        <v>0</v>
      </c>
      <c r="J10" s="7090">
        <f t="shared" si="8"/>
        <v>0</v>
      </c>
      <c r="K10" s="7091">
        <f t="shared" si="8"/>
        <v>0</v>
      </c>
      <c r="L10" s="7092">
        <f t="shared" si="8"/>
        <v>0</v>
      </c>
      <c r="M10" s="7093">
        <f t="shared" si="8"/>
        <v>0</v>
      </c>
      <c r="N10" s="7091">
        <f t="shared" si="8"/>
        <v>0</v>
      </c>
      <c r="O10" s="7092">
        <f t="shared" si="8"/>
        <v>0</v>
      </c>
      <c r="P10" s="7093">
        <f t="shared" si="8"/>
        <v>0</v>
      </c>
      <c r="Q10" s="7091">
        <f t="shared" ref="Q10:S10" si="9">Q16+Q21</f>
        <v>0</v>
      </c>
      <c r="R10" s="7092">
        <f t="shared" si="9"/>
        <v>0</v>
      </c>
      <c r="S10" s="7093">
        <f t="shared" si="9"/>
        <v>0</v>
      </c>
    </row>
    <row r="11" spans="1:23" ht="34.5" customHeight="1" thickBot="1">
      <c r="A11" s="621" t="s">
        <v>14</v>
      </c>
      <c r="B11" s="1775">
        <f t="shared" ref="B11:D11" si="10">B8+B9+B10</f>
        <v>19</v>
      </c>
      <c r="C11" s="4344">
        <f t="shared" si="10"/>
        <v>3</v>
      </c>
      <c r="D11" s="4345">
        <f t="shared" si="10"/>
        <v>22</v>
      </c>
      <c r="E11" s="1775">
        <f>E8+E9+E10</f>
        <v>1</v>
      </c>
      <c r="F11" s="4344">
        <f>F8+F9+F10</f>
        <v>13</v>
      </c>
      <c r="G11" s="4345">
        <f>G8+G9+G10</f>
        <v>14</v>
      </c>
      <c r="H11" s="1439">
        <f t="shared" ref="H11:P11" si="11">+H8+H9+H10</f>
        <v>15</v>
      </c>
      <c r="I11" s="1439">
        <f t="shared" si="11"/>
        <v>19</v>
      </c>
      <c r="J11" s="631">
        <f t="shared" si="11"/>
        <v>34</v>
      </c>
      <c r="K11" s="631">
        <f t="shared" si="11"/>
        <v>4</v>
      </c>
      <c r="L11" s="631">
        <f t="shared" si="11"/>
        <v>35</v>
      </c>
      <c r="M11" s="631">
        <f t="shared" si="11"/>
        <v>39</v>
      </c>
      <c r="N11" s="631">
        <f t="shared" si="11"/>
        <v>10</v>
      </c>
      <c r="O11" s="631">
        <f t="shared" si="11"/>
        <v>32</v>
      </c>
      <c r="P11" s="631">
        <f t="shared" si="11"/>
        <v>42</v>
      </c>
      <c r="Q11" s="631">
        <f t="shared" ref="Q11:S11" si="12">+Q8+Q9+Q10</f>
        <v>49</v>
      </c>
      <c r="R11" s="631">
        <f t="shared" si="12"/>
        <v>102</v>
      </c>
      <c r="S11" s="1138">
        <f t="shared" si="12"/>
        <v>151</v>
      </c>
    </row>
    <row r="12" spans="1:23" ht="30.75" customHeight="1" thickBot="1">
      <c r="A12" s="632" t="s">
        <v>15</v>
      </c>
      <c r="B12" s="4346"/>
      <c r="C12" s="4347"/>
      <c r="D12" s="4348"/>
      <c r="E12" s="4349"/>
      <c r="F12" s="4350"/>
      <c r="G12" s="4351"/>
      <c r="H12" s="1440"/>
      <c r="I12" s="1441"/>
      <c r="J12" s="1139"/>
      <c r="K12" s="1141"/>
      <c r="L12" s="1140"/>
      <c r="M12" s="1142"/>
      <c r="N12" s="1141"/>
      <c r="O12" s="1140"/>
      <c r="P12" s="1142"/>
      <c r="Q12" s="1143">
        <v>0</v>
      </c>
      <c r="R12" s="1144">
        <v>0</v>
      </c>
      <c r="S12" s="1145">
        <v>0</v>
      </c>
    </row>
    <row r="13" spans="1:23" ht="30.75" customHeight="1" thickBot="1">
      <c r="A13" s="633" t="s">
        <v>16</v>
      </c>
      <c r="B13" s="4352"/>
      <c r="C13" s="4353"/>
      <c r="D13" s="4354"/>
      <c r="E13" s="1792"/>
      <c r="F13" s="4355"/>
      <c r="G13" s="4356"/>
      <c r="H13" s="1442"/>
      <c r="I13" s="1443"/>
      <c r="J13" s="1148"/>
      <c r="K13" s="1149"/>
      <c r="L13" s="1147"/>
      <c r="M13" s="1145"/>
      <c r="N13" s="1149"/>
      <c r="O13" s="1147"/>
      <c r="P13" s="1145"/>
      <c r="Q13" s="1150">
        <v>0</v>
      </c>
      <c r="R13" s="634">
        <v>0</v>
      </c>
      <c r="S13" s="612">
        <v>0</v>
      </c>
    </row>
    <row r="14" spans="1:23" ht="24.75" customHeight="1">
      <c r="A14" s="616" t="s">
        <v>237</v>
      </c>
      <c r="B14" s="4203">
        <v>18</v>
      </c>
      <c r="C14" s="4204">
        <v>3</v>
      </c>
      <c r="D14" s="4357">
        <f t="shared" ref="D14:D15" si="13">SUM(B14:C14)</f>
        <v>21</v>
      </c>
      <c r="E14" s="4358">
        <v>1</v>
      </c>
      <c r="F14" s="4359">
        <v>13</v>
      </c>
      <c r="G14" s="4357">
        <v>14</v>
      </c>
      <c r="H14" s="1444">
        <v>15</v>
      </c>
      <c r="I14" s="1445">
        <v>6</v>
      </c>
      <c r="J14" s="1151">
        <v>21</v>
      </c>
      <c r="K14" s="636">
        <v>3</v>
      </c>
      <c r="L14" s="635">
        <v>18</v>
      </c>
      <c r="M14" s="1152">
        <v>21</v>
      </c>
      <c r="N14" s="636">
        <v>5</v>
      </c>
      <c r="O14" s="635">
        <v>17</v>
      </c>
      <c r="P14" s="1152">
        <v>22</v>
      </c>
      <c r="Q14" s="1153">
        <f t="shared" ref="Q14:R16" si="14">B14+E14+H14+K14+N14</f>
        <v>42</v>
      </c>
      <c r="R14" s="1154">
        <f t="shared" si="14"/>
        <v>57</v>
      </c>
      <c r="S14" s="1155">
        <f t="shared" ref="S14:S16" si="15">Q14+R14</f>
        <v>99</v>
      </c>
    </row>
    <row r="15" spans="1:23" ht="40.5">
      <c r="A15" s="616" t="s">
        <v>238</v>
      </c>
      <c r="B15" s="4203">
        <v>0</v>
      </c>
      <c r="C15" s="4204">
        <v>0</v>
      </c>
      <c r="D15" s="4357">
        <f t="shared" si="13"/>
        <v>0</v>
      </c>
      <c r="E15" s="4358">
        <v>0</v>
      </c>
      <c r="F15" s="4359">
        <v>0</v>
      </c>
      <c r="G15" s="4357">
        <f t="shared" ref="G15" si="16">SUM(E15:F15)</f>
        <v>0</v>
      </c>
      <c r="H15" s="1444">
        <v>0</v>
      </c>
      <c r="I15" s="1445">
        <v>13</v>
      </c>
      <c r="J15" s="1151">
        <v>13</v>
      </c>
      <c r="K15" s="636">
        <v>1</v>
      </c>
      <c r="L15" s="635">
        <v>17</v>
      </c>
      <c r="M15" s="1152">
        <v>18</v>
      </c>
      <c r="N15" s="636">
        <v>5</v>
      </c>
      <c r="O15" s="635">
        <v>13</v>
      </c>
      <c r="P15" s="1152">
        <v>18</v>
      </c>
      <c r="Q15" s="1153">
        <f t="shared" si="14"/>
        <v>6</v>
      </c>
      <c r="R15" s="1154">
        <f t="shared" si="14"/>
        <v>43</v>
      </c>
      <c r="S15" s="1155">
        <f t="shared" si="15"/>
        <v>49</v>
      </c>
    </row>
    <row r="16" spans="1:23" ht="31.5" customHeight="1" thickBot="1">
      <c r="A16" s="517" t="s">
        <v>232</v>
      </c>
      <c r="B16" s="4360">
        <v>0</v>
      </c>
      <c r="C16" s="4361">
        <v>0</v>
      </c>
      <c r="D16" s="4362">
        <v>0</v>
      </c>
      <c r="E16" s="4360">
        <v>0</v>
      </c>
      <c r="F16" s="4361">
        <v>0</v>
      </c>
      <c r="G16" s="4362">
        <v>0</v>
      </c>
      <c r="H16" s="1446">
        <v>0</v>
      </c>
      <c r="I16" s="1447">
        <v>0</v>
      </c>
      <c r="J16" s="1156">
        <v>0</v>
      </c>
      <c r="K16" s="1158">
        <v>0</v>
      </c>
      <c r="L16" s="1157">
        <v>0</v>
      </c>
      <c r="M16" s="1159">
        <v>0</v>
      </c>
      <c r="N16" s="1158">
        <v>0</v>
      </c>
      <c r="O16" s="1157">
        <v>0</v>
      </c>
      <c r="P16" s="1159">
        <v>0</v>
      </c>
      <c r="Q16" s="1160">
        <f t="shared" si="14"/>
        <v>0</v>
      </c>
      <c r="R16" s="1161">
        <f t="shared" si="14"/>
        <v>0</v>
      </c>
      <c r="S16" s="1162">
        <f t="shared" si="15"/>
        <v>0</v>
      </c>
    </row>
    <row r="17" spans="1:19" ht="33.75" customHeight="1" thickBot="1">
      <c r="A17" s="632" t="s">
        <v>17</v>
      </c>
      <c r="B17" s="1789">
        <f t="shared" ref="B17:G17" si="17">B14+B15+B16</f>
        <v>18</v>
      </c>
      <c r="C17" s="4363">
        <f t="shared" si="17"/>
        <v>3</v>
      </c>
      <c r="D17" s="4364">
        <f t="shared" si="17"/>
        <v>21</v>
      </c>
      <c r="E17" s="1789">
        <f t="shared" si="17"/>
        <v>1</v>
      </c>
      <c r="F17" s="4363">
        <f t="shared" si="17"/>
        <v>13</v>
      </c>
      <c r="G17" s="4364">
        <f t="shared" si="17"/>
        <v>14</v>
      </c>
      <c r="H17" s="1448">
        <f t="shared" ref="H17:P17" si="18">SUM(H14:H16)</f>
        <v>15</v>
      </c>
      <c r="I17" s="1449">
        <f t="shared" si="18"/>
        <v>19</v>
      </c>
      <c r="J17" s="1163">
        <f t="shared" si="18"/>
        <v>34</v>
      </c>
      <c r="K17" s="1165">
        <f t="shared" si="18"/>
        <v>4</v>
      </c>
      <c r="L17" s="1164">
        <f t="shared" si="18"/>
        <v>35</v>
      </c>
      <c r="M17" s="1166">
        <f t="shared" si="18"/>
        <v>39</v>
      </c>
      <c r="N17" s="1165">
        <f t="shared" si="18"/>
        <v>10</v>
      </c>
      <c r="O17" s="1164">
        <f t="shared" si="18"/>
        <v>30</v>
      </c>
      <c r="P17" s="1166">
        <f t="shared" si="18"/>
        <v>40</v>
      </c>
      <c r="Q17" s="1165">
        <f t="shared" ref="Q17:S17" si="19">SUM(Q14:Q16)</f>
        <v>48</v>
      </c>
      <c r="R17" s="1164">
        <f t="shared" si="19"/>
        <v>100</v>
      </c>
      <c r="S17" s="1166">
        <f t="shared" si="19"/>
        <v>148</v>
      </c>
    </row>
    <row r="18" spans="1:19" ht="31.5" customHeight="1" thickBot="1">
      <c r="A18" s="637" t="s">
        <v>18</v>
      </c>
      <c r="B18" s="4352"/>
      <c r="C18" s="4353"/>
      <c r="D18" s="4365"/>
      <c r="E18" s="1792"/>
      <c r="F18" s="4355"/>
      <c r="G18" s="4366"/>
      <c r="H18" s="1442"/>
      <c r="I18" s="1443"/>
      <c r="J18" s="1146"/>
      <c r="K18" s="1149"/>
      <c r="L18" s="1147"/>
      <c r="M18" s="1167"/>
      <c r="N18" s="1149"/>
      <c r="O18" s="1147"/>
      <c r="P18" s="1167"/>
      <c r="Q18" s="1143"/>
      <c r="R18" s="1144"/>
      <c r="S18" s="1145"/>
    </row>
    <row r="19" spans="1:19" ht="24.95" customHeight="1">
      <c r="A19" s="616" t="s">
        <v>237</v>
      </c>
      <c r="B19" s="4358">
        <v>1</v>
      </c>
      <c r="C19" s="4359">
        <v>0</v>
      </c>
      <c r="D19" s="4357">
        <f>SUM(B19:C19)</f>
        <v>1</v>
      </c>
      <c r="E19" s="4358">
        <v>0</v>
      </c>
      <c r="F19" s="4359">
        <v>0</v>
      </c>
      <c r="G19" s="4357">
        <f t="shared" ref="G19:G20" si="20">SUM(E19:F19)</f>
        <v>0</v>
      </c>
      <c r="H19" s="1444">
        <v>0</v>
      </c>
      <c r="I19" s="1445">
        <v>0</v>
      </c>
      <c r="J19" s="1151">
        <v>0</v>
      </c>
      <c r="K19" s="636">
        <v>0</v>
      </c>
      <c r="L19" s="635">
        <v>0</v>
      </c>
      <c r="M19" s="1152">
        <v>0</v>
      </c>
      <c r="N19" s="636">
        <v>0</v>
      </c>
      <c r="O19" s="635">
        <v>2</v>
      </c>
      <c r="P19" s="1152">
        <v>2</v>
      </c>
      <c r="Q19" s="1153">
        <f t="shared" ref="Q19:R21" si="21">B19+E19+H19+K19+N19</f>
        <v>1</v>
      </c>
      <c r="R19" s="1154">
        <f t="shared" si="21"/>
        <v>2</v>
      </c>
      <c r="S19" s="1155">
        <f t="shared" ref="S19:S21" si="22">Q19+R19</f>
        <v>3</v>
      </c>
    </row>
    <row r="20" spans="1:19" ht="46.5" customHeight="1">
      <c r="A20" s="616" t="s">
        <v>238</v>
      </c>
      <c r="B20" s="4340">
        <v>0</v>
      </c>
      <c r="C20" s="4359">
        <v>0</v>
      </c>
      <c r="D20" s="4357">
        <v>0</v>
      </c>
      <c r="E20" s="4358">
        <v>0</v>
      </c>
      <c r="F20" s="4359">
        <v>0</v>
      </c>
      <c r="G20" s="4357">
        <f t="shared" si="20"/>
        <v>0</v>
      </c>
      <c r="H20" s="1444">
        <v>0</v>
      </c>
      <c r="I20" s="1445">
        <v>0</v>
      </c>
      <c r="J20" s="1151">
        <v>0</v>
      </c>
      <c r="K20" s="636">
        <v>0</v>
      </c>
      <c r="L20" s="635">
        <v>0</v>
      </c>
      <c r="M20" s="1152">
        <v>0</v>
      </c>
      <c r="N20" s="636">
        <v>0</v>
      </c>
      <c r="O20" s="635">
        <v>0</v>
      </c>
      <c r="P20" s="1152">
        <v>0</v>
      </c>
      <c r="Q20" s="1153">
        <f t="shared" si="21"/>
        <v>0</v>
      </c>
      <c r="R20" s="1154">
        <f t="shared" si="21"/>
        <v>0</v>
      </c>
      <c r="S20" s="1155">
        <f t="shared" si="22"/>
        <v>0</v>
      </c>
    </row>
    <row r="21" spans="1:19" ht="33" customHeight="1" thickBot="1">
      <c r="A21" s="517" t="s">
        <v>232</v>
      </c>
      <c r="B21" s="4367">
        <v>0</v>
      </c>
      <c r="C21" s="4211">
        <v>0</v>
      </c>
      <c r="D21" s="4212">
        <v>0</v>
      </c>
      <c r="E21" s="4341">
        <v>0</v>
      </c>
      <c r="F21" s="4342">
        <v>0</v>
      </c>
      <c r="G21" s="4343">
        <v>0</v>
      </c>
      <c r="H21" s="1446">
        <v>0</v>
      </c>
      <c r="I21" s="1447">
        <v>0</v>
      </c>
      <c r="J21" s="1156">
        <v>0</v>
      </c>
      <c r="K21" s="1158">
        <v>0</v>
      </c>
      <c r="L21" s="1157">
        <v>0</v>
      </c>
      <c r="M21" s="1159">
        <v>0</v>
      </c>
      <c r="N21" s="1158">
        <v>0</v>
      </c>
      <c r="O21" s="1157">
        <v>0</v>
      </c>
      <c r="P21" s="1159">
        <v>0</v>
      </c>
      <c r="Q21" s="1160">
        <f t="shared" si="21"/>
        <v>0</v>
      </c>
      <c r="R21" s="1161">
        <f t="shared" si="21"/>
        <v>0</v>
      </c>
      <c r="S21" s="1162">
        <f t="shared" si="22"/>
        <v>0</v>
      </c>
    </row>
    <row r="22" spans="1:19" ht="33.75" customHeight="1" thickBot="1">
      <c r="A22" s="638" t="s">
        <v>19</v>
      </c>
      <c r="B22" s="1800">
        <f t="shared" ref="B22:G22" si="23">B19+B20+B21</f>
        <v>1</v>
      </c>
      <c r="C22" s="1800">
        <f t="shared" si="23"/>
        <v>0</v>
      </c>
      <c r="D22" s="1800">
        <f t="shared" si="23"/>
        <v>1</v>
      </c>
      <c r="E22" s="1800">
        <f t="shared" si="23"/>
        <v>0</v>
      </c>
      <c r="F22" s="1800">
        <f t="shared" si="23"/>
        <v>0</v>
      </c>
      <c r="G22" s="1800">
        <f t="shared" si="23"/>
        <v>0</v>
      </c>
      <c r="H22" s="1450">
        <f t="shared" ref="H22:P22" si="24">SUM(H19:H21)</f>
        <v>0</v>
      </c>
      <c r="I22" s="1450">
        <f t="shared" si="24"/>
        <v>0</v>
      </c>
      <c r="J22" s="498">
        <f t="shared" si="24"/>
        <v>0</v>
      </c>
      <c r="K22" s="498">
        <f t="shared" si="24"/>
        <v>0</v>
      </c>
      <c r="L22" s="498">
        <f t="shared" si="24"/>
        <v>0</v>
      </c>
      <c r="M22" s="498">
        <f t="shared" si="24"/>
        <v>0</v>
      </c>
      <c r="N22" s="498">
        <f t="shared" si="24"/>
        <v>0</v>
      </c>
      <c r="O22" s="498">
        <f t="shared" si="24"/>
        <v>2</v>
      </c>
      <c r="P22" s="1168">
        <f t="shared" si="24"/>
        <v>2</v>
      </c>
      <c r="Q22" s="1169">
        <f t="shared" ref="Q22:S22" si="25">SUM(Q19:Q21)</f>
        <v>1</v>
      </c>
      <c r="R22" s="1170">
        <f t="shared" si="25"/>
        <v>2</v>
      </c>
      <c r="S22" s="1171">
        <f t="shared" si="25"/>
        <v>3</v>
      </c>
    </row>
    <row r="23" spans="1:19" ht="36" customHeight="1" thickBot="1">
      <c r="A23" s="639" t="s">
        <v>240</v>
      </c>
      <c r="B23" s="7060">
        <f t="shared" ref="B23:G23" si="26">B17+B22</f>
        <v>19</v>
      </c>
      <c r="C23" s="7060">
        <f t="shared" si="26"/>
        <v>3</v>
      </c>
      <c r="D23" s="7060">
        <f t="shared" si="26"/>
        <v>22</v>
      </c>
      <c r="E23" s="7060">
        <f t="shared" si="26"/>
        <v>1</v>
      </c>
      <c r="F23" s="7060">
        <f t="shared" si="26"/>
        <v>13</v>
      </c>
      <c r="G23" s="7060">
        <f t="shared" si="26"/>
        <v>14</v>
      </c>
      <c r="H23" s="7061">
        <f t="shared" ref="H23:P23" si="27">H17+H22</f>
        <v>15</v>
      </c>
      <c r="I23" s="7061">
        <f t="shared" si="27"/>
        <v>19</v>
      </c>
      <c r="J23" s="7062">
        <f t="shared" si="27"/>
        <v>34</v>
      </c>
      <c r="K23" s="7062">
        <f t="shared" si="27"/>
        <v>4</v>
      </c>
      <c r="L23" s="7062">
        <f t="shared" si="27"/>
        <v>35</v>
      </c>
      <c r="M23" s="7062">
        <f t="shared" si="27"/>
        <v>39</v>
      </c>
      <c r="N23" s="7062">
        <f t="shared" si="27"/>
        <v>10</v>
      </c>
      <c r="O23" s="7062">
        <f t="shared" si="27"/>
        <v>32</v>
      </c>
      <c r="P23" s="7063">
        <f t="shared" si="27"/>
        <v>42</v>
      </c>
      <c r="Q23" s="7064">
        <f t="shared" ref="Q23:S23" si="28">Q17+Q22</f>
        <v>49</v>
      </c>
      <c r="R23" s="7065">
        <f t="shared" si="28"/>
        <v>102</v>
      </c>
      <c r="S23" s="7066">
        <f t="shared" si="28"/>
        <v>151</v>
      </c>
    </row>
    <row r="24" spans="1:19">
      <c r="A24" s="52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>
      <c r="A25" s="52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>
      <c r="A26" s="7277"/>
      <c r="B26" s="7277"/>
      <c r="C26" s="7277"/>
      <c r="D26" s="7277"/>
      <c r="E26" s="7277"/>
      <c r="F26" s="7277"/>
      <c r="G26" s="7277"/>
      <c r="H26" s="7277"/>
      <c r="I26" s="7277"/>
      <c r="J26" s="7277"/>
      <c r="K26" s="7277"/>
      <c r="L26" s="7277"/>
      <c r="M26" s="7277"/>
      <c r="N26" s="7277"/>
      <c r="O26" s="7277"/>
      <c r="P26" s="7277"/>
      <c r="Q26" s="7277"/>
      <c r="R26" s="7277"/>
      <c r="S26" s="7277"/>
    </row>
    <row r="27" spans="1:19">
      <c r="A27" s="52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9" spans="1:19">
      <c r="A29" s="58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31"/>
  <sheetViews>
    <sheetView zoomScale="60" zoomScaleNormal="60" workbookViewId="0">
      <selection activeCell="I44" sqref="I44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743"/>
      <c r="B1" s="7743"/>
      <c r="C1" s="7743"/>
      <c r="D1" s="7743"/>
      <c r="E1" s="7743"/>
      <c r="F1" s="7743"/>
      <c r="G1" s="7743"/>
      <c r="H1" s="7743"/>
      <c r="I1" s="7743"/>
      <c r="J1" s="7743"/>
      <c r="K1" s="7743"/>
      <c r="L1" s="7743"/>
      <c r="M1" s="7743"/>
      <c r="N1" s="7743"/>
      <c r="O1" s="7743"/>
      <c r="P1" s="7743"/>
    </row>
    <row r="2" spans="1:17" ht="18.75" customHeight="1">
      <c r="A2" s="7744" t="s">
        <v>164</v>
      </c>
      <c r="B2" s="7744"/>
      <c r="C2" s="7744"/>
      <c r="D2" s="7744"/>
      <c r="E2" s="7744"/>
      <c r="F2" s="7744"/>
      <c r="G2" s="7744"/>
      <c r="H2" s="7744"/>
      <c r="I2" s="7744"/>
      <c r="J2" s="7744"/>
      <c r="K2" s="7744"/>
      <c r="L2" s="7744"/>
      <c r="M2" s="7744"/>
      <c r="N2" s="7744"/>
      <c r="O2" s="7744"/>
      <c r="P2" s="7744"/>
    </row>
    <row r="3" spans="1:17" ht="18.75" customHeight="1">
      <c r="A3" s="7744" t="s">
        <v>399</v>
      </c>
      <c r="B3" s="7744"/>
      <c r="C3" s="7744"/>
      <c r="D3" s="7744"/>
      <c r="E3" s="7744"/>
      <c r="F3" s="7744"/>
      <c r="G3" s="7744"/>
      <c r="H3" s="7744"/>
      <c r="I3" s="7744"/>
      <c r="J3" s="7744"/>
      <c r="K3" s="7744"/>
      <c r="L3" s="7744"/>
      <c r="M3" s="7744"/>
      <c r="N3" s="7744"/>
      <c r="O3" s="7744"/>
      <c r="P3" s="7744"/>
    </row>
    <row r="4" spans="1:17" ht="19.5" thickBot="1">
      <c r="A4" s="7745"/>
      <c r="B4" s="7745"/>
      <c r="C4" s="7745"/>
      <c r="D4" s="7745"/>
      <c r="E4" s="7745"/>
      <c r="F4" s="7745"/>
      <c r="G4" s="7745"/>
      <c r="H4" s="7745"/>
      <c r="I4" s="7745"/>
      <c r="J4" s="7745"/>
      <c r="K4" s="7745"/>
      <c r="L4" s="7745"/>
      <c r="M4" s="7745"/>
      <c r="N4" s="7745"/>
      <c r="O4" s="7745"/>
      <c r="P4" s="7745"/>
    </row>
    <row r="5" spans="1:17" ht="32.25" customHeight="1">
      <c r="A5" s="3186" t="s">
        <v>165</v>
      </c>
      <c r="B5" s="7746" t="s">
        <v>36</v>
      </c>
      <c r="C5" s="7747"/>
      <c r="D5" s="7748"/>
      <c r="E5" s="7746" t="s">
        <v>37</v>
      </c>
      <c r="F5" s="7747"/>
      <c r="G5" s="7748"/>
      <c r="H5" s="7746" t="s">
        <v>43</v>
      </c>
      <c r="I5" s="7747"/>
      <c r="J5" s="7748"/>
      <c r="K5" s="7746" t="s">
        <v>166</v>
      </c>
      <c r="L5" s="7747"/>
      <c r="M5" s="7748"/>
      <c r="N5" s="7749" t="s">
        <v>22</v>
      </c>
      <c r="O5" s="7750"/>
      <c r="P5" s="7751"/>
    </row>
    <row r="6" spans="1:17" ht="43.5" customHeight="1" thickBot="1">
      <c r="A6" s="3187"/>
      <c r="B6" s="3149" t="s">
        <v>7</v>
      </c>
      <c r="C6" s="3150" t="s">
        <v>8</v>
      </c>
      <c r="D6" s="3151" t="s">
        <v>9</v>
      </c>
      <c r="E6" s="3149" t="s">
        <v>7</v>
      </c>
      <c r="F6" s="3150" t="s">
        <v>8</v>
      </c>
      <c r="G6" s="3151" t="s">
        <v>9</v>
      </c>
      <c r="H6" s="3152" t="s">
        <v>7</v>
      </c>
      <c r="I6" s="3153" t="s">
        <v>8</v>
      </c>
      <c r="J6" s="3154" t="s">
        <v>9</v>
      </c>
      <c r="K6" s="3152" t="s">
        <v>7</v>
      </c>
      <c r="L6" s="3153" t="s">
        <v>8</v>
      </c>
      <c r="M6" s="3154" t="s">
        <v>9</v>
      </c>
      <c r="N6" s="3188" t="s">
        <v>7</v>
      </c>
      <c r="O6" s="3153" t="s">
        <v>8</v>
      </c>
      <c r="P6" s="3145" t="s">
        <v>9</v>
      </c>
    </row>
    <row r="7" spans="1:17" ht="42" customHeight="1">
      <c r="A7" s="5600" t="s">
        <v>10</v>
      </c>
      <c r="B7" s="5601"/>
      <c r="C7" s="5602"/>
      <c r="D7" s="5603"/>
      <c r="E7" s="5601"/>
      <c r="F7" s="5602"/>
      <c r="G7" s="5603"/>
      <c r="H7" s="5601"/>
      <c r="I7" s="5602"/>
      <c r="J7" s="5603"/>
      <c r="K7" s="5601"/>
      <c r="L7" s="5602"/>
      <c r="M7" s="5604"/>
      <c r="N7" s="5605"/>
      <c r="O7" s="5606"/>
      <c r="P7" s="5607"/>
    </row>
    <row r="8" spans="1:17" ht="25.5" customHeight="1">
      <c r="A8" s="5608" t="s">
        <v>167</v>
      </c>
      <c r="B8" s="5620">
        <v>31</v>
      </c>
      <c r="C8" s="5621">
        <v>1</v>
      </c>
      <c r="D8" s="5622">
        <f>SUM(B8:C8)</f>
        <v>32</v>
      </c>
      <c r="E8" s="5620">
        <v>19</v>
      </c>
      <c r="F8" s="5621">
        <v>0</v>
      </c>
      <c r="G8" s="5622">
        <f>SUM(E8:F8)</f>
        <v>19</v>
      </c>
      <c r="H8" s="5620">
        <v>28</v>
      </c>
      <c r="I8" s="5621">
        <v>0</v>
      </c>
      <c r="J8" s="5622">
        <f>SUM(H8:I8)</f>
        <v>28</v>
      </c>
      <c r="K8" s="5620">
        <v>10</v>
      </c>
      <c r="L8" s="5621">
        <v>0</v>
      </c>
      <c r="M8" s="5661">
        <f>SUM(K8:L8)</f>
        <v>10</v>
      </c>
      <c r="N8" s="5624">
        <f t="shared" ref="N8:O11" si="0">B8+E8+H8+K8</f>
        <v>88</v>
      </c>
      <c r="O8" s="5677">
        <f t="shared" si="0"/>
        <v>1</v>
      </c>
      <c r="P8" s="5678">
        <f>N8+O8</f>
        <v>89</v>
      </c>
      <c r="Q8" s="3700"/>
    </row>
    <row r="9" spans="1:17" ht="29.25" customHeight="1">
      <c r="A9" s="5609" t="s">
        <v>168</v>
      </c>
      <c r="B9" s="5620">
        <v>16</v>
      </c>
      <c r="C9" s="5621">
        <v>0</v>
      </c>
      <c r="D9" s="5622">
        <f>SUM(B9:C9)</f>
        <v>16</v>
      </c>
      <c r="E9" s="5620">
        <v>20</v>
      </c>
      <c r="F9" s="5621">
        <v>1</v>
      </c>
      <c r="G9" s="5622">
        <f>SUM(E9:F9)</f>
        <v>21</v>
      </c>
      <c r="H9" s="5620">
        <v>16</v>
      </c>
      <c r="I9" s="5621">
        <v>0</v>
      </c>
      <c r="J9" s="5622">
        <f>SUM(H9:I9)</f>
        <v>16</v>
      </c>
      <c r="K9" s="5620">
        <v>10</v>
      </c>
      <c r="L9" s="5621">
        <v>0</v>
      </c>
      <c r="M9" s="5661">
        <f>SUM(K9:L9)</f>
        <v>10</v>
      </c>
      <c r="N9" s="5624">
        <f t="shared" si="0"/>
        <v>62</v>
      </c>
      <c r="O9" s="5677">
        <f t="shared" si="0"/>
        <v>1</v>
      </c>
      <c r="P9" s="5678">
        <f>N9+O9</f>
        <v>63</v>
      </c>
      <c r="Q9" s="3700"/>
    </row>
    <row r="10" spans="1:17" ht="24" customHeight="1">
      <c r="A10" s="5608" t="s">
        <v>169</v>
      </c>
      <c r="B10" s="5621">
        <v>0</v>
      </c>
      <c r="C10" s="5621">
        <v>0</v>
      </c>
      <c r="D10" s="5621">
        <f>SUM(B10:C10)</f>
        <v>0</v>
      </c>
      <c r="E10" s="5620">
        <v>0</v>
      </c>
      <c r="F10" s="5621">
        <v>0</v>
      </c>
      <c r="G10" s="5622">
        <f>SUM(E10:F10)</f>
        <v>0</v>
      </c>
      <c r="H10" s="5620">
        <v>0</v>
      </c>
      <c r="I10" s="5621">
        <v>0</v>
      </c>
      <c r="J10" s="5622">
        <f>SUM(H10:I10)</f>
        <v>0</v>
      </c>
      <c r="K10" s="5620">
        <v>3</v>
      </c>
      <c r="L10" s="5621">
        <v>0</v>
      </c>
      <c r="M10" s="5661">
        <f>SUM(K10:L10)</f>
        <v>3</v>
      </c>
      <c r="N10" s="5624">
        <f t="shared" si="0"/>
        <v>3</v>
      </c>
      <c r="O10" s="5677">
        <f t="shared" si="0"/>
        <v>0</v>
      </c>
      <c r="P10" s="5678">
        <f>N10+O10</f>
        <v>3</v>
      </c>
      <c r="Q10" s="3700"/>
    </row>
    <row r="11" spans="1:17" ht="25.5" customHeight="1" thickBot="1">
      <c r="A11" s="5610" t="s">
        <v>170</v>
      </c>
      <c r="B11" s="5668">
        <v>0</v>
      </c>
      <c r="C11" s="5668">
        <v>0</v>
      </c>
      <c r="D11" s="5668">
        <f>SUM(B11:C11)</f>
        <v>0</v>
      </c>
      <c r="E11" s="5627">
        <v>0</v>
      </c>
      <c r="F11" s="5628">
        <v>0</v>
      </c>
      <c r="G11" s="5679">
        <f>SUM(E11:F11)</f>
        <v>0</v>
      </c>
      <c r="H11" s="5627">
        <v>0</v>
      </c>
      <c r="I11" s="5628">
        <v>0</v>
      </c>
      <c r="J11" s="5679">
        <f>SUM(H11:I11)</f>
        <v>0</v>
      </c>
      <c r="K11" s="5627">
        <v>0</v>
      </c>
      <c r="L11" s="5628">
        <v>0</v>
      </c>
      <c r="M11" s="5669">
        <f>SUM(K11:L11)</f>
        <v>0</v>
      </c>
      <c r="N11" s="5631">
        <f t="shared" si="0"/>
        <v>0</v>
      </c>
      <c r="O11" s="5680">
        <f t="shared" si="0"/>
        <v>0</v>
      </c>
      <c r="P11" s="5681">
        <f>N11+O11</f>
        <v>0</v>
      </c>
      <c r="Q11" s="3700"/>
    </row>
    <row r="12" spans="1:17" ht="24.75" customHeight="1" thickBot="1">
      <c r="A12" s="5611" t="s">
        <v>27</v>
      </c>
      <c r="B12" s="5682">
        <f t="shared" ref="B12:O12" si="1">SUM(B8:B11)</f>
        <v>47</v>
      </c>
      <c r="C12" s="5682">
        <f t="shared" si="1"/>
        <v>1</v>
      </c>
      <c r="D12" s="5682">
        <f t="shared" si="1"/>
        <v>48</v>
      </c>
      <c r="E12" s="5650">
        <f t="shared" si="1"/>
        <v>39</v>
      </c>
      <c r="F12" s="5651">
        <f t="shared" si="1"/>
        <v>1</v>
      </c>
      <c r="G12" s="5652">
        <f t="shared" si="1"/>
        <v>40</v>
      </c>
      <c r="H12" s="5650">
        <f t="shared" si="1"/>
        <v>44</v>
      </c>
      <c r="I12" s="5651">
        <f t="shared" si="1"/>
        <v>0</v>
      </c>
      <c r="J12" s="5652">
        <f t="shared" si="1"/>
        <v>44</v>
      </c>
      <c r="K12" s="5650">
        <f t="shared" si="1"/>
        <v>23</v>
      </c>
      <c r="L12" s="5651">
        <f t="shared" si="1"/>
        <v>0</v>
      </c>
      <c r="M12" s="5683">
        <f t="shared" si="1"/>
        <v>23</v>
      </c>
      <c r="N12" s="5684">
        <f t="shared" si="1"/>
        <v>153</v>
      </c>
      <c r="O12" s="5685">
        <f t="shared" si="1"/>
        <v>2</v>
      </c>
      <c r="P12" s="5686">
        <f>SUM(N12:O12)</f>
        <v>155</v>
      </c>
    </row>
    <row r="13" spans="1:17" ht="27" customHeight="1">
      <c r="A13" s="5612" t="s">
        <v>15</v>
      </c>
      <c r="B13" s="5639"/>
      <c r="C13" s="5640"/>
      <c r="D13" s="5641"/>
      <c r="E13" s="5639"/>
      <c r="F13" s="5640"/>
      <c r="G13" s="5641"/>
      <c r="H13" s="5639"/>
      <c r="I13" s="5640"/>
      <c r="J13" s="5641"/>
      <c r="K13" s="5639"/>
      <c r="L13" s="5640"/>
      <c r="M13" s="5687"/>
      <c r="N13" s="5639"/>
      <c r="O13" s="5640"/>
      <c r="P13" s="5641"/>
    </row>
    <row r="14" spans="1:17" ht="23.25" customHeight="1">
      <c r="A14" s="5613" t="s">
        <v>16</v>
      </c>
      <c r="B14" s="5620"/>
      <c r="C14" s="5621"/>
      <c r="D14" s="5622"/>
      <c r="E14" s="5620"/>
      <c r="F14" s="5621"/>
      <c r="G14" s="5622"/>
      <c r="H14" s="5688"/>
      <c r="I14" s="5689"/>
      <c r="J14" s="5622"/>
      <c r="K14" s="5688"/>
      <c r="L14" s="5689"/>
      <c r="M14" s="5661"/>
      <c r="N14" s="5645"/>
      <c r="O14" s="5690"/>
      <c r="P14" s="5691"/>
    </row>
    <row r="15" spans="1:17" ht="26.25" customHeight="1">
      <c r="A15" s="5608" t="s">
        <v>167</v>
      </c>
      <c r="B15" s="5620">
        <v>31</v>
      </c>
      <c r="C15" s="5621">
        <v>1</v>
      </c>
      <c r="D15" s="5622">
        <f>SUM(B15:C15)</f>
        <v>32</v>
      </c>
      <c r="E15" s="5620">
        <v>19</v>
      </c>
      <c r="F15" s="5621">
        <v>0</v>
      </c>
      <c r="G15" s="5622">
        <f>SUM(E15:F15)</f>
        <v>19</v>
      </c>
      <c r="H15" s="5620">
        <v>28</v>
      </c>
      <c r="I15" s="5621">
        <v>0</v>
      </c>
      <c r="J15" s="5622">
        <f>SUM(H15:I15)</f>
        <v>28</v>
      </c>
      <c r="K15" s="5620">
        <v>10</v>
      </c>
      <c r="L15" s="5621">
        <v>0</v>
      </c>
      <c r="M15" s="5661">
        <f>SUM(K15:L15)</f>
        <v>10</v>
      </c>
      <c r="N15" s="5624">
        <f>B15+E15+H15+K15</f>
        <v>88</v>
      </c>
      <c r="O15" s="5677">
        <f t="shared" ref="N15:O18" si="2">C15+F15+I15+L15</f>
        <v>1</v>
      </c>
      <c r="P15" s="5678">
        <f>SUM(N15:O15)</f>
        <v>89</v>
      </c>
    </row>
    <row r="16" spans="1:17" ht="30.75" customHeight="1">
      <c r="A16" s="5609" t="s">
        <v>168</v>
      </c>
      <c r="B16" s="5620">
        <v>16</v>
      </c>
      <c r="C16" s="5621">
        <v>0</v>
      </c>
      <c r="D16" s="5622">
        <f>SUM(B16:C16)</f>
        <v>16</v>
      </c>
      <c r="E16" s="5620">
        <v>19</v>
      </c>
      <c r="F16" s="5621">
        <v>1</v>
      </c>
      <c r="G16" s="5622">
        <f>SUM(E16:F16)</f>
        <v>20</v>
      </c>
      <c r="H16" s="5620">
        <v>16</v>
      </c>
      <c r="I16" s="5621">
        <v>0</v>
      </c>
      <c r="J16" s="5622">
        <f>SUM(H16:I16)</f>
        <v>16</v>
      </c>
      <c r="K16" s="5620">
        <v>10</v>
      </c>
      <c r="L16" s="5621">
        <v>0</v>
      </c>
      <c r="M16" s="5661">
        <f>SUM(K16:L16)</f>
        <v>10</v>
      </c>
      <c r="N16" s="5624">
        <f t="shared" si="2"/>
        <v>61</v>
      </c>
      <c r="O16" s="5677">
        <f t="shared" si="2"/>
        <v>1</v>
      </c>
      <c r="P16" s="5678">
        <f>SUM(N16:O16)</f>
        <v>62</v>
      </c>
    </row>
    <row r="17" spans="1:16" ht="27.75" customHeight="1">
      <c r="A17" s="5608" t="s">
        <v>169</v>
      </c>
      <c r="B17" s="5621">
        <v>0</v>
      </c>
      <c r="C17" s="5621">
        <v>0</v>
      </c>
      <c r="D17" s="5621">
        <f>SUM(B17:C17)</f>
        <v>0</v>
      </c>
      <c r="E17" s="5620">
        <v>0</v>
      </c>
      <c r="F17" s="5621">
        <v>0</v>
      </c>
      <c r="G17" s="5622">
        <f>SUM(E17:F17)</f>
        <v>0</v>
      </c>
      <c r="H17" s="5620">
        <v>0</v>
      </c>
      <c r="I17" s="5621">
        <v>0</v>
      </c>
      <c r="J17" s="5622">
        <f>SUM(H17:I17)</f>
        <v>0</v>
      </c>
      <c r="K17" s="5620">
        <v>3</v>
      </c>
      <c r="L17" s="5621">
        <v>0</v>
      </c>
      <c r="M17" s="5661">
        <f>SUM(K17:L17)</f>
        <v>3</v>
      </c>
      <c r="N17" s="5624">
        <f t="shared" si="2"/>
        <v>3</v>
      </c>
      <c r="O17" s="5677">
        <f t="shared" si="2"/>
        <v>0</v>
      </c>
      <c r="P17" s="5678">
        <f>SUM(N17:O17)</f>
        <v>3</v>
      </c>
    </row>
    <row r="18" spans="1:16" ht="27.75" customHeight="1" thickBot="1">
      <c r="A18" s="5610" t="s">
        <v>170</v>
      </c>
      <c r="B18" s="5668">
        <v>0</v>
      </c>
      <c r="C18" s="5668">
        <v>0</v>
      </c>
      <c r="D18" s="5668">
        <f>SUM(B18:C18)</f>
        <v>0</v>
      </c>
      <c r="E18" s="5627">
        <v>0</v>
      </c>
      <c r="F18" s="5628">
        <v>0</v>
      </c>
      <c r="G18" s="5622">
        <f>SUM(E18:F18)</f>
        <v>0</v>
      </c>
      <c r="H18" s="5627">
        <v>0</v>
      </c>
      <c r="I18" s="5628">
        <v>0</v>
      </c>
      <c r="J18" s="5679">
        <f>SUM(H18:I18)</f>
        <v>0</v>
      </c>
      <c r="K18" s="5627">
        <v>0</v>
      </c>
      <c r="L18" s="5628">
        <v>0</v>
      </c>
      <c r="M18" s="5669">
        <f>SUM(K18:L18)</f>
        <v>0</v>
      </c>
      <c r="N18" s="5631">
        <f t="shared" si="2"/>
        <v>0</v>
      </c>
      <c r="O18" s="5680">
        <f t="shared" si="2"/>
        <v>0</v>
      </c>
      <c r="P18" s="5681">
        <f>SUM(N18:O18)</f>
        <v>0</v>
      </c>
    </row>
    <row r="19" spans="1:16" ht="21.75" customHeight="1" thickBot="1">
      <c r="A19" s="5614" t="s">
        <v>17</v>
      </c>
      <c r="B19" s="5650">
        <f t="shared" ref="B19:P19" si="3">SUM(B15:B18)</f>
        <v>47</v>
      </c>
      <c r="C19" s="5651">
        <f t="shared" si="3"/>
        <v>1</v>
      </c>
      <c r="D19" s="5652">
        <f t="shared" si="3"/>
        <v>48</v>
      </c>
      <c r="E19" s="5650">
        <f t="shared" si="3"/>
        <v>38</v>
      </c>
      <c r="F19" s="5651">
        <f t="shared" si="3"/>
        <v>1</v>
      </c>
      <c r="G19" s="5652">
        <f t="shared" si="3"/>
        <v>39</v>
      </c>
      <c r="H19" s="5650">
        <f t="shared" si="3"/>
        <v>44</v>
      </c>
      <c r="I19" s="5651">
        <f t="shared" si="3"/>
        <v>0</v>
      </c>
      <c r="J19" s="5652">
        <f t="shared" si="3"/>
        <v>44</v>
      </c>
      <c r="K19" s="5650">
        <f t="shared" si="3"/>
        <v>23</v>
      </c>
      <c r="L19" s="5651">
        <f t="shared" si="3"/>
        <v>0</v>
      </c>
      <c r="M19" s="5683">
        <f t="shared" si="3"/>
        <v>23</v>
      </c>
      <c r="N19" s="5692">
        <f t="shared" si="3"/>
        <v>152</v>
      </c>
      <c r="O19" s="5693">
        <f t="shared" si="3"/>
        <v>2</v>
      </c>
      <c r="P19" s="5694">
        <f t="shared" si="3"/>
        <v>154</v>
      </c>
    </row>
    <row r="20" spans="1:16" ht="27.75" customHeight="1">
      <c r="A20" s="5615" t="s">
        <v>18</v>
      </c>
      <c r="B20" s="5653"/>
      <c r="C20" s="5654"/>
      <c r="D20" s="5695"/>
      <c r="E20" s="5696"/>
      <c r="F20" s="5654"/>
      <c r="G20" s="5655"/>
      <c r="H20" s="5653"/>
      <c r="I20" s="5654"/>
      <c r="J20" s="5695"/>
      <c r="K20" s="5653"/>
      <c r="L20" s="5654"/>
      <c r="M20" s="5695"/>
      <c r="N20" s="5697"/>
      <c r="O20" s="5698"/>
      <c r="P20" s="5699"/>
    </row>
    <row r="21" spans="1:16" ht="29.25" customHeight="1">
      <c r="A21" s="5616" t="s">
        <v>167</v>
      </c>
      <c r="B21" s="5620">
        <v>0</v>
      </c>
      <c r="C21" s="5621">
        <v>0</v>
      </c>
      <c r="D21" s="5700">
        <f>SUM(B21:C21)</f>
        <v>0</v>
      </c>
      <c r="E21" s="5701">
        <v>0</v>
      </c>
      <c r="F21" s="5621">
        <v>0</v>
      </c>
      <c r="G21" s="5661">
        <v>0</v>
      </c>
      <c r="H21" s="5620">
        <v>0</v>
      </c>
      <c r="I21" s="5621">
        <v>0</v>
      </c>
      <c r="J21" s="5622">
        <f>SUM(H21:I21)</f>
        <v>0</v>
      </c>
      <c r="K21" s="5661">
        <v>0</v>
      </c>
      <c r="L21" s="5702">
        <v>0</v>
      </c>
      <c r="M21" s="5703">
        <f>SUM(K21:L21)</f>
        <v>0</v>
      </c>
      <c r="N21" s="5664">
        <f t="shared" ref="N21:O24" si="4">B21+E21+H21+K21</f>
        <v>0</v>
      </c>
      <c r="O21" s="5677">
        <f t="shared" si="4"/>
        <v>0</v>
      </c>
      <c r="P21" s="5678">
        <f t="shared" ref="P21:P25" si="5">SUM(N21:O21)</f>
        <v>0</v>
      </c>
    </row>
    <row r="22" spans="1:16" ht="31.5" customHeight="1">
      <c r="A22" s="5617" t="s">
        <v>168</v>
      </c>
      <c r="B22" s="5620">
        <v>0</v>
      </c>
      <c r="C22" s="5621">
        <v>0</v>
      </c>
      <c r="D22" s="5700">
        <v>0</v>
      </c>
      <c r="E22" s="5701">
        <v>1</v>
      </c>
      <c r="F22" s="5621">
        <v>0</v>
      </c>
      <c r="G22" s="5661">
        <f>SUM(E22,F22)</f>
        <v>1</v>
      </c>
      <c r="H22" s="5620">
        <v>0</v>
      </c>
      <c r="I22" s="5621">
        <v>0</v>
      </c>
      <c r="J22" s="5622">
        <f>SUM(H22:I22)</f>
        <v>0</v>
      </c>
      <c r="K22" s="5661">
        <v>0</v>
      </c>
      <c r="L22" s="5702">
        <v>0</v>
      </c>
      <c r="M22" s="5703">
        <v>0</v>
      </c>
      <c r="N22" s="5664">
        <f t="shared" si="4"/>
        <v>1</v>
      </c>
      <c r="O22" s="5677">
        <f t="shared" si="4"/>
        <v>0</v>
      </c>
      <c r="P22" s="5678">
        <f t="shared" si="5"/>
        <v>1</v>
      </c>
    </row>
    <row r="23" spans="1:16" ht="29.25" customHeight="1">
      <c r="A23" s="5616" t="s">
        <v>169</v>
      </c>
      <c r="B23" s="5620">
        <v>0</v>
      </c>
      <c r="C23" s="5621">
        <v>0</v>
      </c>
      <c r="D23" s="5700">
        <v>0</v>
      </c>
      <c r="E23" s="5704">
        <v>0</v>
      </c>
      <c r="F23" s="5690">
        <v>0</v>
      </c>
      <c r="G23" s="5690">
        <v>0</v>
      </c>
      <c r="H23" s="5620">
        <v>0</v>
      </c>
      <c r="I23" s="5621">
        <v>0</v>
      </c>
      <c r="J23" s="5622">
        <f>SUM(H23:I23)</f>
        <v>0</v>
      </c>
      <c r="K23" s="5661">
        <v>0</v>
      </c>
      <c r="L23" s="5702">
        <v>0</v>
      </c>
      <c r="M23" s="5703">
        <v>0</v>
      </c>
      <c r="N23" s="5664">
        <f t="shared" si="4"/>
        <v>0</v>
      </c>
      <c r="O23" s="5677">
        <f t="shared" si="4"/>
        <v>0</v>
      </c>
      <c r="P23" s="5678">
        <f t="shared" si="5"/>
        <v>0</v>
      </c>
    </row>
    <row r="24" spans="1:16" ht="30" customHeight="1" thickBot="1">
      <c r="A24" s="5618" t="s">
        <v>170</v>
      </c>
      <c r="B24" s="5705">
        <v>0</v>
      </c>
      <c r="C24" s="5706">
        <v>0</v>
      </c>
      <c r="D24" s="5707">
        <v>0</v>
      </c>
      <c r="E24" s="5708">
        <v>0</v>
      </c>
      <c r="F24" s="5628">
        <v>0</v>
      </c>
      <c r="G24" s="5628">
        <v>0</v>
      </c>
      <c r="H24" s="5667">
        <v>0</v>
      </c>
      <c r="I24" s="5668">
        <v>0</v>
      </c>
      <c r="J24" s="5622">
        <f>SUM(H24:I24)</f>
        <v>0</v>
      </c>
      <c r="K24" s="5669">
        <v>0</v>
      </c>
      <c r="L24" s="5709">
        <v>0</v>
      </c>
      <c r="M24" s="5710">
        <f>SUM(K24:L24)</f>
        <v>0</v>
      </c>
      <c r="N24" s="5711">
        <f t="shared" si="4"/>
        <v>0</v>
      </c>
      <c r="O24" s="5680">
        <f t="shared" si="4"/>
        <v>0</v>
      </c>
      <c r="P24" s="5681">
        <f t="shared" si="5"/>
        <v>0</v>
      </c>
    </row>
    <row r="25" spans="1:16" ht="26.25" customHeight="1" thickBot="1">
      <c r="A25" s="5619" t="s">
        <v>19</v>
      </c>
      <c r="B25" s="5682">
        <f>SUM(B21:B24)</f>
        <v>0</v>
      </c>
      <c r="C25" s="5682">
        <v>0</v>
      </c>
      <c r="D25" s="5682">
        <f>SUM(D21:D24)</f>
        <v>0</v>
      </c>
      <c r="E25" s="5650">
        <f>SUM(E21:E24)</f>
        <v>1</v>
      </c>
      <c r="F25" s="5712">
        <v>0</v>
      </c>
      <c r="G25" s="5683">
        <f>SUM(G21:G24)</f>
        <v>1</v>
      </c>
      <c r="H25" s="5650">
        <f t="shared" ref="H25:O25" si="6">SUM(H21:H24)</f>
        <v>0</v>
      </c>
      <c r="I25" s="5651">
        <f t="shared" si="6"/>
        <v>0</v>
      </c>
      <c r="J25" s="5652">
        <f t="shared" si="6"/>
        <v>0</v>
      </c>
      <c r="K25" s="5683">
        <f t="shared" si="6"/>
        <v>0</v>
      </c>
      <c r="L25" s="5651">
        <f t="shared" si="6"/>
        <v>0</v>
      </c>
      <c r="M25" s="5713">
        <f t="shared" si="6"/>
        <v>0</v>
      </c>
      <c r="N25" s="5714">
        <f t="shared" si="6"/>
        <v>1</v>
      </c>
      <c r="O25" s="5715">
        <f t="shared" si="6"/>
        <v>0</v>
      </c>
      <c r="P25" s="5686">
        <f t="shared" si="5"/>
        <v>1</v>
      </c>
    </row>
    <row r="26" spans="1:16" ht="27.75" customHeight="1" thickBot="1">
      <c r="A26" s="3148" t="s">
        <v>29</v>
      </c>
      <c r="B26" s="5716">
        <f t="shared" ref="B26:J26" si="7">B19</f>
        <v>47</v>
      </c>
      <c r="C26" s="5717">
        <f t="shared" si="7"/>
        <v>1</v>
      </c>
      <c r="D26" s="5718">
        <f t="shared" si="7"/>
        <v>48</v>
      </c>
      <c r="E26" s="5716">
        <f t="shared" si="7"/>
        <v>38</v>
      </c>
      <c r="F26" s="5717">
        <f t="shared" si="7"/>
        <v>1</v>
      </c>
      <c r="G26" s="5718">
        <f t="shared" si="7"/>
        <v>39</v>
      </c>
      <c r="H26" s="5716">
        <f t="shared" si="7"/>
        <v>44</v>
      </c>
      <c r="I26" s="5717">
        <f t="shared" si="7"/>
        <v>0</v>
      </c>
      <c r="J26" s="5718">
        <f t="shared" si="7"/>
        <v>44</v>
      </c>
      <c r="K26" s="5716">
        <f>SUM(K19)</f>
        <v>23</v>
      </c>
      <c r="L26" s="5717">
        <f>SUM(L19)</f>
        <v>0</v>
      </c>
      <c r="M26" s="5718">
        <f>SUM(M19)</f>
        <v>23</v>
      </c>
      <c r="N26" s="5719">
        <f>B26+E26+H26+K26</f>
        <v>152</v>
      </c>
      <c r="O26" s="5717">
        <f>C26+F26+I26+L26</f>
        <v>2</v>
      </c>
      <c r="P26" s="5718">
        <f>SUM(N26:O26)</f>
        <v>154</v>
      </c>
    </row>
    <row r="27" spans="1:16" ht="29.25" customHeight="1" thickBot="1">
      <c r="A27" s="3148" t="s">
        <v>30</v>
      </c>
      <c r="B27" s="5720">
        <f>SUM(B25)</f>
        <v>0</v>
      </c>
      <c r="C27" s="5721">
        <f t="shared" ref="C27:J27" si="8">C25</f>
        <v>0</v>
      </c>
      <c r="D27" s="5722">
        <f>SUM(D25)</f>
        <v>0</v>
      </c>
      <c r="E27" s="5720">
        <f t="shared" si="8"/>
        <v>1</v>
      </c>
      <c r="F27" s="5721">
        <f t="shared" si="8"/>
        <v>0</v>
      </c>
      <c r="G27" s="5722">
        <f t="shared" si="8"/>
        <v>1</v>
      </c>
      <c r="H27" s="5720">
        <f t="shared" si="8"/>
        <v>0</v>
      </c>
      <c r="I27" s="5721">
        <f t="shared" si="8"/>
        <v>0</v>
      </c>
      <c r="J27" s="5722">
        <f t="shared" si="8"/>
        <v>0</v>
      </c>
      <c r="K27" s="5720">
        <v>0</v>
      </c>
      <c r="L27" s="5721">
        <v>0</v>
      </c>
      <c r="M27" s="5722">
        <v>0</v>
      </c>
      <c r="N27" s="5723">
        <f>B27+E27+H27+K27</f>
        <v>1</v>
      </c>
      <c r="O27" s="5724">
        <f>C27+F27+I27+L27</f>
        <v>0</v>
      </c>
      <c r="P27" s="5725">
        <f t="shared" ref="P27" si="9">SUM(N27:O27)</f>
        <v>1</v>
      </c>
    </row>
    <row r="28" spans="1:16" ht="29.25" customHeight="1" thickBot="1">
      <c r="A28" s="3189" t="s">
        <v>31</v>
      </c>
      <c r="B28" s="3190">
        <f>SUM(B26:B27)</f>
        <v>47</v>
      </c>
      <c r="C28" s="3191">
        <f>SUM(C26:C27)</f>
        <v>1</v>
      </c>
      <c r="D28" s="3192">
        <f>SUM(D26:D27)</f>
        <v>48</v>
      </c>
      <c r="E28" s="3190">
        <f t="shared" ref="E28:L28" si="10">SUM(E26:E27)</f>
        <v>39</v>
      </c>
      <c r="F28" s="3191">
        <f t="shared" si="10"/>
        <v>1</v>
      </c>
      <c r="G28" s="3192">
        <f t="shared" si="10"/>
        <v>40</v>
      </c>
      <c r="H28" s="3190">
        <f t="shared" si="10"/>
        <v>44</v>
      </c>
      <c r="I28" s="3191">
        <f t="shared" si="10"/>
        <v>0</v>
      </c>
      <c r="J28" s="3192">
        <f t="shared" si="10"/>
        <v>44</v>
      </c>
      <c r="K28" s="3190">
        <f t="shared" si="10"/>
        <v>23</v>
      </c>
      <c r="L28" s="3191">
        <f t="shared" si="10"/>
        <v>0</v>
      </c>
      <c r="M28" s="3192">
        <f>SUM(M26:M27)</f>
        <v>23</v>
      </c>
      <c r="N28" s="3193">
        <f>SUM(B28+E28+H28+K28)</f>
        <v>153</v>
      </c>
      <c r="O28" s="3191">
        <f>SUM(C28+F28+I28+L28)</f>
        <v>2</v>
      </c>
      <c r="P28" s="3192">
        <f>SUM(N28:O28)</f>
        <v>155</v>
      </c>
    </row>
    <row r="29" spans="1:16" ht="25.5" customHeight="1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</row>
    <row r="30" spans="1:16" ht="18.75">
      <c r="A30" s="235"/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</row>
    <row r="31" spans="1:16" ht="18.75">
      <c r="A31" s="7743"/>
      <c r="B31" s="7743"/>
      <c r="C31" s="7743"/>
      <c r="D31" s="7743"/>
      <c r="E31" s="7743"/>
      <c r="F31" s="7743"/>
      <c r="G31" s="7743"/>
      <c r="H31" s="235"/>
      <c r="I31" s="235"/>
      <c r="J31" s="235"/>
      <c r="K31" s="236"/>
      <c r="L31" s="235"/>
      <c r="M31" s="235"/>
      <c r="N31" s="235"/>
      <c r="O31" s="235"/>
      <c r="P31" s="235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sqref="A1:S4"/>
    </sheetView>
  </sheetViews>
  <sheetFormatPr defaultRowHeight="18.75"/>
  <cols>
    <col min="1" max="1" width="67" style="230" bestFit="1" customWidth="1"/>
    <col min="2" max="2" width="18.28515625" style="230" customWidth="1"/>
    <col min="3" max="3" width="14.5703125" style="230" customWidth="1"/>
    <col min="4" max="4" width="11.42578125" style="230" customWidth="1"/>
    <col min="5" max="5" width="18.28515625" style="230" customWidth="1"/>
    <col min="6" max="6" width="14.5703125" style="230" customWidth="1"/>
    <col min="7" max="7" width="11.28515625" style="230" customWidth="1"/>
    <col min="8" max="8" width="18.28515625" style="230" customWidth="1"/>
    <col min="9" max="9" width="14.5703125" style="230" customWidth="1"/>
    <col min="10" max="10" width="11.28515625" style="230" customWidth="1"/>
    <col min="11" max="11" width="18.28515625" style="230" customWidth="1"/>
    <col min="12" max="12" width="14.5703125" style="230" customWidth="1"/>
    <col min="13" max="13" width="14.42578125" style="230" customWidth="1"/>
    <col min="14" max="14" width="18.28515625" style="230" customWidth="1"/>
    <col min="15" max="15" width="14.5703125" style="230" customWidth="1"/>
    <col min="16" max="16" width="11.28515625" style="230" customWidth="1"/>
    <col min="17" max="17" width="18.28515625" style="230" customWidth="1"/>
    <col min="18" max="18" width="14.5703125" style="230" customWidth="1"/>
    <col min="19" max="19" width="11.42578125" style="230" customWidth="1"/>
    <col min="20" max="16384" width="9.140625" style="230"/>
  </cols>
  <sheetData>
    <row r="1" spans="1:19">
      <c r="A1" s="7755" t="s">
        <v>400</v>
      </c>
      <c r="B1" s="7755"/>
      <c r="C1" s="7755"/>
      <c r="D1" s="7755"/>
      <c r="E1" s="7755"/>
      <c r="F1" s="7755"/>
      <c r="G1" s="7755"/>
      <c r="H1" s="7755"/>
      <c r="I1" s="7755"/>
      <c r="J1" s="7755"/>
      <c r="K1" s="7755"/>
      <c r="L1" s="7755"/>
      <c r="M1" s="7755"/>
      <c r="N1" s="7755"/>
      <c r="O1" s="7755"/>
      <c r="P1" s="7755"/>
      <c r="Q1" s="7755"/>
      <c r="R1" s="7755"/>
      <c r="S1" s="7755"/>
    </row>
    <row r="2" spans="1:19" ht="18.75" customHeight="1">
      <c r="A2" s="7755"/>
      <c r="B2" s="7755"/>
      <c r="C2" s="7755"/>
      <c r="D2" s="7755"/>
      <c r="E2" s="7755"/>
      <c r="F2" s="7755"/>
      <c r="G2" s="7755"/>
      <c r="H2" s="7755"/>
      <c r="I2" s="7755"/>
      <c r="J2" s="7755"/>
      <c r="K2" s="7755"/>
      <c r="L2" s="7755"/>
      <c r="M2" s="7755"/>
      <c r="N2" s="7755"/>
      <c r="O2" s="7755"/>
      <c r="P2" s="7755"/>
      <c r="Q2" s="7755"/>
      <c r="R2" s="7755"/>
      <c r="S2" s="7755"/>
    </row>
    <row r="3" spans="1:19" ht="18.75" customHeight="1">
      <c r="A3" s="7755"/>
      <c r="B3" s="7755"/>
      <c r="C3" s="7755"/>
      <c r="D3" s="7755"/>
      <c r="E3" s="7755"/>
      <c r="F3" s="7755"/>
      <c r="G3" s="7755"/>
      <c r="H3" s="7755"/>
      <c r="I3" s="7755"/>
      <c r="J3" s="7755"/>
      <c r="K3" s="7755"/>
      <c r="L3" s="7755"/>
      <c r="M3" s="7755"/>
      <c r="N3" s="7755"/>
      <c r="O3" s="7755"/>
      <c r="P3" s="7755"/>
      <c r="Q3" s="7755"/>
      <c r="R3" s="7755"/>
      <c r="S3" s="7755"/>
    </row>
    <row r="4" spans="1:19">
      <c r="A4" s="7755"/>
      <c r="B4" s="7755"/>
      <c r="C4" s="7755"/>
      <c r="D4" s="7755"/>
      <c r="E4" s="7755"/>
      <c r="F4" s="7755"/>
      <c r="G4" s="7755"/>
      <c r="H4" s="7755"/>
      <c r="I4" s="7755"/>
      <c r="J4" s="7755"/>
      <c r="K4" s="7755"/>
      <c r="L4" s="7755"/>
      <c r="M4" s="7755"/>
      <c r="N4" s="7755"/>
      <c r="O4" s="7755"/>
      <c r="P4" s="7755"/>
      <c r="Q4" s="7755"/>
      <c r="R4" s="7755"/>
      <c r="S4" s="7755"/>
    </row>
    <row r="5" spans="1:19" ht="32.25" customHeight="1" thickBot="1">
      <c r="A5" s="237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</row>
    <row r="6" spans="1:19" ht="32.25" customHeight="1">
      <c r="A6" s="3142" t="s">
        <v>165</v>
      </c>
      <c r="B6" s="7756" t="s">
        <v>36</v>
      </c>
      <c r="C6" s="7757"/>
      <c r="D6" s="7758"/>
      <c r="E6" s="7756" t="s">
        <v>37</v>
      </c>
      <c r="F6" s="7757"/>
      <c r="G6" s="7758"/>
      <c r="H6" s="7756" t="s">
        <v>43</v>
      </c>
      <c r="I6" s="7757"/>
      <c r="J6" s="7758"/>
      <c r="K6" s="7756" t="s">
        <v>166</v>
      </c>
      <c r="L6" s="7757"/>
      <c r="M6" s="7758"/>
      <c r="N6" s="7756" t="s">
        <v>171</v>
      </c>
      <c r="O6" s="7757"/>
      <c r="P6" s="7758"/>
      <c r="Q6" s="7752" t="s">
        <v>172</v>
      </c>
      <c r="R6" s="7753"/>
      <c r="S6" s="7754"/>
    </row>
    <row r="7" spans="1:19" ht="42" customHeight="1" thickBot="1">
      <c r="A7" s="3143"/>
      <c r="B7" s="3149" t="s">
        <v>7</v>
      </c>
      <c r="C7" s="3150" t="s">
        <v>8</v>
      </c>
      <c r="D7" s="3151" t="s">
        <v>9</v>
      </c>
      <c r="E7" s="3149" t="s">
        <v>7</v>
      </c>
      <c r="F7" s="3150" t="s">
        <v>8</v>
      </c>
      <c r="G7" s="3151" t="s">
        <v>9</v>
      </c>
      <c r="H7" s="3152" t="s">
        <v>7</v>
      </c>
      <c r="I7" s="3153" t="s">
        <v>8</v>
      </c>
      <c r="J7" s="3154" t="s">
        <v>9</v>
      </c>
      <c r="K7" s="3152" t="s">
        <v>7</v>
      </c>
      <c r="L7" s="3153" t="s">
        <v>8</v>
      </c>
      <c r="M7" s="3154" t="s">
        <v>9</v>
      </c>
      <c r="N7" s="3152" t="s">
        <v>7</v>
      </c>
      <c r="O7" s="3153" t="s">
        <v>8</v>
      </c>
      <c r="P7" s="3154" t="s">
        <v>9</v>
      </c>
      <c r="Q7" s="3155" t="s">
        <v>7</v>
      </c>
      <c r="R7" s="3150" t="s">
        <v>8</v>
      </c>
      <c r="S7" s="3144" t="s">
        <v>9</v>
      </c>
    </row>
    <row r="8" spans="1:19" ht="25.5" customHeight="1">
      <c r="A8" s="5600" t="s">
        <v>10</v>
      </c>
      <c r="B8" s="5601"/>
      <c r="C8" s="5602"/>
      <c r="D8" s="5603"/>
      <c r="E8" s="5601"/>
      <c r="F8" s="5602"/>
      <c r="G8" s="5603"/>
      <c r="H8" s="5601"/>
      <c r="I8" s="5602"/>
      <c r="J8" s="5603"/>
      <c r="K8" s="5601"/>
      <c r="L8" s="5602"/>
      <c r="M8" s="5603"/>
      <c r="N8" s="5601"/>
      <c r="O8" s="5602"/>
      <c r="P8" s="5603"/>
      <c r="Q8" s="5605"/>
      <c r="R8" s="3146"/>
      <c r="S8" s="3147"/>
    </row>
    <row r="9" spans="1:19" ht="29.25" customHeight="1">
      <c r="A9" s="5608" t="s">
        <v>167</v>
      </c>
      <c r="B9" s="5620">
        <v>24</v>
      </c>
      <c r="C9" s="5621">
        <v>5</v>
      </c>
      <c r="D9" s="5622">
        <f>SUM(B9:C9)</f>
        <v>29</v>
      </c>
      <c r="E9" s="5620">
        <v>18</v>
      </c>
      <c r="F9" s="5621">
        <v>0</v>
      </c>
      <c r="G9" s="5622">
        <f>SUM(E9:F9)</f>
        <v>18</v>
      </c>
      <c r="H9" s="5620">
        <v>20</v>
      </c>
      <c r="I9" s="5621">
        <v>2</v>
      </c>
      <c r="J9" s="5622">
        <f>SUM(H9:I9)</f>
        <v>22</v>
      </c>
      <c r="K9" s="5620">
        <v>12</v>
      </c>
      <c r="L9" s="5621">
        <v>9</v>
      </c>
      <c r="M9" s="5622">
        <v>21</v>
      </c>
      <c r="N9" s="5620">
        <v>13</v>
      </c>
      <c r="O9" s="5621">
        <v>7</v>
      </c>
      <c r="P9" s="5623">
        <f>SUM(N9:O9)</f>
        <v>20</v>
      </c>
      <c r="Q9" s="5624">
        <f t="shared" ref="Q9:Q13" si="0">SUM(B9+E9+H9+K9+N9)</f>
        <v>87</v>
      </c>
      <c r="R9" s="5625">
        <f t="shared" ref="R9:R13" si="1">SUM(C9+F9+I9+L9+O9)</f>
        <v>23</v>
      </c>
      <c r="S9" s="5626">
        <f>SUM(Q9:R9)</f>
        <v>110</v>
      </c>
    </row>
    <row r="10" spans="1:19" ht="24" customHeight="1">
      <c r="A10" s="5609" t="s">
        <v>168</v>
      </c>
      <c r="B10" s="5620">
        <v>0</v>
      </c>
      <c r="C10" s="5621">
        <v>0</v>
      </c>
      <c r="D10" s="5622">
        <v>0</v>
      </c>
      <c r="E10" s="5620">
        <v>0</v>
      </c>
      <c r="F10" s="5621">
        <v>0</v>
      </c>
      <c r="G10" s="5622">
        <v>0</v>
      </c>
      <c r="H10" s="5620">
        <v>0</v>
      </c>
      <c r="I10" s="5621">
        <v>0</v>
      </c>
      <c r="J10" s="5622">
        <v>0</v>
      </c>
      <c r="K10" s="5620">
        <v>9</v>
      </c>
      <c r="L10" s="5621">
        <v>5</v>
      </c>
      <c r="M10" s="5622">
        <v>14</v>
      </c>
      <c r="N10" s="5620">
        <v>0</v>
      </c>
      <c r="O10" s="5621">
        <v>0</v>
      </c>
      <c r="P10" s="5623">
        <f>SUM(N10:O10)</f>
        <v>0</v>
      </c>
      <c r="Q10" s="5624">
        <f t="shared" si="0"/>
        <v>9</v>
      </c>
      <c r="R10" s="5625">
        <f t="shared" si="1"/>
        <v>5</v>
      </c>
      <c r="S10" s="5626">
        <f>SUM(Q10:R10)</f>
        <v>14</v>
      </c>
    </row>
    <row r="11" spans="1:19" ht="25.5" customHeight="1">
      <c r="A11" s="5608" t="s">
        <v>169</v>
      </c>
      <c r="B11" s="5620">
        <v>0</v>
      </c>
      <c r="C11" s="5621">
        <v>0</v>
      </c>
      <c r="D11" s="5622">
        <v>0</v>
      </c>
      <c r="E11" s="5620">
        <v>0</v>
      </c>
      <c r="F11" s="5621">
        <v>0</v>
      </c>
      <c r="G11" s="5622">
        <v>0</v>
      </c>
      <c r="H11" s="5620">
        <v>0</v>
      </c>
      <c r="I11" s="5621">
        <v>0</v>
      </c>
      <c r="J11" s="5622">
        <v>0</v>
      </c>
      <c r="K11" s="5620">
        <v>10</v>
      </c>
      <c r="L11" s="5621">
        <v>0</v>
      </c>
      <c r="M11" s="5622">
        <f>SUM(K11:L11)</f>
        <v>10</v>
      </c>
      <c r="N11" s="5620">
        <v>12</v>
      </c>
      <c r="O11" s="5621">
        <v>2</v>
      </c>
      <c r="P11" s="5623">
        <f>SUM(N11:O11)</f>
        <v>14</v>
      </c>
      <c r="Q11" s="5624">
        <f t="shared" si="0"/>
        <v>22</v>
      </c>
      <c r="R11" s="5625">
        <f t="shared" si="1"/>
        <v>2</v>
      </c>
      <c r="S11" s="5626">
        <f>SUM(Q11:R11)</f>
        <v>24</v>
      </c>
    </row>
    <row r="12" spans="1:19" ht="24.75" customHeight="1" thickBot="1">
      <c r="A12" s="5610" t="s">
        <v>170</v>
      </c>
      <c r="B12" s="5627">
        <v>0</v>
      </c>
      <c r="C12" s="5628">
        <v>0</v>
      </c>
      <c r="D12" s="5629">
        <v>0</v>
      </c>
      <c r="E12" s="5627">
        <v>0</v>
      </c>
      <c r="F12" s="5628">
        <v>0</v>
      </c>
      <c r="G12" s="5629">
        <v>0</v>
      </c>
      <c r="H12" s="5627">
        <v>0</v>
      </c>
      <c r="I12" s="5628">
        <v>0</v>
      </c>
      <c r="J12" s="5629">
        <v>0</v>
      </c>
      <c r="K12" s="5627">
        <v>0</v>
      </c>
      <c r="L12" s="5628">
        <v>0</v>
      </c>
      <c r="M12" s="5622">
        <f>SUM(K12:L12)</f>
        <v>0</v>
      </c>
      <c r="N12" s="5627">
        <v>0</v>
      </c>
      <c r="O12" s="5628">
        <v>0</v>
      </c>
      <c r="P12" s="5630">
        <v>0</v>
      </c>
      <c r="Q12" s="5631">
        <f t="shared" si="0"/>
        <v>0</v>
      </c>
      <c r="R12" s="5632">
        <f t="shared" si="1"/>
        <v>0</v>
      </c>
      <c r="S12" s="5633">
        <f>SUM(Q12:R12)</f>
        <v>0</v>
      </c>
    </row>
    <row r="13" spans="1:19" ht="27" customHeight="1" thickBot="1">
      <c r="A13" s="5611" t="s">
        <v>27</v>
      </c>
      <c r="B13" s="5634">
        <f t="shared" ref="B13:M13" si="2">SUM(B9:B12)</f>
        <v>24</v>
      </c>
      <c r="C13" s="5634">
        <f t="shared" si="2"/>
        <v>5</v>
      </c>
      <c r="D13" s="5634">
        <f t="shared" si="2"/>
        <v>29</v>
      </c>
      <c r="E13" s="5634">
        <f t="shared" si="2"/>
        <v>18</v>
      </c>
      <c r="F13" s="5634">
        <f t="shared" si="2"/>
        <v>0</v>
      </c>
      <c r="G13" s="5634">
        <f t="shared" si="2"/>
        <v>18</v>
      </c>
      <c r="H13" s="5634">
        <f t="shared" si="2"/>
        <v>20</v>
      </c>
      <c r="I13" s="5634">
        <f t="shared" si="2"/>
        <v>2</v>
      </c>
      <c r="J13" s="5634">
        <f t="shared" si="2"/>
        <v>22</v>
      </c>
      <c r="K13" s="5634">
        <f t="shared" si="2"/>
        <v>31</v>
      </c>
      <c r="L13" s="5634">
        <f t="shared" si="2"/>
        <v>14</v>
      </c>
      <c r="M13" s="5634">
        <f t="shared" si="2"/>
        <v>45</v>
      </c>
      <c r="N13" s="5635">
        <f>SUM(N9:N12)</f>
        <v>25</v>
      </c>
      <c r="O13" s="5635">
        <f>SUM(O9:O12)</f>
        <v>9</v>
      </c>
      <c r="P13" s="5636">
        <f>SUM(P9:P12)</f>
        <v>34</v>
      </c>
      <c r="Q13" s="5637">
        <f t="shared" si="0"/>
        <v>118</v>
      </c>
      <c r="R13" s="5638">
        <f t="shared" si="1"/>
        <v>30</v>
      </c>
      <c r="S13" s="5638">
        <f>SUM(Q13:R13)</f>
        <v>148</v>
      </c>
    </row>
    <row r="14" spans="1:19" ht="23.25" customHeight="1">
      <c r="A14" s="5612" t="s">
        <v>15</v>
      </c>
      <c r="B14" s="5639"/>
      <c r="C14" s="5640"/>
      <c r="D14" s="5641"/>
      <c r="E14" s="5639"/>
      <c r="F14" s="5640"/>
      <c r="G14" s="5641"/>
      <c r="H14" s="5639"/>
      <c r="I14" s="5640"/>
      <c r="J14" s="5641"/>
      <c r="K14" s="5639"/>
      <c r="L14" s="5640"/>
      <c r="M14" s="5641"/>
      <c r="N14" s="5639"/>
      <c r="O14" s="5640"/>
      <c r="P14" s="5641"/>
      <c r="Q14" s="5642"/>
      <c r="R14" s="5643"/>
      <c r="S14" s="5644"/>
    </row>
    <row r="15" spans="1:19" ht="26.25" customHeight="1">
      <c r="A15" s="5613" t="s">
        <v>16</v>
      </c>
      <c r="B15" s="5620"/>
      <c r="C15" s="5621"/>
      <c r="D15" s="5622"/>
      <c r="E15" s="5620"/>
      <c r="F15" s="5621"/>
      <c r="G15" s="5622"/>
      <c r="H15" s="5620"/>
      <c r="I15" s="5621"/>
      <c r="J15" s="5622"/>
      <c r="K15" s="5620"/>
      <c r="L15" s="5621"/>
      <c r="M15" s="5622"/>
      <c r="N15" s="5620"/>
      <c r="O15" s="5621"/>
      <c r="P15" s="5622"/>
      <c r="Q15" s="5645"/>
      <c r="R15" s="5646"/>
      <c r="S15" s="5647"/>
    </row>
    <row r="16" spans="1:19" ht="30.75" customHeight="1">
      <c r="A16" s="5608" t="s">
        <v>167</v>
      </c>
      <c r="B16" s="5620">
        <v>23</v>
      </c>
      <c r="C16" s="5621">
        <v>5</v>
      </c>
      <c r="D16" s="5622">
        <f>SUM(B16:C16)</f>
        <v>28</v>
      </c>
      <c r="E16" s="5620">
        <v>18</v>
      </c>
      <c r="F16" s="5621">
        <v>0</v>
      </c>
      <c r="G16" s="5622">
        <f>SUM(E16:F16)</f>
        <v>18</v>
      </c>
      <c r="H16" s="5620">
        <v>20</v>
      </c>
      <c r="I16" s="5621">
        <v>2</v>
      </c>
      <c r="J16" s="5622">
        <f>SUM(H16:I16)</f>
        <v>22</v>
      </c>
      <c r="K16" s="5620">
        <v>11</v>
      </c>
      <c r="L16" s="5621">
        <v>9</v>
      </c>
      <c r="M16" s="5622">
        <v>20</v>
      </c>
      <c r="N16" s="5620">
        <v>13</v>
      </c>
      <c r="O16" s="5621">
        <v>7</v>
      </c>
      <c r="P16" s="5622">
        <f>SUM(N16:O16)</f>
        <v>20</v>
      </c>
      <c r="Q16" s="5624">
        <f t="shared" ref="Q16:Q20" si="3">SUM(B16+E16+H16+K16+N16)</f>
        <v>85</v>
      </c>
      <c r="R16" s="5625">
        <f t="shared" ref="R16:R20" si="4">SUM(C16+F16+I16+L16+O16)</f>
        <v>23</v>
      </c>
      <c r="S16" s="5626">
        <f>SUM(Q16:R16)</f>
        <v>108</v>
      </c>
    </row>
    <row r="17" spans="1:19" ht="27.75" customHeight="1">
      <c r="A17" s="5609" t="s">
        <v>168</v>
      </c>
      <c r="B17" s="5648">
        <v>0</v>
      </c>
      <c r="C17" s="5649">
        <v>0</v>
      </c>
      <c r="D17" s="5641">
        <v>0</v>
      </c>
      <c r="E17" s="5648">
        <v>0</v>
      </c>
      <c r="F17" s="5649">
        <v>0</v>
      </c>
      <c r="G17" s="5641">
        <v>0</v>
      </c>
      <c r="H17" s="5648">
        <v>0</v>
      </c>
      <c r="I17" s="5649">
        <v>0</v>
      </c>
      <c r="J17" s="5641">
        <v>0</v>
      </c>
      <c r="K17" s="5648">
        <v>9</v>
      </c>
      <c r="L17" s="5649">
        <v>5</v>
      </c>
      <c r="M17" s="5622">
        <v>14</v>
      </c>
      <c r="N17" s="5620">
        <v>0</v>
      </c>
      <c r="O17" s="5621">
        <v>0</v>
      </c>
      <c r="P17" s="5622">
        <f>SUM(N17:O17)</f>
        <v>0</v>
      </c>
      <c r="Q17" s="5624">
        <f t="shared" si="3"/>
        <v>9</v>
      </c>
      <c r="R17" s="5625">
        <f t="shared" si="4"/>
        <v>5</v>
      </c>
      <c r="S17" s="5626">
        <f>SUM(Q17:R17)</f>
        <v>14</v>
      </c>
    </row>
    <row r="18" spans="1:19" ht="27.75" customHeight="1">
      <c r="A18" s="5608" t="s">
        <v>169</v>
      </c>
      <c r="B18" s="5620">
        <v>0</v>
      </c>
      <c r="C18" s="5621">
        <v>0</v>
      </c>
      <c r="D18" s="5622">
        <v>0</v>
      </c>
      <c r="E18" s="5620">
        <v>0</v>
      </c>
      <c r="F18" s="5621">
        <v>0</v>
      </c>
      <c r="G18" s="5622">
        <v>0</v>
      </c>
      <c r="H18" s="5620">
        <v>0</v>
      </c>
      <c r="I18" s="5621">
        <v>0</v>
      </c>
      <c r="J18" s="5622">
        <v>0</v>
      </c>
      <c r="K18" s="5620">
        <v>10</v>
      </c>
      <c r="L18" s="5621">
        <v>0</v>
      </c>
      <c r="M18" s="5622">
        <f>SUM(K18:L18)</f>
        <v>10</v>
      </c>
      <c r="N18" s="5620">
        <v>12</v>
      </c>
      <c r="O18" s="5621">
        <v>2</v>
      </c>
      <c r="P18" s="5622">
        <f>SUM(N18:O18)</f>
        <v>14</v>
      </c>
      <c r="Q18" s="5624">
        <f t="shared" si="3"/>
        <v>22</v>
      </c>
      <c r="R18" s="5625">
        <f t="shared" si="4"/>
        <v>2</v>
      </c>
      <c r="S18" s="5626">
        <f>SUM(Q18:R18)</f>
        <v>24</v>
      </c>
    </row>
    <row r="19" spans="1:19" ht="21.75" customHeight="1" thickBot="1">
      <c r="A19" s="5610" t="s">
        <v>170</v>
      </c>
      <c r="B19" s="5627">
        <v>0</v>
      </c>
      <c r="C19" s="5628">
        <v>0</v>
      </c>
      <c r="D19" s="5629">
        <v>0</v>
      </c>
      <c r="E19" s="5627">
        <v>0</v>
      </c>
      <c r="F19" s="5628">
        <v>0</v>
      </c>
      <c r="G19" s="5629">
        <v>0</v>
      </c>
      <c r="H19" s="5627">
        <v>0</v>
      </c>
      <c r="I19" s="5628">
        <v>0</v>
      </c>
      <c r="J19" s="5629">
        <v>0</v>
      </c>
      <c r="K19" s="5627">
        <v>0</v>
      </c>
      <c r="L19" s="5628">
        <v>0</v>
      </c>
      <c r="M19" s="5629">
        <v>0</v>
      </c>
      <c r="N19" s="5627">
        <v>0</v>
      </c>
      <c r="O19" s="5628">
        <v>0</v>
      </c>
      <c r="P19" s="5629">
        <v>0</v>
      </c>
      <c r="Q19" s="5631">
        <f t="shared" si="3"/>
        <v>0</v>
      </c>
      <c r="R19" s="5632">
        <f t="shared" si="4"/>
        <v>0</v>
      </c>
      <c r="S19" s="5633">
        <f>SUM(Q19:R19)</f>
        <v>0</v>
      </c>
    </row>
    <row r="20" spans="1:19" ht="27.75" customHeight="1" thickBot="1">
      <c r="A20" s="5614" t="s">
        <v>17</v>
      </c>
      <c r="B20" s="5650">
        <f>SUM(B16:B19)</f>
        <v>23</v>
      </c>
      <c r="C20" s="5651">
        <f t="shared" ref="C20:M20" si="5">SUM(C16:C19)</f>
        <v>5</v>
      </c>
      <c r="D20" s="5652">
        <f t="shared" si="5"/>
        <v>28</v>
      </c>
      <c r="E20" s="5650">
        <f t="shared" si="5"/>
        <v>18</v>
      </c>
      <c r="F20" s="5651">
        <f t="shared" si="5"/>
        <v>0</v>
      </c>
      <c r="G20" s="5652">
        <f t="shared" si="5"/>
        <v>18</v>
      </c>
      <c r="H20" s="5652">
        <f t="shared" si="5"/>
        <v>20</v>
      </c>
      <c r="I20" s="5652">
        <f t="shared" si="5"/>
        <v>2</v>
      </c>
      <c r="J20" s="5652">
        <f t="shared" si="5"/>
        <v>22</v>
      </c>
      <c r="K20" s="5652">
        <f t="shared" si="5"/>
        <v>30</v>
      </c>
      <c r="L20" s="5652">
        <f t="shared" si="5"/>
        <v>14</v>
      </c>
      <c r="M20" s="5652">
        <f t="shared" si="5"/>
        <v>44</v>
      </c>
      <c r="N20" s="5635">
        <f>SUM(N16:N19)</f>
        <v>25</v>
      </c>
      <c r="O20" s="5635">
        <f>SUM(O16:O19)</f>
        <v>9</v>
      </c>
      <c r="P20" s="5636">
        <f>SUM(P16:P19)</f>
        <v>34</v>
      </c>
      <c r="Q20" s="5637">
        <f t="shared" si="3"/>
        <v>116</v>
      </c>
      <c r="R20" s="5638">
        <f t="shared" si="4"/>
        <v>30</v>
      </c>
      <c r="S20" s="5638">
        <f>SUM(Q20:R20)</f>
        <v>146</v>
      </c>
    </row>
    <row r="21" spans="1:19" ht="29.25" customHeight="1">
      <c r="A21" s="5615" t="s">
        <v>18</v>
      </c>
      <c r="B21" s="5653"/>
      <c r="C21" s="5654"/>
      <c r="D21" s="5655"/>
      <c r="E21" s="5653"/>
      <c r="F21" s="5654"/>
      <c r="G21" s="5655"/>
      <c r="H21" s="5653"/>
      <c r="I21" s="5654"/>
      <c r="J21" s="5655"/>
      <c r="K21" s="5653"/>
      <c r="L21" s="5654"/>
      <c r="M21" s="5655"/>
      <c r="N21" s="5653"/>
      <c r="O21" s="5656"/>
      <c r="P21" s="5657"/>
      <c r="Q21" s="5658"/>
      <c r="R21" s="5659"/>
      <c r="S21" s="5660"/>
    </row>
    <row r="22" spans="1:19" ht="31.5" customHeight="1">
      <c r="A22" s="5616" t="s">
        <v>167</v>
      </c>
      <c r="B22" s="5620">
        <v>1</v>
      </c>
      <c r="C22" s="5621">
        <v>0</v>
      </c>
      <c r="D22" s="5661">
        <f>SUM(B22:C22)</f>
        <v>1</v>
      </c>
      <c r="E22" s="5620">
        <v>0</v>
      </c>
      <c r="F22" s="5621">
        <v>0</v>
      </c>
      <c r="G22" s="5661">
        <v>0</v>
      </c>
      <c r="H22" s="5620">
        <v>0</v>
      </c>
      <c r="I22" s="5621">
        <v>0</v>
      </c>
      <c r="J22" s="5661">
        <v>0</v>
      </c>
      <c r="K22" s="5620">
        <v>1</v>
      </c>
      <c r="L22" s="5621">
        <v>0</v>
      </c>
      <c r="M22" s="5661">
        <v>1</v>
      </c>
      <c r="N22" s="5620">
        <v>0</v>
      </c>
      <c r="O22" s="5662">
        <v>0</v>
      </c>
      <c r="P22" s="5663">
        <v>0</v>
      </c>
      <c r="Q22" s="5664">
        <f t="shared" ref="Q22:Q26" si="6">SUM(B22+E22+H22+K22+N22)</f>
        <v>2</v>
      </c>
      <c r="R22" s="5625">
        <f t="shared" ref="R22:R26" si="7">SUM(C22+F22+I22+L22+O22)</f>
        <v>0</v>
      </c>
      <c r="S22" s="5626">
        <f>SUM(Q22:R22)</f>
        <v>2</v>
      </c>
    </row>
    <row r="23" spans="1:19" ht="29.25" customHeight="1">
      <c r="A23" s="5617" t="s">
        <v>168</v>
      </c>
      <c r="B23" s="5620">
        <v>0</v>
      </c>
      <c r="C23" s="5621">
        <v>0</v>
      </c>
      <c r="D23" s="5661">
        <v>0</v>
      </c>
      <c r="E23" s="5620">
        <v>0</v>
      </c>
      <c r="F23" s="5621">
        <v>0</v>
      </c>
      <c r="G23" s="5661">
        <v>0</v>
      </c>
      <c r="H23" s="5620">
        <v>0</v>
      </c>
      <c r="I23" s="5621">
        <v>0</v>
      </c>
      <c r="J23" s="5661">
        <v>0</v>
      </c>
      <c r="K23" s="5620">
        <v>0</v>
      </c>
      <c r="L23" s="5621">
        <v>0</v>
      </c>
      <c r="M23" s="5661">
        <v>0</v>
      </c>
      <c r="N23" s="5620">
        <v>0</v>
      </c>
      <c r="O23" s="5662">
        <v>0</v>
      </c>
      <c r="P23" s="5665">
        <v>0</v>
      </c>
      <c r="Q23" s="5666">
        <f t="shared" si="6"/>
        <v>0</v>
      </c>
      <c r="R23" s="5625">
        <f t="shared" si="7"/>
        <v>0</v>
      </c>
      <c r="S23" s="5626">
        <f>SUM(Q23:R23)</f>
        <v>0</v>
      </c>
    </row>
    <row r="24" spans="1:19" ht="30" customHeight="1">
      <c r="A24" s="5616" t="s">
        <v>169</v>
      </c>
      <c r="B24" s="5620">
        <v>0</v>
      </c>
      <c r="C24" s="5621">
        <v>0</v>
      </c>
      <c r="D24" s="5661">
        <v>0</v>
      </c>
      <c r="E24" s="5620">
        <v>0</v>
      </c>
      <c r="F24" s="5621">
        <v>0</v>
      </c>
      <c r="G24" s="5661">
        <v>0</v>
      </c>
      <c r="H24" s="5620">
        <v>0</v>
      </c>
      <c r="I24" s="5621">
        <v>0</v>
      </c>
      <c r="J24" s="5661">
        <v>0</v>
      </c>
      <c r="K24" s="5620">
        <v>0</v>
      </c>
      <c r="L24" s="5621">
        <v>0</v>
      </c>
      <c r="M24" s="5661">
        <v>0</v>
      </c>
      <c r="N24" s="5620">
        <v>0</v>
      </c>
      <c r="O24" s="5662">
        <v>0</v>
      </c>
      <c r="P24" s="5663">
        <v>0</v>
      </c>
      <c r="Q24" s="5664">
        <f t="shared" si="6"/>
        <v>0</v>
      </c>
      <c r="R24" s="5625">
        <f t="shared" si="7"/>
        <v>0</v>
      </c>
      <c r="S24" s="5626">
        <f>SUM(Q24:R24)</f>
        <v>0</v>
      </c>
    </row>
    <row r="25" spans="1:19" ht="26.25" customHeight="1" thickBot="1">
      <c r="A25" s="5618" t="s">
        <v>170</v>
      </c>
      <c r="B25" s="5667">
        <v>0</v>
      </c>
      <c r="C25" s="5668">
        <v>0</v>
      </c>
      <c r="D25" s="5669">
        <v>0</v>
      </c>
      <c r="E25" s="5667">
        <v>0</v>
      </c>
      <c r="F25" s="5668">
        <v>0</v>
      </c>
      <c r="G25" s="5669">
        <v>0</v>
      </c>
      <c r="H25" s="5667">
        <v>0</v>
      </c>
      <c r="I25" s="5668">
        <v>0</v>
      </c>
      <c r="J25" s="5669">
        <v>0</v>
      </c>
      <c r="K25" s="5667">
        <v>0</v>
      </c>
      <c r="L25" s="5668">
        <v>0</v>
      </c>
      <c r="M25" s="5669">
        <v>0</v>
      </c>
      <c r="N25" s="5667">
        <v>0</v>
      </c>
      <c r="O25" s="5670">
        <v>0</v>
      </c>
      <c r="P25" s="5671">
        <v>0</v>
      </c>
      <c r="Q25" s="5672">
        <f t="shared" si="6"/>
        <v>0</v>
      </c>
      <c r="R25" s="5632">
        <f t="shared" si="7"/>
        <v>0</v>
      </c>
      <c r="S25" s="5633">
        <f>SUM(Q25:R25)</f>
        <v>0</v>
      </c>
    </row>
    <row r="26" spans="1:19" ht="27.75" customHeight="1" thickBot="1">
      <c r="A26" s="5614" t="s">
        <v>19</v>
      </c>
      <c r="B26" s="5634">
        <f t="shared" ref="B26:P26" si="8">SUM(B22:B25)</f>
        <v>1</v>
      </c>
      <c r="C26" s="5634">
        <f t="shared" si="8"/>
        <v>0</v>
      </c>
      <c r="D26" s="5634">
        <f t="shared" si="8"/>
        <v>1</v>
      </c>
      <c r="E26" s="5634">
        <f t="shared" si="8"/>
        <v>0</v>
      </c>
      <c r="F26" s="5634">
        <f t="shared" si="8"/>
        <v>0</v>
      </c>
      <c r="G26" s="5634">
        <f t="shared" si="8"/>
        <v>0</v>
      </c>
      <c r="H26" s="5634">
        <f t="shared" si="8"/>
        <v>0</v>
      </c>
      <c r="I26" s="5634">
        <f t="shared" si="8"/>
        <v>0</v>
      </c>
      <c r="J26" s="5634">
        <f t="shared" si="8"/>
        <v>0</v>
      </c>
      <c r="K26" s="5634">
        <f t="shared" si="8"/>
        <v>1</v>
      </c>
      <c r="L26" s="5634">
        <f t="shared" si="8"/>
        <v>0</v>
      </c>
      <c r="M26" s="5634">
        <f t="shared" si="8"/>
        <v>1</v>
      </c>
      <c r="N26" s="5634">
        <f t="shared" si="8"/>
        <v>0</v>
      </c>
      <c r="O26" s="5634">
        <f t="shared" si="8"/>
        <v>0</v>
      </c>
      <c r="P26" s="5634">
        <f t="shared" si="8"/>
        <v>0</v>
      </c>
      <c r="Q26" s="5637">
        <f t="shared" si="6"/>
        <v>2</v>
      </c>
      <c r="R26" s="5638">
        <f t="shared" si="7"/>
        <v>0</v>
      </c>
      <c r="S26" s="5638">
        <f>SUM(Q26:R26)</f>
        <v>2</v>
      </c>
    </row>
    <row r="27" spans="1:19" ht="29.25" customHeight="1" thickBot="1">
      <c r="A27" s="3148" t="s">
        <v>29</v>
      </c>
      <c r="B27" s="5673">
        <f t="shared" ref="B27:P27" si="9">SUM(B20)</f>
        <v>23</v>
      </c>
      <c r="C27" s="5673">
        <f t="shared" si="9"/>
        <v>5</v>
      </c>
      <c r="D27" s="5673">
        <f t="shared" si="9"/>
        <v>28</v>
      </c>
      <c r="E27" s="5673">
        <f t="shared" si="9"/>
        <v>18</v>
      </c>
      <c r="F27" s="5673">
        <f t="shared" si="9"/>
        <v>0</v>
      </c>
      <c r="G27" s="5673">
        <f t="shared" si="9"/>
        <v>18</v>
      </c>
      <c r="H27" s="5673">
        <f t="shared" si="9"/>
        <v>20</v>
      </c>
      <c r="I27" s="5673">
        <f t="shared" si="9"/>
        <v>2</v>
      </c>
      <c r="J27" s="5673">
        <f t="shared" si="9"/>
        <v>22</v>
      </c>
      <c r="K27" s="5673">
        <f t="shared" si="9"/>
        <v>30</v>
      </c>
      <c r="L27" s="5674">
        <f t="shared" si="9"/>
        <v>14</v>
      </c>
      <c r="M27" s="5673">
        <f t="shared" si="9"/>
        <v>44</v>
      </c>
      <c r="N27" s="5673">
        <f t="shared" si="9"/>
        <v>25</v>
      </c>
      <c r="O27" s="5673">
        <f t="shared" si="9"/>
        <v>9</v>
      </c>
      <c r="P27" s="5673">
        <f t="shared" si="9"/>
        <v>34</v>
      </c>
      <c r="Q27" s="5673">
        <f>SUM(Q20)</f>
        <v>116</v>
      </c>
      <c r="R27" s="5673">
        <f>SUM(R20)</f>
        <v>30</v>
      </c>
      <c r="S27" s="5673">
        <f>SUM(S20)</f>
        <v>146</v>
      </c>
    </row>
    <row r="28" spans="1:19" ht="29.25" customHeight="1" thickBot="1">
      <c r="A28" s="3148" t="s">
        <v>30</v>
      </c>
      <c r="B28" s="5675">
        <f t="shared" ref="B28:P28" si="10">SUM(B26)</f>
        <v>1</v>
      </c>
      <c r="C28" s="5675">
        <f t="shared" si="10"/>
        <v>0</v>
      </c>
      <c r="D28" s="5675">
        <f t="shared" si="10"/>
        <v>1</v>
      </c>
      <c r="E28" s="5675">
        <f t="shared" si="10"/>
        <v>0</v>
      </c>
      <c r="F28" s="5675">
        <f t="shared" si="10"/>
        <v>0</v>
      </c>
      <c r="G28" s="5675">
        <f t="shared" si="10"/>
        <v>0</v>
      </c>
      <c r="H28" s="5675">
        <f t="shared" si="10"/>
        <v>0</v>
      </c>
      <c r="I28" s="5675">
        <f t="shared" si="10"/>
        <v>0</v>
      </c>
      <c r="J28" s="5675">
        <f t="shared" si="10"/>
        <v>0</v>
      </c>
      <c r="K28" s="5675">
        <f t="shared" si="10"/>
        <v>1</v>
      </c>
      <c r="L28" s="5676">
        <f t="shared" si="10"/>
        <v>0</v>
      </c>
      <c r="M28" s="5675">
        <f t="shared" si="10"/>
        <v>1</v>
      </c>
      <c r="N28" s="5675">
        <f t="shared" si="10"/>
        <v>0</v>
      </c>
      <c r="O28" s="5675">
        <f t="shared" si="10"/>
        <v>0</v>
      </c>
      <c r="P28" s="5675">
        <f t="shared" si="10"/>
        <v>0</v>
      </c>
      <c r="Q28" s="5675">
        <f>SUM(Q26)</f>
        <v>2</v>
      </c>
      <c r="R28" s="5675">
        <f>SUM(R26)</f>
        <v>0</v>
      </c>
      <c r="S28" s="5675">
        <f>SUM(S26)</f>
        <v>2</v>
      </c>
    </row>
    <row r="29" spans="1:19" ht="34.5" customHeight="1" thickBot="1">
      <c r="A29" s="3185" t="s">
        <v>31</v>
      </c>
      <c r="B29" s="3595">
        <f t="shared" ref="B29:P29" si="11">SUM(B27:B28)</f>
        <v>24</v>
      </c>
      <c r="C29" s="3595">
        <f t="shared" si="11"/>
        <v>5</v>
      </c>
      <c r="D29" s="3595">
        <f t="shared" si="11"/>
        <v>29</v>
      </c>
      <c r="E29" s="3595">
        <f t="shared" si="11"/>
        <v>18</v>
      </c>
      <c r="F29" s="3595">
        <f t="shared" si="11"/>
        <v>0</v>
      </c>
      <c r="G29" s="3595">
        <f t="shared" si="11"/>
        <v>18</v>
      </c>
      <c r="H29" s="3595">
        <f t="shared" si="11"/>
        <v>20</v>
      </c>
      <c r="I29" s="3595">
        <f t="shared" si="11"/>
        <v>2</v>
      </c>
      <c r="J29" s="3595">
        <f t="shared" si="11"/>
        <v>22</v>
      </c>
      <c r="K29" s="3595">
        <f t="shared" si="11"/>
        <v>31</v>
      </c>
      <c r="L29" s="3808">
        <f t="shared" si="11"/>
        <v>14</v>
      </c>
      <c r="M29" s="3595">
        <f t="shared" si="11"/>
        <v>45</v>
      </c>
      <c r="N29" s="3595">
        <f>SUM(N27:N28)</f>
        <v>25</v>
      </c>
      <c r="O29" s="3595">
        <f t="shared" si="11"/>
        <v>9</v>
      </c>
      <c r="P29" s="3595">
        <f t="shared" si="11"/>
        <v>34</v>
      </c>
      <c r="Q29" s="3595">
        <f>SUM(Q27:Q28)</f>
        <v>118</v>
      </c>
      <c r="R29" s="3595">
        <f>SUM(R27:R28)</f>
        <v>30</v>
      </c>
      <c r="S29" s="3595">
        <f>SUM(S27:S28)</f>
        <v>148</v>
      </c>
    </row>
    <row r="30" spans="1:19">
      <c r="A30" s="235"/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</row>
    <row r="31" spans="1:19">
      <c r="A31" s="235"/>
      <c r="B31" s="235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</row>
    <row r="32" spans="1:19">
      <c r="M32" s="235"/>
      <c r="N32" s="235"/>
      <c r="O32" s="235"/>
      <c r="P32" s="235"/>
    </row>
    <row r="33" spans="1:16">
      <c r="M33" s="235"/>
      <c r="N33" s="235"/>
      <c r="O33" s="235"/>
      <c r="P33" s="235"/>
    </row>
    <row r="34" spans="1:16">
      <c r="A34" s="3127"/>
      <c r="B34" s="3127"/>
      <c r="C34" s="3127"/>
      <c r="D34" s="3127"/>
      <c r="E34" s="3127"/>
      <c r="F34" s="3127"/>
      <c r="G34" s="3127"/>
      <c r="H34" s="235"/>
      <c r="I34" s="235"/>
      <c r="J34" s="235"/>
      <c r="K34" s="3127"/>
      <c r="L34" s="3127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8"/>
  <sheetViews>
    <sheetView zoomScale="60" zoomScaleNormal="60" workbookViewId="0">
      <selection activeCell="H34" sqref="H34"/>
    </sheetView>
  </sheetViews>
  <sheetFormatPr defaultRowHeight="18"/>
  <cols>
    <col min="1" max="1" width="71.85546875" style="234" customWidth="1"/>
    <col min="2" max="2" width="16" style="234" customWidth="1"/>
    <col min="3" max="3" width="12.85546875" style="234" bestFit="1" customWidth="1"/>
    <col min="4" max="4" width="10.85546875" style="234" bestFit="1" customWidth="1"/>
    <col min="5" max="5" width="16" style="234" customWidth="1"/>
    <col min="6" max="6" width="12.85546875" style="234" bestFit="1" customWidth="1"/>
    <col min="7" max="7" width="13.28515625" style="234" customWidth="1"/>
    <col min="8" max="8" width="15.28515625" style="234" customWidth="1"/>
    <col min="9" max="9" width="16.7109375" style="234" bestFit="1" customWidth="1"/>
    <col min="10" max="10" width="13.42578125" style="234" customWidth="1"/>
    <col min="11" max="11" width="9.140625" style="234" customWidth="1"/>
    <col min="12" max="256" width="9.140625" style="234"/>
    <col min="257" max="257" width="66.5703125" style="234" bestFit="1" customWidth="1"/>
    <col min="258" max="258" width="19.85546875" style="234" customWidth="1"/>
    <col min="259" max="259" width="12.85546875" style="234" bestFit="1" customWidth="1"/>
    <col min="260" max="260" width="10.85546875" style="234" bestFit="1" customWidth="1"/>
    <col min="261" max="261" width="18.42578125" style="234" customWidth="1"/>
    <col min="262" max="262" width="12.85546875" style="234" bestFit="1" customWidth="1"/>
    <col min="263" max="263" width="10.85546875" style="234" bestFit="1" customWidth="1"/>
    <col min="264" max="264" width="18.42578125" style="234" customWidth="1"/>
    <col min="265" max="265" width="16.7109375" style="234" bestFit="1" customWidth="1"/>
    <col min="266" max="266" width="10.85546875" style="234" bestFit="1" customWidth="1"/>
    <col min="267" max="267" width="9.140625" style="234" customWidth="1"/>
    <col min="268" max="512" width="9.140625" style="234"/>
    <col min="513" max="513" width="66.5703125" style="234" bestFit="1" customWidth="1"/>
    <col min="514" max="514" width="19.85546875" style="234" customWidth="1"/>
    <col min="515" max="515" width="12.85546875" style="234" bestFit="1" customWidth="1"/>
    <col min="516" max="516" width="10.85546875" style="234" bestFit="1" customWidth="1"/>
    <col min="517" max="517" width="18.42578125" style="234" customWidth="1"/>
    <col min="518" max="518" width="12.85546875" style="234" bestFit="1" customWidth="1"/>
    <col min="519" max="519" width="10.85546875" style="234" bestFit="1" customWidth="1"/>
    <col min="520" max="520" width="18.42578125" style="234" customWidth="1"/>
    <col min="521" max="521" width="16.7109375" style="234" bestFit="1" customWidth="1"/>
    <col min="522" max="522" width="10.85546875" style="234" bestFit="1" customWidth="1"/>
    <col min="523" max="523" width="9.140625" style="234" customWidth="1"/>
    <col min="524" max="768" width="9.140625" style="234"/>
    <col min="769" max="769" width="66.5703125" style="234" bestFit="1" customWidth="1"/>
    <col min="770" max="770" width="19.85546875" style="234" customWidth="1"/>
    <col min="771" max="771" width="12.85546875" style="234" bestFit="1" customWidth="1"/>
    <col min="772" max="772" width="10.85546875" style="234" bestFit="1" customWidth="1"/>
    <col min="773" max="773" width="18.42578125" style="234" customWidth="1"/>
    <col min="774" max="774" width="12.85546875" style="234" bestFit="1" customWidth="1"/>
    <col min="775" max="775" width="10.85546875" style="234" bestFit="1" customWidth="1"/>
    <col min="776" max="776" width="18.42578125" style="234" customWidth="1"/>
    <col min="777" max="777" width="16.7109375" style="234" bestFit="1" customWidth="1"/>
    <col min="778" max="778" width="10.85546875" style="234" bestFit="1" customWidth="1"/>
    <col min="779" max="779" width="9.140625" style="234" customWidth="1"/>
    <col min="780" max="1024" width="9.140625" style="234"/>
    <col min="1025" max="1025" width="66.5703125" style="234" bestFit="1" customWidth="1"/>
    <col min="1026" max="1026" width="19.85546875" style="234" customWidth="1"/>
    <col min="1027" max="1027" width="12.85546875" style="234" bestFit="1" customWidth="1"/>
    <col min="1028" max="1028" width="10.85546875" style="234" bestFit="1" customWidth="1"/>
    <col min="1029" max="1029" width="18.42578125" style="234" customWidth="1"/>
    <col min="1030" max="1030" width="12.85546875" style="234" bestFit="1" customWidth="1"/>
    <col min="1031" max="1031" width="10.85546875" style="234" bestFit="1" customWidth="1"/>
    <col min="1032" max="1032" width="18.42578125" style="234" customWidth="1"/>
    <col min="1033" max="1033" width="16.7109375" style="234" bestFit="1" customWidth="1"/>
    <col min="1034" max="1034" width="10.85546875" style="234" bestFit="1" customWidth="1"/>
    <col min="1035" max="1035" width="9.140625" style="234" customWidth="1"/>
    <col min="1036" max="1280" width="9.140625" style="234"/>
    <col min="1281" max="1281" width="66.5703125" style="234" bestFit="1" customWidth="1"/>
    <col min="1282" max="1282" width="19.85546875" style="234" customWidth="1"/>
    <col min="1283" max="1283" width="12.85546875" style="234" bestFit="1" customWidth="1"/>
    <col min="1284" max="1284" width="10.85546875" style="234" bestFit="1" customWidth="1"/>
    <col min="1285" max="1285" width="18.42578125" style="234" customWidth="1"/>
    <col min="1286" max="1286" width="12.85546875" style="234" bestFit="1" customWidth="1"/>
    <col min="1287" max="1287" width="10.85546875" style="234" bestFit="1" customWidth="1"/>
    <col min="1288" max="1288" width="18.42578125" style="234" customWidth="1"/>
    <col min="1289" max="1289" width="16.7109375" style="234" bestFit="1" customWidth="1"/>
    <col min="1290" max="1290" width="10.85546875" style="234" bestFit="1" customWidth="1"/>
    <col min="1291" max="1291" width="9.140625" style="234" customWidth="1"/>
    <col min="1292" max="1536" width="9.140625" style="234"/>
    <col min="1537" max="1537" width="66.5703125" style="234" bestFit="1" customWidth="1"/>
    <col min="1538" max="1538" width="19.85546875" style="234" customWidth="1"/>
    <col min="1539" max="1539" width="12.85546875" style="234" bestFit="1" customWidth="1"/>
    <col min="1540" max="1540" width="10.85546875" style="234" bestFit="1" customWidth="1"/>
    <col min="1541" max="1541" width="18.42578125" style="234" customWidth="1"/>
    <col min="1542" max="1542" width="12.85546875" style="234" bestFit="1" customWidth="1"/>
    <col min="1543" max="1543" width="10.85546875" style="234" bestFit="1" customWidth="1"/>
    <col min="1544" max="1544" width="18.42578125" style="234" customWidth="1"/>
    <col min="1545" max="1545" width="16.7109375" style="234" bestFit="1" customWidth="1"/>
    <col min="1546" max="1546" width="10.85546875" style="234" bestFit="1" customWidth="1"/>
    <col min="1547" max="1547" width="9.140625" style="234" customWidth="1"/>
    <col min="1548" max="1792" width="9.140625" style="234"/>
    <col min="1793" max="1793" width="66.5703125" style="234" bestFit="1" customWidth="1"/>
    <col min="1794" max="1794" width="19.85546875" style="234" customWidth="1"/>
    <col min="1795" max="1795" width="12.85546875" style="234" bestFit="1" customWidth="1"/>
    <col min="1796" max="1796" width="10.85546875" style="234" bestFit="1" customWidth="1"/>
    <col min="1797" max="1797" width="18.42578125" style="234" customWidth="1"/>
    <col min="1798" max="1798" width="12.85546875" style="234" bestFit="1" customWidth="1"/>
    <col min="1799" max="1799" width="10.85546875" style="234" bestFit="1" customWidth="1"/>
    <col min="1800" max="1800" width="18.42578125" style="234" customWidth="1"/>
    <col min="1801" max="1801" width="16.7109375" style="234" bestFit="1" customWidth="1"/>
    <col min="1802" max="1802" width="10.85546875" style="234" bestFit="1" customWidth="1"/>
    <col min="1803" max="1803" width="9.140625" style="234" customWidth="1"/>
    <col min="1804" max="2048" width="9.140625" style="234"/>
    <col min="2049" max="2049" width="66.5703125" style="234" bestFit="1" customWidth="1"/>
    <col min="2050" max="2050" width="19.85546875" style="234" customWidth="1"/>
    <col min="2051" max="2051" width="12.85546875" style="234" bestFit="1" customWidth="1"/>
    <col min="2052" max="2052" width="10.85546875" style="234" bestFit="1" customWidth="1"/>
    <col min="2053" max="2053" width="18.42578125" style="234" customWidth="1"/>
    <col min="2054" max="2054" width="12.85546875" style="234" bestFit="1" customWidth="1"/>
    <col min="2055" max="2055" width="10.85546875" style="234" bestFit="1" customWidth="1"/>
    <col min="2056" max="2056" width="18.42578125" style="234" customWidth="1"/>
    <col min="2057" max="2057" width="16.7109375" style="234" bestFit="1" customWidth="1"/>
    <col min="2058" max="2058" width="10.85546875" style="234" bestFit="1" customWidth="1"/>
    <col min="2059" max="2059" width="9.140625" style="234" customWidth="1"/>
    <col min="2060" max="2304" width="9.140625" style="234"/>
    <col min="2305" max="2305" width="66.5703125" style="234" bestFit="1" customWidth="1"/>
    <col min="2306" max="2306" width="19.85546875" style="234" customWidth="1"/>
    <col min="2307" max="2307" width="12.85546875" style="234" bestFit="1" customWidth="1"/>
    <col min="2308" max="2308" width="10.85546875" style="234" bestFit="1" customWidth="1"/>
    <col min="2309" max="2309" width="18.42578125" style="234" customWidth="1"/>
    <col min="2310" max="2310" width="12.85546875" style="234" bestFit="1" customWidth="1"/>
    <col min="2311" max="2311" width="10.85546875" style="234" bestFit="1" customWidth="1"/>
    <col min="2312" max="2312" width="18.42578125" style="234" customWidth="1"/>
    <col min="2313" max="2313" width="16.7109375" style="234" bestFit="1" customWidth="1"/>
    <col min="2314" max="2314" width="10.85546875" style="234" bestFit="1" customWidth="1"/>
    <col min="2315" max="2315" width="9.140625" style="234" customWidth="1"/>
    <col min="2316" max="2560" width="9.140625" style="234"/>
    <col min="2561" max="2561" width="66.5703125" style="234" bestFit="1" customWidth="1"/>
    <col min="2562" max="2562" width="19.85546875" style="234" customWidth="1"/>
    <col min="2563" max="2563" width="12.85546875" style="234" bestFit="1" customWidth="1"/>
    <col min="2564" max="2564" width="10.85546875" style="234" bestFit="1" customWidth="1"/>
    <col min="2565" max="2565" width="18.42578125" style="234" customWidth="1"/>
    <col min="2566" max="2566" width="12.85546875" style="234" bestFit="1" customWidth="1"/>
    <col min="2567" max="2567" width="10.85546875" style="234" bestFit="1" customWidth="1"/>
    <col min="2568" max="2568" width="18.42578125" style="234" customWidth="1"/>
    <col min="2569" max="2569" width="16.7109375" style="234" bestFit="1" customWidth="1"/>
    <col min="2570" max="2570" width="10.85546875" style="234" bestFit="1" customWidth="1"/>
    <col min="2571" max="2571" width="9.140625" style="234" customWidth="1"/>
    <col min="2572" max="2816" width="9.140625" style="234"/>
    <col min="2817" max="2817" width="66.5703125" style="234" bestFit="1" customWidth="1"/>
    <col min="2818" max="2818" width="19.85546875" style="234" customWidth="1"/>
    <col min="2819" max="2819" width="12.85546875" style="234" bestFit="1" customWidth="1"/>
    <col min="2820" max="2820" width="10.85546875" style="234" bestFit="1" customWidth="1"/>
    <col min="2821" max="2821" width="18.42578125" style="234" customWidth="1"/>
    <col min="2822" max="2822" width="12.85546875" style="234" bestFit="1" customWidth="1"/>
    <col min="2823" max="2823" width="10.85546875" style="234" bestFit="1" customWidth="1"/>
    <col min="2824" max="2824" width="18.42578125" style="234" customWidth="1"/>
    <col min="2825" max="2825" width="16.7109375" style="234" bestFit="1" customWidth="1"/>
    <col min="2826" max="2826" width="10.85546875" style="234" bestFit="1" customWidth="1"/>
    <col min="2827" max="2827" width="9.140625" style="234" customWidth="1"/>
    <col min="2828" max="3072" width="9.140625" style="234"/>
    <col min="3073" max="3073" width="66.5703125" style="234" bestFit="1" customWidth="1"/>
    <col min="3074" max="3074" width="19.85546875" style="234" customWidth="1"/>
    <col min="3075" max="3075" width="12.85546875" style="234" bestFit="1" customWidth="1"/>
    <col min="3076" max="3076" width="10.85546875" style="234" bestFit="1" customWidth="1"/>
    <col min="3077" max="3077" width="18.42578125" style="234" customWidth="1"/>
    <col min="3078" max="3078" width="12.85546875" style="234" bestFit="1" customWidth="1"/>
    <col min="3079" max="3079" width="10.85546875" style="234" bestFit="1" customWidth="1"/>
    <col min="3080" max="3080" width="18.42578125" style="234" customWidth="1"/>
    <col min="3081" max="3081" width="16.7109375" style="234" bestFit="1" customWidth="1"/>
    <col min="3082" max="3082" width="10.85546875" style="234" bestFit="1" customWidth="1"/>
    <col min="3083" max="3083" width="9.140625" style="234" customWidth="1"/>
    <col min="3084" max="3328" width="9.140625" style="234"/>
    <col min="3329" max="3329" width="66.5703125" style="234" bestFit="1" customWidth="1"/>
    <col min="3330" max="3330" width="19.85546875" style="234" customWidth="1"/>
    <col min="3331" max="3331" width="12.85546875" style="234" bestFit="1" customWidth="1"/>
    <col min="3332" max="3332" width="10.85546875" style="234" bestFit="1" customWidth="1"/>
    <col min="3333" max="3333" width="18.42578125" style="234" customWidth="1"/>
    <col min="3334" max="3334" width="12.85546875" style="234" bestFit="1" customWidth="1"/>
    <col min="3335" max="3335" width="10.85546875" style="234" bestFit="1" customWidth="1"/>
    <col min="3336" max="3336" width="18.42578125" style="234" customWidth="1"/>
    <col min="3337" max="3337" width="16.7109375" style="234" bestFit="1" customWidth="1"/>
    <col min="3338" max="3338" width="10.85546875" style="234" bestFit="1" customWidth="1"/>
    <col min="3339" max="3339" width="9.140625" style="234" customWidth="1"/>
    <col min="3340" max="3584" width="9.140625" style="234"/>
    <col min="3585" max="3585" width="66.5703125" style="234" bestFit="1" customWidth="1"/>
    <col min="3586" max="3586" width="19.85546875" style="234" customWidth="1"/>
    <col min="3587" max="3587" width="12.85546875" style="234" bestFit="1" customWidth="1"/>
    <col min="3588" max="3588" width="10.85546875" style="234" bestFit="1" customWidth="1"/>
    <col min="3589" max="3589" width="18.42578125" style="234" customWidth="1"/>
    <col min="3590" max="3590" width="12.85546875" style="234" bestFit="1" customWidth="1"/>
    <col min="3591" max="3591" width="10.85546875" style="234" bestFit="1" customWidth="1"/>
    <col min="3592" max="3592" width="18.42578125" style="234" customWidth="1"/>
    <col min="3593" max="3593" width="16.7109375" style="234" bestFit="1" customWidth="1"/>
    <col min="3594" max="3594" width="10.85546875" style="234" bestFit="1" customWidth="1"/>
    <col min="3595" max="3595" width="9.140625" style="234" customWidth="1"/>
    <col min="3596" max="3840" width="9.140625" style="234"/>
    <col min="3841" max="3841" width="66.5703125" style="234" bestFit="1" customWidth="1"/>
    <col min="3842" max="3842" width="19.85546875" style="234" customWidth="1"/>
    <col min="3843" max="3843" width="12.85546875" style="234" bestFit="1" customWidth="1"/>
    <col min="3844" max="3844" width="10.85546875" style="234" bestFit="1" customWidth="1"/>
    <col min="3845" max="3845" width="18.42578125" style="234" customWidth="1"/>
    <col min="3846" max="3846" width="12.85546875" style="234" bestFit="1" customWidth="1"/>
    <col min="3847" max="3847" width="10.85546875" style="234" bestFit="1" customWidth="1"/>
    <col min="3848" max="3848" width="18.42578125" style="234" customWidth="1"/>
    <col min="3849" max="3849" width="16.7109375" style="234" bestFit="1" customWidth="1"/>
    <col min="3850" max="3850" width="10.85546875" style="234" bestFit="1" customWidth="1"/>
    <col min="3851" max="3851" width="9.140625" style="234" customWidth="1"/>
    <col min="3852" max="4096" width="9.140625" style="234"/>
    <col min="4097" max="4097" width="66.5703125" style="234" bestFit="1" customWidth="1"/>
    <col min="4098" max="4098" width="19.85546875" style="234" customWidth="1"/>
    <col min="4099" max="4099" width="12.85546875" style="234" bestFit="1" customWidth="1"/>
    <col min="4100" max="4100" width="10.85546875" style="234" bestFit="1" customWidth="1"/>
    <col min="4101" max="4101" width="18.42578125" style="234" customWidth="1"/>
    <col min="4102" max="4102" width="12.85546875" style="234" bestFit="1" customWidth="1"/>
    <col min="4103" max="4103" width="10.85546875" style="234" bestFit="1" customWidth="1"/>
    <col min="4104" max="4104" width="18.42578125" style="234" customWidth="1"/>
    <col min="4105" max="4105" width="16.7109375" style="234" bestFit="1" customWidth="1"/>
    <col min="4106" max="4106" width="10.85546875" style="234" bestFit="1" customWidth="1"/>
    <col min="4107" max="4107" width="9.140625" style="234" customWidth="1"/>
    <col min="4108" max="4352" width="9.140625" style="234"/>
    <col min="4353" max="4353" width="66.5703125" style="234" bestFit="1" customWidth="1"/>
    <col min="4354" max="4354" width="19.85546875" style="234" customWidth="1"/>
    <col min="4355" max="4355" width="12.85546875" style="234" bestFit="1" customWidth="1"/>
    <col min="4356" max="4356" width="10.85546875" style="234" bestFit="1" customWidth="1"/>
    <col min="4357" max="4357" width="18.42578125" style="234" customWidth="1"/>
    <col min="4358" max="4358" width="12.85546875" style="234" bestFit="1" customWidth="1"/>
    <col min="4359" max="4359" width="10.85546875" style="234" bestFit="1" customWidth="1"/>
    <col min="4360" max="4360" width="18.42578125" style="234" customWidth="1"/>
    <col min="4361" max="4361" width="16.7109375" style="234" bestFit="1" customWidth="1"/>
    <col min="4362" max="4362" width="10.85546875" style="234" bestFit="1" customWidth="1"/>
    <col min="4363" max="4363" width="9.140625" style="234" customWidth="1"/>
    <col min="4364" max="4608" width="9.140625" style="234"/>
    <col min="4609" max="4609" width="66.5703125" style="234" bestFit="1" customWidth="1"/>
    <col min="4610" max="4610" width="19.85546875" style="234" customWidth="1"/>
    <col min="4611" max="4611" width="12.85546875" style="234" bestFit="1" customWidth="1"/>
    <col min="4612" max="4612" width="10.85546875" style="234" bestFit="1" customWidth="1"/>
    <col min="4613" max="4613" width="18.42578125" style="234" customWidth="1"/>
    <col min="4614" max="4614" width="12.85546875" style="234" bestFit="1" customWidth="1"/>
    <col min="4615" max="4615" width="10.85546875" style="234" bestFit="1" customWidth="1"/>
    <col min="4616" max="4616" width="18.42578125" style="234" customWidth="1"/>
    <col min="4617" max="4617" width="16.7109375" style="234" bestFit="1" customWidth="1"/>
    <col min="4618" max="4618" width="10.85546875" style="234" bestFit="1" customWidth="1"/>
    <col min="4619" max="4619" width="9.140625" style="234" customWidth="1"/>
    <col min="4620" max="4864" width="9.140625" style="234"/>
    <col min="4865" max="4865" width="66.5703125" style="234" bestFit="1" customWidth="1"/>
    <col min="4866" max="4866" width="19.85546875" style="234" customWidth="1"/>
    <col min="4867" max="4867" width="12.85546875" style="234" bestFit="1" customWidth="1"/>
    <col min="4868" max="4868" width="10.85546875" style="234" bestFit="1" customWidth="1"/>
    <col min="4869" max="4869" width="18.42578125" style="234" customWidth="1"/>
    <col min="4870" max="4870" width="12.85546875" style="234" bestFit="1" customWidth="1"/>
    <col min="4871" max="4871" width="10.85546875" style="234" bestFit="1" customWidth="1"/>
    <col min="4872" max="4872" width="18.42578125" style="234" customWidth="1"/>
    <col min="4873" max="4873" width="16.7109375" style="234" bestFit="1" customWidth="1"/>
    <col min="4874" max="4874" width="10.85546875" style="234" bestFit="1" customWidth="1"/>
    <col min="4875" max="4875" width="9.140625" style="234" customWidth="1"/>
    <col min="4876" max="5120" width="9.140625" style="234"/>
    <col min="5121" max="5121" width="66.5703125" style="234" bestFit="1" customWidth="1"/>
    <col min="5122" max="5122" width="19.85546875" style="234" customWidth="1"/>
    <col min="5123" max="5123" width="12.85546875" style="234" bestFit="1" customWidth="1"/>
    <col min="5124" max="5124" width="10.85546875" style="234" bestFit="1" customWidth="1"/>
    <col min="5125" max="5125" width="18.42578125" style="234" customWidth="1"/>
    <col min="5126" max="5126" width="12.85546875" style="234" bestFit="1" customWidth="1"/>
    <col min="5127" max="5127" width="10.85546875" style="234" bestFit="1" customWidth="1"/>
    <col min="5128" max="5128" width="18.42578125" style="234" customWidth="1"/>
    <col min="5129" max="5129" width="16.7109375" style="234" bestFit="1" customWidth="1"/>
    <col min="5130" max="5130" width="10.85546875" style="234" bestFit="1" customWidth="1"/>
    <col min="5131" max="5131" width="9.140625" style="234" customWidth="1"/>
    <col min="5132" max="5376" width="9.140625" style="234"/>
    <col min="5377" max="5377" width="66.5703125" style="234" bestFit="1" customWidth="1"/>
    <col min="5378" max="5378" width="19.85546875" style="234" customWidth="1"/>
    <col min="5379" max="5379" width="12.85546875" style="234" bestFit="1" customWidth="1"/>
    <col min="5380" max="5380" width="10.85546875" style="234" bestFit="1" customWidth="1"/>
    <col min="5381" max="5381" width="18.42578125" style="234" customWidth="1"/>
    <col min="5382" max="5382" width="12.85546875" style="234" bestFit="1" customWidth="1"/>
    <col min="5383" max="5383" width="10.85546875" style="234" bestFit="1" customWidth="1"/>
    <col min="5384" max="5384" width="18.42578125" style="234" customWidth="1"/>
    <col min="5385" max="5385" width="16.7109375" style="234" bestFit="1" customWidth="1"/>
    <col min="5386" max="5386" width="10.85546875" style="234" bestFit="1" customWidth="1"/>
    <col min="5387" max="5387" width="9.140625" style="234" customWidth="1"/>
    <col min="5388" max="5632" width="9.140625" style="234"/>
    <col min="5633" max="5633" width="66.5703125" style="234" bestFit="1" customWidth="1"/>
    <col min="5634" max="5634" width="19.85546875" style="234" customWidth="1"/>
    <col min="5635" max="5635" width="12.85546875" style="234" bestFit="1" customWidth="1"/>
    <col min="5636" max="5636" width="10.85546875" style="234" bestFit="1" customWidth="1"/>
    <col min="5637" max="5637" width="18.42578125" style="234" customWidth="1"/>
    <col min="5638" max="5638" width="12.85546875" style="234" bestFit="1" customWidth="1"/>
    <col min="5639" max="5639" width="10.85546875" style="234" bestFit="1" customWidth="1"/>
    <col min="5640" max="5640" width="18.42578125" style="234" customWidth="1"/>
    <col min="5641" max="5641" width="16.7109375" style="234" bestFit="1" customWidth="1"/>
    <col min="5642" max="5642" width="10.85546875" style="234" bestFit="1" customWidth="1"/>
    <col min="5643" max="5643" width="9.140625" style="234" customWidth="1"/>
    <col min="5644" max="5888" width="9.140625" style="234"/>
    <col min="5889" max="5889" width="66.5703125" style="234" bestFit="1" customWidth="1"/>
    <col min="5890" max="5890" width="19.85546875" style="234" customWidth="1"/>
    <col min="5891" max="5891" width="12.85546875" style="234" bestFit="1" customWidth="1"/>
    <col min="5892" max="5892" width="10.85546875" style="234" bestFit="1" customWidth="1"/>
    <col min="5893" max="5893" width="18.42578125" style="234" customWidth="1"/>
    <col min="5894" max="5894" width="12.85546875" style="234" bestFit="1" customWidth="1"/>
    <col min="5895" max="5895" width="10.85546875" style="234" bestFit="1" customWidth="1"/>
    <col min="5896" max="5896" width="18.42578125" style="234" customWidth="1"/>
    <col min="5897" max="5897" width="16.7109375" style="234" bestFit="1" customWidth="1"/>
    <col min="5898" max="5898" width="10.85546875" style="234" bestFit="1" customWidth="1"/>
    <col min="5899" max="5899" width="9.140625" style="234" customWidth="1"/>
    <col min="5900" max="6144" width="9.140625" style="234"/>
    <col min="6145" max="6145" width="66.5703125" style="234" bestFit="1" customWidth="1"/>
    <col min="6146" max="6146" width="19.85546875" style="234" customWidth="1"/>
    <col min="6147" max="6147" width="12.85546875" style="234" bestFit="1" customWidth="1"/>
    <col min="6148" max="6148" width="10.85546875" style="234" bestFit="1" customWidth="1"/>
    <col min="6149" max="6149" width="18.42578125" style="234" customWidth="1"/>
    <col min="6150" max="6150" width="12.85546875" style="234" bestFit="1" customWidth="1"/>
    <col min="6151" max="6151" width="10.85546875" style="234" bestFit="1" customWidth="1"/>
    <col min="6152" max="6152" width="18.42578125" style="234" customWidth="1"/>
    <col min="6153" max="6153" width="16.7109375" style="234" bestFit="1" customWidth="1"/>
    <col min="6154" max="6154" width="10.85546875" style="234" bestFit="1" customWidth="1"/>
    <col min="6155" max="6155" width="9.140625" style="234" customWidth="1"/>
    <col min="6156" max="6400" width="9.140625" style="234"/>
    <col min="6401" max="6401" width="66.5703125" style="234" bestFit="1" customWidth="1"/>
    <col min="6402" max="6402" width="19.85546875" style="234" customWidth="1"/>
    <col min="6403" max="6403" width="12.85546875" style="234" bestFit="1" customWidth="1"/>
    <col min="6404" max="6404" width="10.85546875" style="234" bestFit="1" customWidth="1"/>
    <col min="6405" max="6405" width="18.42578125" style="234" customWidth="1"/>
    <col min="6406" max="6406" width="12.85546875" style="234" bestFit="1" customWidth="1"/>
    <col min="6407" max="6407" width="10.85546875" style="234" bestFit="1" customWidth="1"/>
    <col min="6408" max="6408" width="18.42578125" style="234" customWidth="1"/>
    <col min="6409" max="6409" width="16.7109375" style="234" bestFit="1" customWidth="1"/>
    <col min="6410" max="6410" width="10.85546875" style="234" bestFit="1" customWidth="1"/>
    <col min="6411" max="6411" width="9.140625" style="234" customWidth="1"/>
    <col min="6412" max="6656" width="9.140625" style="234"/>
    <col min="6657" max="6657" width="66.5703125" style="234" bestFit="1" customWidth="1"/>
    <col min="6658" max="6658" width="19.85546875" style="234" customWidth="1"/>
    <col min="6659" max="6659" width="12.85546875" style="234" bestFit="1" customWidth="1"/>
    <col min="6660" max="6660" width="10.85546875" style="234" bestFit="1" customWidth="1"/>
    <col min="6661" max="6661" width="18.42578125" style="234" customWidth="1"/>
    <col min="6662" max="6662" width="12.85546875" style="234" bestFit="1" customWidth="1"/>
    <col min="6663" max="6663" width="10.85546875" style="234" bestFit="1" customWidth="1"/>
    <col min="6664" max="6664" width="18.42578125" style="234" customWidth="1"/>
    <col min="6665" max="6665" width="16.7109375" style="234" bestFit="1" customWidth="1"/>
    <col min="6666" max="6666" width="10.85546875" style="234" bestFit="1" customWidth="1"/>
    <col min="6667" max="6667" width="9.140625" style="234" customWidth="1"/>
    <col min="6668" max="6912" width="9.140625" style="234"/>
    <col min="6913" max="6913" width="66.5703125" style="234" bestFit="1" customWidth="1"/>
    <col min="6914" max="6914" width="19.85546875" style="234" customWidth="1"/>
    <col min="6915" max="6915" width="12.85546875" style="234" bestFit="1" customWidth="1"/>
    <col min="6916" max="6916" width="10.85546875" style="234" bestFit="1" customWidth="1"/>
    <col min="6917" max="6917" width="18.42578125" style="234" customWidth="1"/>
    <col min="6918" max="6918" width="12.85546875" style="234" bestFit="1" customWidth="1"/>
    <col min="6919" max="6919" width="10.85546875" style="234" bestFit="1" customWidth="1"/>
    <col min="6920" max="6920" width="18.42578125" style="234" customWidth="1"/>
    <col min="6921" max="6921" width="16.7109375" style="234" bestFit="1" customWidth="1"/>
    <col min="6922" max="6922" width="10.85546875" style="234" bestFit="1" customWidth="1"/>
    <col min="6923" max="6923" width="9.140625" style="234" customWidth="1"/>
    <col min="6924" max="7168" width="9.140625" style="234"/>
    <col min="7169" max="7169" width="66.5703125" style="234" bestFit="1" customWidth="1"/>
    <col min="7170" max="7170" width="19.85546875" style="234" customWidth="1"/>
    <col min="7171" max="7171" width="12.85546875" style="234" bestFit="1" customWidth="1"/>
    <col min="7172" max="7172" width="10.85546875" style="234" bestFit="1" customWidth="1"/>
    <col min="7173" max="7173" width="18.42578125" style="234" customWidth="1"/>
    <col min="7174" max="7174" width="12.85546875" style="234" bestFit="1" customWidth="1"/>
    <col min="7175" max="7175" width="10.85546875" style="234" bestFit="1" customWidth="1"/>
    <col min="7176" max="7176" width="18.42578125" style="234" customWidth="1"/>
    <col min="7177" max="7177" width="16.7109375" style="234" bestFit="1" customWidth="1"/>
    <col min="7178" max="7178" width="10.85546875" style="234" bestFit="1" customWidth="1"/>
    <col min="7179" max="7179" width="9.140625" style="234" customWidth="1"/>
    <col min="7180" max="7424" width="9.140625" style="234"/>
    <col min="7425" max="7425" width="66.5703125" style="234" bestFit="1" customWidth="1"/>
    <col min="7426" max="7426" width="19.85546875" style="234" customWidth="1"/>
    <col min="7427" max="7427" width="12.85546875" style="234" bestFit="1" customWidth="1"/>
    <col min="7428" max="7428" width="10.85546875" style="234" bestFit="1" customWidth="1"/>
    <col min="7429" max="7429" width="18.42578125" style="234" customWidth="1"/>
    <col min="7430" max="7430" width="12.85546875" style="234" bestFit="1" customWidth="1"/>
    <col min="7431" max="7431" width="10.85546875" style="234" bestFit="1" customWidth="1"/>
    <col min="7432" max="7432" width="18.42578125" style="234" customWidth="1"/>
    <col min="7433" max="7433" width="16.7109375" style="234" bestFit="1" customWidth="1"/>
    <col min="7434" max="7434" width="10.85546875" style="234" bestFit="1" customWidth="1"/>
    <col min="7435" max="7435" width="9.140625" style="234" customWidth="1"/>
    <col min="7436" max="7680" width="9.140625" style="234"/>
    <col min="7681" max="7681" width="66.5703125" style="234" bestFit="1" customWidth="1"/>
    <col min="7682" max="7682" width="19.85546875" style="234" customWidth="1"/>
    <col min="7683" max="7683" width="12.85546875" style="234" bestFit="1" customWidth="1"/>
    <col min="7684" max="7684" width="10.85546875" style="234" bestFit="1" customWidth="1"/>
    <col min="7685" max="7685" width="18.42578125" style="234" customWidth="1"/>
    <col min="7686" max="7686" width="12.85546875" style="234" bestFit="1" customWidth="1"/>
    <col min="7687" max="7687" width="10.85546875" style="234" bestFit="1" customWidth="1"/>
    <col min="7688" max="7688" width="18.42578125" style="234" customWidth="1"/>
    <col min="7689" max="7689" width="16.7109375" style="234" bestFit="1" customWidth="1"/>
    <col min="7690" max="7690" width="10.85546875" style="234" bestFit="1" customWidth="1"/>
    <col min="7691" max="7691" width="9.140625" style="234" customWidth="1"/>
    <col min="7692" max="7936" width="9.140625" style="234"/>
    <col min="7937" max="7937" width="66.5703125" style="234" bestFit="1" customWidth="1"/>
    <col min="7938" max="7938" width="19.85546875" style="234" customWidth="1"/>
    <col min="7939" max="7939" width="12.85546875" style="234" bestFit="1" customWidth="1"/>
    <col min="7940" max="7940" width="10.85546875" style="234" bestFit="1" customWidth="1"/>
    <col min="7941" max="7941" width="18.42578125" style="234" customWidth="1"/>
    <col min="7942" max="7942" width="12.85546875" style="234" bestFit="1" customWidth="1"/>
    <col min="7943" max="7943" width="10.85546875" style="234" bestFit="1" customWidth="1"/>
    <col min="7944" max="7944" width="18.42578125" style="234" customWidth="1"/>
    <col min="7945" max="7945" width="16.7109375" style="234" bestFit="1" customWidth="1"/>
    <col min="7946" max="7946" width="10.85546875" style="234" bestFit="1" customWidth="1"/>
    <col min="7947" max="7947" width="9.140625" style="234" customWidth="1"/>
    <col min="7948" max="8192" width="9.140625" style="234"/>
    <col min="8193" max="8193" width="66.5703125" style="234" bestFit="1" customWidth="1"/>
    <col min="8194" max="8194" width="19.85546875" style="234" customWidth="1"/>
    <col min="8195" max="8195" width="12.85546875" style="234" bestFit="1" customWidth="1"/>
    <col min="8196" max="8196" width="10.85546875" style="234" bestFit="1" customWidth="1"/>
    <col min="8197" max="8197" width="18.42578125" style="234" customWidth="1"/>
    <col min="8198" max="8198" width="12.85546875" style="234" bestFit="1" customWidth="1"/>
    <col min="8199" max="8199" width="10.85546875" style="234" bestFit="1" customWidth="1"/>
    <col min="8200" max="8200" width="18.42578125" style="234" customWidth="1"/>
    <col min="8201" max="8201" width="16.7109375" style="234" bestFit="1" customWidth="1"/>
    <col min="8202" max="8202" width="10.85546875" style="234" bestFit="1" customWidth="1"/>
    <col min="8203" max="8203" width="9.140625" style="234" customWidth="1"/>
    <col min="8204" max="8448" width="9.140625" style="234"/>
    <col min="8449" max="8449" width="66.5703125" style="234" bestFit="1" customWidth="1"/>
    <col min="8450" max="8450" width="19.85546875" style="234" customWidth="1"/>
    <col min="8451" max="8451" width="12.85546875" style="234" bestFit="1" customWidth="1"/>
    <col min="8452" max="8452" width="10.85546875" style="234" bestFit="1" customWidth="1"/>
    <col min="8453" max="8453" width="18.42578125" style="234" customWidth="1"/>
    <col min="8454" max="8454" width="12.85546875" style="234" bestFit="1" customWidth="1"/>
    <col min="8455" max="8455" width="10.85546875" style="234" bestFit="1" customWidth="1"/>
    <col min="8456" max="8456" width="18.42578125" style="234" customWidth="1"/>
    <col min="8457" max="8457" width="16.7109375" style="234" bestFit="1" customWidth="1"/>
    <col min="8458" max="8458" width="10.85546875" style="234" bestFit="1" customWidth="1"/>
    <col min="8459" max="8459" width="9.140625" style="234" customWidth="1"/>
    <col min="8460" max="8704" width="9.140625" style="234"/>
    <col min="8705" max="8705" width="66.5703125" style="234" bestFit="1" customWidth="1"/>
    <col min="8706" max="8706" width="19.85546875" style="234" customWidth="1"/>
    <col min="8707" max="8707" width="12.85546875" style="234" bestFit="1" customWidth="1"/>
    <col min="8708" max="8708" width="10.85546875" style="234" bestFit="1" customWidth="1"/>
    <col min="8709" max="8709" width="18.42578125" style="234" customWidth="1"/>
    <col min="8710" max="8710" width="12.85546875" style="234" bestFit="1" customWidth="1"/>
    <col min="8711" max="8711" width="10.85546875" style="234" bestFit="1" customWidth="1"/>
    <col min="8712" max="8712" width="18.42578125" style="234" customWidth="1"/>
    <col min="8713" max="8713" width="16.7109375" style="234" bestFit="1" customWidth="1"/>
    <col min="8714" max="8714" width="10.85546875" style="234" bestFit="1" customWidth="1"/>
    <col min="8715" max="8715" width="9.140625" style="234" customWidth="1"/>
    <col min="8716" max="8960" width="9.140625" style="234"/>
    <col min="8961" max="8961" width="66.5703125" style="234" bestFit="1" customWidth="1"/>
    <col min="8962" max="8962" width="19.85546875" style="234" customWidth="1"/>
    <col min="8963" max="8963" width="12.85546875" style="234" bestFit="1" customWidth="1"/>
    <col min="8964" max="8964" width="10.85546875" style="234" bestFit="1" customWidth="1"/>
    <col min="8965" max="8965" width="18.42578125" style="234" customWidth="1"/>
    <col min="8966" max="8966" width="12.85546875" style="234" bestFit="1" customWidth="1"/>
    <col min="8967" max="8967" width="10.85546875" style="234" bestFit="1" customWidth="1"/>
    <col min="8968" max="8968" width="18.42578125" style="234" customWidth="1"/>
    <col min="8969" max="8969" width="16.7109375" style="234" bestFit="1" customWidth="1"/>
    <col min="8970" max="8970" width="10.85546875" style="234" bestFit="1" customWidth="1"/>
    <col min="8971" max="8971" width="9.140625" style="234" customWidth="1"/>
    <col min="8972" max="9216" width="9.140625" style="234"/>
    <col min="9217" max="9217" width="66.5703125" style="234" bestFit="1" customWidth="1"/>
    <col min="9218" max="9218" width="19.85546875" style="234" customWidth="1"/>
    <col min="9219" max="9219" width="12.85546875" style="234" bestFit="1" customWidth="1"/>
    <col min="9220" max="9220" width="10.85546875" style="234" bestFit="1" customWidth="1"/>
    <col min="9221" max="9221" width="18.42578125" style="234" customWidth="1"/>
    <col min="9222" max="9222" width="12.85546875" style="234" bestFit="1" customWidth="1"/>
    <col min="9223" max="9223" width="10.85546875" style="234" bestFit="1" customWidth="1"/>
    <col min="9224" max="9224" width="18.42578125" style="234" customWidth="1"/>
    <col min="9225" max="9225" width="16.7109375" style="234" bestFit="1" customWidth="1"/>
    <col min="9226" max="9226" width="10.85546875" style="234" bestFit="1" customWidth="1"/>
    <col min="9227" max="9227" width="9.140625" style="234" customWidth="1"/>
    <col min="9228" max="9472" width="9.140625" style="234"/>
    <col min="9473" max="9473" width="66.5703125" style="234" bestFit="1" customWidth="1"/>
    <col min="9474" max="9474" width="19.85546875" style="234" customWidth="1"/>
    <col min="9475" max="9475" width="12.85546875" style="234" bestFit="1" customWidth="1"/>
    <col min="9476" max="9476" width="10.85546875" style="234" bestFit="1" customWidth="1"/>
    <col min="9477" max="9477" width="18.42578125" style="234" customWidth="1"/>
    <col min="9478" max="9478" width="12.85546875" style="234" bestFit="1" customWidth="1"/>
    <col min="9479" max="9479" width="10.85546875" style="234" bestFit="1" customWidth="1"/>
    <col min="9480" max="9480" width="18.42578125" style="234" customWidth="1"/>
    <col min="9481" max="9481" width="16.7109375" style="234" bestFit="1" customWidth="1"/>
    <col min="9482" max="9482" width="10.85546875" style="234" bestFit="1" customWidth="1"/>
    <col min="9483" max="9483" width="9.140625" style="234" customWidth="1"/>
    <col min="9484" max="9728" width="9.140625" style="234"/>
    <col min="9729" max="9729" width="66.5703125" style="234" bestFit="1" customWidth="1"/>
    <col min="9730" max="9730" width="19.85546875" style="234" customWidth="1"/>
    <col min="9731" max="9731" width="12.85546875" style="234" bestFit="1" customWidth="1"/>
    <col min="9732" max="9732" width="10.85546875" style="234" bestFit="1" customWidth="1"/>
    <col min="9733" max="9733" width="18.42578125" style="234" customWidth="1"/>
    <col min="9734" max="9734" width="12.85546875" style="234" bestFit="1" customWidth="1"/>
    <col min="9735" max="9735" width="10.85546875" style="234" bestFit="1" customWidth="1"/>
    <col min="9736" max="9736" width="18.42578125" style="234" customWidth="1"/>
    <col min="9737" max="9737" width="16.7109375" style="234" bestFit="1" customWidth="1"/>
    <col min="9738" max="9738" width="10.85546875" style="234" bestFit="1" customWidth="1"/>
    <col min="9739" max="9739" width="9.140625" style="234" customWidth="1"/>
    <col min="9740" max="9984" width="9.140625" style="234"/>
    <col min="9985" max="9985" width="66.5703125" style="234" bestFit="1" customWidth="1"/>
    <col min="9986" max="9986" width="19.85546875" style="234" customWidth="1"/>
    <col min="9987" max="9987" width="12.85546875" style="234" bestFit="1" customWidth="1"/>
    <col min="9988" max="9988" width="10.85546875" style="234" bestFit="1" customWidth="1"/>
    <col min="9989" max="9989" width="18.42578125" style="234" customWidth="1"/>
    <col min="9990" max="9990" width="12.85546875" style="234" bestFit="1" customWidth="1"/>
    <col min="9991" max="9991" width="10.85546875" style="234" bestFit="1" customWidth="1"/>
    <col min="9992" max="9992" width="18.42578125" style="234" customWidth="1"/>
    <col min="9993" max="9993" width="16.7109375" style="234" bestFit="1" customWidth="1"/>
    <col min="9994" max="9994" width="10.85546875" style="234" bestFit="1" customWidth="1"/>
    <col min="9995" max="9995" width="9.140625" style="234" customWidth="1"/>
    <col min="9996" max="10240" width="9.140625" style="234"/>
    <col min="10241" max="10241" width="66.5703125" style="234" bestFit="1" customWidth="1"/>
    <col min="10242" max="10242" width="19.85546875" style="234" customWidth="1"/>
    <col min="10243" max="10243" width="12.85546875" style="234" bestFit="1" customWidth="1"/>
    <col min="10244" max="10244" width="10.85546875" style="234" bestFit="1" customWidth="1"/>
    <col min="10245" max="10245" width="18.42578125" style="234" customWidth="1"/>
    <col min="10246" max="10246" width="12.85546875" style="234" bestFit="1" customWidth="1"/>
    <col min="10247" max="10247" width="10.85546875" style="234" bestFit="1" customWidth="1"/>
    <col min="10248" max="10248" width="18.42578125" style="234" customWidth="1"/>
    <col min="10249" max="10249" width="16.7109375" style="234" bestFit="1" customWidth="1"/>
    <col min="10250" max="10250" width="10.85546875" style="234" bestFit="1" customWidth="1"/>
    <col min="10251" max="10251" width="9.140625" style="234" customWidth="1"/>
    <col min="10252" max="10496" width="9.140625" style="234"/>
    <col min="10497" max="10497" width="66.5703125" style="234" bestFit="1" customWidth="1"/>
    <col min="10498" max="10498" width="19.85546875" style="234" customWidth="1"/>
    <col min="10499" max="10499" width="12.85546875" style="234" bestFit="1" customWidth="1"/>
    <col min="10500" max="10500" width="10.85546875" style="234" bestFit="1" customWidth="1"/>
    <col min="10501" max="10501" width="18.42578125" style="234" customWidth="1"/>
    <col min="10502" max="10502" width="12.85546875" style="234" bestFit="1" customWidth="1"/>
    <col min="10503" max="10503" width="10.85546875" style="234" bestFit="1" customWidth="1"/>
    <col min="10504" max="10504" width="18.42578125" style="234" customWidth="1"/>
    <col min="10505" max="10505" width="16.7109375" style="234" bestFit="1" customWidth="1"/>
    <col min="10506" max="10506" width="10.85546875" style="234" bestFit="1" customWidth="1"/>
    <col min="10507" max="10507" width="9.140625" style="234" customWidth="1"/>
    <col min="10508" max="10752" width="9.140625" style="234"/>
    <col min="10753" max="10753" width="66.5703125" style="234" bestFit="1" customWidth="1"/>
    <col min="10754" max="10754" width="19.85546875" style="234" customWidth="1"/>
    <col min="10755" max="10755" width="12.85546875" style="234" bestFit="1" customWidth="1"/>
    <col min="10756" max="10756" width="10.85546875" style="234" bestFit="1" customWidth="1"/>
    <col min="10757" max="10757" width="18.42578125" style="234" customWidth="1"/>
    <col min="10758" max="10758" width="12.85546875" style="234" bestFit="1" customWidth="1"/>
    <col min="10759" max="10759" width="10.85546875" style="234" bestFit="1" customWidth="1"/>
    <col min="10760" max="10760" width="18.42578125" style="234" customWidth="1"/>
    <col min="10761" max="10761" width="16.7109375" style="234" bestFit="1" customWidth="1"/>
    <col min="10762" max="10762" width="10.85546875" style="234" bestFit="1" customWidth="1"/>
    <col min="10763" max="10763" width="9.140625" style="234" customWidth="1"/>
    <col min="10764" max="11008" width="9.140625" style="234"/>
    <col min="11009" max="11009" width="66.5703125" style="234" bestFit="1" customWidth="1"/>
    <col min="11010" max="11010" width="19.85546875" style="234" customWidth="1"/>
    <col min="11011" max="11011" width="12.85546875" style="234" bestFit="1" customWidth="1"/>
    <col min="11012" max="11012" width="10.85546875" style="234" bestFit="1" customWidth="1"/>
    <col min="11013" max="11013" width="18.42578125" style="234" customWidth="1"/>
    <col min="11014" max="11014" width="12.85546875" style="234" bestFit="1" customWidth="1"/>
    <col min="11015" max="11015" width="10.85546875" style="234" bestFit="1" customWidth="1"/>
    <col min="11016" max="11016" width="18.42578125" style="234" customWidth="1"/>
    <col min="11017" max="11017" width="16.7109375" style="234" bestFit="1" customWidth="1"/>
    <col min="11018" max="11018" width="10.85546875" style="234" bestFit="1" customWidth="1"/>
    <col min="11019" max="11019" width="9.140625" style="234" customWidth="1"/>
    <col min="11020" max="11264" width="9.140625" style="234"/>
    <col min="11265" max="11265" width="66.5703125" style="234" bestFit="1" customWidth="1"/>
    <col min="11266" max="11266" width="19.85546875" style="234" customWidth="1"/>
    <col min="11267" max="11267" width="12.85546875" style="234" bestFit="1" customWidth="1"/>
    <col min="11268" max="11268" width="10.85546875" style="234" bestFit="1" customWidth="1"/>
    <col min="11269" max="11269" width="18.42578125" style="234" customWidth="1"/>
    <col min="11270" max="11270" width="12.85546875" style="234" bestFit="1" customWidth="1"/>
    <col min="11271" max="11271" width="10.85546875" style="234" bestFit="1" customWidth="1"/>
    <col min="11272" max="11272" width="18.42578125" style="234" customWidth="1"/>
    <col min="11273" max="11273" width="16.7109375" style="234" bestFit="1" customWidth="1"/>
    <col min="11274" max="11274" width="10.85546875" style="234" bestFit="1" customWidth="1"/>
    <col min="11275" max="11275" width="9.140625" style="234" customWidth="1"/>
    <col min="11276" max="11520" width="9.140625" style="234"/>
    <col min="11521" max="11521" width="66.5703125" style="234" bestFit="1" customWidth="1"/>
    <col min="11522" max="11522" width="19.85546875" style="234" customWidth="1"/>
    <col min="11523" max="11523" width="12.85546875" style="234" bestFit="1" customWidth="1"/>
    <col min="11524" max="11524" width="10.85546875" style="234" bestFit="1" customWidth="1"/>
    <col min="11525" max="11525" width="18.42578125" style="234" customWidth="1"/>
    <col min="11526" max="11526" width="12.85546875" style="234" bestFit="1" customWidth="1"/>
    <col min="11527" max="11527" width="10.85546875" style="234" bestFit="1" customWidth="1"/>
    <col min="11528" max="11528" width="18.42578125" style="234" customWidth="1"/>
    <col min="11529" max="11529" width="16.7109375" style="234" bestFit="1" customWidth="1"/>
    <col min="11530" max="11530" width="10.85546875" style="234" bestFit="1" customWidth="1"/>
    <col min="11531" max="11531" width="9.140625" style="234" customWidth="1"/>
    <col min="11532" max="11776" width="9.140625" style="234"/>
    <col min="11777" max="11777" width="66.5703125" style="234" bestFit="1" customWidth="1"/>
    <col min="11778" max="11778" width="19.85546875" style="234" customWidth="1"/>
    <col min="11779" max="11779" width="12.85546875" style="234" bestFit="1" customWidth="1"/>
    <col min="11780" max="11780" width="10.85546875" style="234" bestFit="1" customWidth="1"/>
    <col min="11781" max="11781" width="18.42578125" style="234" customWidth="1"/>
    <col min="11782" max="11782" width="12.85546875" style="234" bestFit="1" customWidth="1"/>
    <col min="11783" max="11783" width="10.85546875" style="234" bestFit="1" customWidth="1"/>
    <col min="11784" max="11784" width="18.42578125" style="234" customWidth="1"/>
    <col min="11785" max="11785" width="16.7109375" style="234" bestFit="1" customWidth="1"/>
    <col min="11786" max="11786" width="10.85546875" style="234" bestFit="1" customWidth="1"/>
    <col min="11787" max="11787" width="9.140625" style="234" customWidth="1"/>
    <col min="11788" max="12032" width="9.140625" style="234"/>
    <col min="12033" max="12033" width="66.5703125" style="234" bestFit="1" customWidth="1"/>
    <col min="12034" max="12034" width="19.85546875" style="234" customWidth="1"/>
    <col min="12035" max="12035" width="12.85546875" style="234" bestFit="1" customWidth="1"/>
    <col min="12036" max="12036" width="10.85546875" style="234" bestFit="1" customWidth="1"/>
    <col min="12037" max="12037" width="18.42578125" style="234" customWidth="1"/>
    <col min="12038" max="12038" width="12.85546875" style="234" bestFit="1" customWidth="1"/>
    <col min="12039" max="12039" width="10.85546875" style="234" bestFit="1" customWidth="1"/>
    <col min="12040" max="12040" width="18.42578125" style="234" customWidth="1"/>
    <col min="12041" max="12041" width="16.7109375" style="234" bestFit="1" customWidth="1"/>
    <col min="12042" max="12042" width="10.85546875" style="234" bestFit="1" customWidth="1"/>
    <col min="12043" max="12043" width="9.140625" style="234" customWidth="1"/>
    <col min="12044" max="12288" width="9.140625" style="234"/>
    <col min="12289" max="12289" width="66.5703125" style="234" bestFit="1" customWidth="1"/>
    <col min="12290" max="12290" width="19.85546875" style="234" customWidth="1"/>
    <col min="12291" max="12291" width="12.85546875" style="234" bestFit="1" customWidth="1"/>
    <col min="12292" max="12292" width="10.85546875" style="234" bestFit="1" customWidth="1"/>
    <col min="12293" max="12293" width="18.42578125" style="234" customWidth="1"/>
    <col min="12294" max="12294" width="12.85546875" style="234" bestFit="1" customWidth="1"/>
    <col min="12295" max="12295" width="10.85546875" style="234" bestFit="1" customWidth="1"/>
    <col min="12296" max="12296" width="18.42578125" style="234" customWidth="1"/>
    <col min="12297" max="12297" width="16.7109375" style="234" bestFit="1" customWidth="1"/>
    <col min="12298" max="12298" width="10.85546875" style="234" bestFit="1" customWidth="1"/>
    <col min="12299" max="12299" width="9.140625" style="234" customWidth="1"/>
    <col min="12300" max="12544" width="9.140625" style="234"/>
    <col min="12545" max="12545" width="66.5703125" style="234" bestFit="1" customWidth="1"/>
    <col min="12546" max="12546" width="19.85546875" style="234" customWidth="1"/>
    <col min="12547" max="12547" width="12.85546875" style="234" bestFit="1" customWidth="1"/>
    <col min="12548" max="12548" width="10.85546875" style="234" bestFit="1" customWidth="1"/>
    <col min="12549" max="12549" width="18.42578125" style="234" customWidth="1"/>
    <col min="12550" max="12550" width="12.85546875" style="234" bestFit="1" customWidth="1"/>
    <col min="12551" max="12551" width="10.85546875" style="234" bestFit="1" customWidth="1"/>
    <col min="12552" max="12552" width="18.42578125" style="234" customWidth="1"/>
    <col min="12553" max="12553" width="16.7109375" style="234" bestFit="1" customWidth="1"/>
    <col min="12554" max="12554" width="10.85546875" style="234" bestFit="1" customWidth="1"/>
    <col min="12555" max="12555" width="9.140625" style="234" customWidth="1"/>
    <col min="12556" max="12800" width="9.140625" style="234"/>
    <col min="12801" max="12801" width="66.5703125" style="234" bestFit="1" customWidth="1"/>
    <col min="12802" max="12802" width="19.85546875" style="234" customWidth="1"/>
    <col min="12803" max="12803" width="12.85546875" style="234" bestFit="1" customWidth="1"/>
    <col min="12804" max="12804" width="10.85546875" style="234" bestFit="1" customWidth="1"/>
    <col min="12805" max="12805" width="18.42578125" style="234" customWidth="1"/>
    <col min="12806" max="12806" width="12.85546875" style="234" bestFit="1" customWidth="1"/>
    <col min="12807" max="12807" width="10.85546875" style="234" bestFit="1" customWidth="1"/>
    <col min="12808" max="12808" width="18.42578125" style="234" customWidth="1"/>
    <col min="12809" max="12809" width="16.7109375" style="234" bestFit="1" customWidth="1"/>
    <col min="12810" max="12810" width="10.85546875" style="234" bestFit="1" customWidth="1"/>
    <col min="12811" max="12811" width="9.140625" style="234" customWidth="1"/>
    <col min="12812" max="13056" width="9.140625" style="234"/>
    <col min="13057" max="13057" width="66.5703125" style="234" bestFit="1" customWidth="1"/>
    <col min="13058" max="13058" width="19.85546875" style="234" customWidth="1"/>
    <col min="13059" max="13059" width="12.85546875" style="234" bestFit="1" customWidth="1"/>
    <col min="13060" max="13060" width="10.85546875" style="234" bestFit="1" customWidth="1"/>
    <col min="13061" max="13061" width="18.42578125" style="234" customWidth="1"/>
    <col min="13062" max="13062" width="12.85546875" style="234" bestFit="1" customWidth="1"/>
    <col min="13063" max="13063" width="10.85546875" style="234" bestFit="1" customWidth="1"/>
    <col min="13064" max="13064" width="18.42578125" style="234" customWidth="1"/>
    <col min="13065" max="13065" width="16.7109375" style="234" bestFit="1" customWidth="1"/>
    <col min="13066" max="13066" width="10.85546875" style="234" bestFit="1" customWidth="1"/>
    <col min="13067" max="13067" width="9.140625" style="234" customWidth="1"/>
    <col min="13068" max="13312" width="9.140625" style="234"/>
    <col min="13313" max="13313" width="66.5703125" style="234" bestFit="1" customWidth="1"/>
    <col min="13314" max="13314" width="19.85546875" style="234" customWidth="1"/>
    <col min="13315" max="13315" width="12.85546875" style="234" bestFit="1" customWidth="1"/>
    <col min="13316" max="13316" width="10.85546875" style="234" bestFit="1" customWidth="1"/>
    <col min="13317" max="13317" width="18.42578125" style="234" customWidth="1"/>
    <col min="13318" max="13318" width="12.85546875" style="234" bestFit="1" customWidth="1"/>
    <col min="13319" max="13319" width="10.85546875" style="234" bestFit="1" customWidth="1"/>
    <col min="13320" max="13320" width="18.42578125" style="234" customWidth="1"/>
    <col min="13321" max="13321" width="16.7109375" style="234" bestFit="1" customWidth="1"/>
    <col min="13322" max="13322" width="10.85546875" style="234" bestFit="1" customWidth="1"/>
    <col min="13323" max="13323" width="9.140625" style="234" customWidth="1"/>
    <col min="13324" max="13568" width="9.140625" style="234"/>
    <col min="13569" max="13569" width="66.5703125" style="234" bestFit="1" customWidth="1"/>
    <col min="13570" max="13570" width="19.85546875" style="234" customWidth="1"/>
    <col min="13571" max="13571" width="12.85546875" style="234" bestFit="1" customWidth="1"/>
    <col min="13572" max="13572" width="10.85546875" style="234" bestFit="1" customWidth="1"/>
    <col min="13573" max="13573" width="18.42578125" style="234" customWidth="1"/>
    <col min="13574" max="13574" width="12.85546875" style="234" bestFit="1" customWidth="1"/>
    <col min="13575" max="13575" width="10.85546875" style="234" bestFit="1" customWidth="1"/>
    <col min="13576" max="13576" width="18.42578125" style="234" customWidth="1"/>
    <col min="13577" max="13577" width="16.7109375" style="234" bestFit="1" customWidth="1"/>
    <col min="13578" max="13578" width="10.85546875" style="234" bestFit="1" customWidth="1"/>
    <col min="13579" max="13579" width="9.140625" style="234" customWidth="1"/>
    <col min="13580" max="13824" width="9.140625" style="234"/>
    <col min="13825" max="13825" width="66.5703125" style="234" bestFit="1" customWidth="1"/>
    <col min="13826" max="13826" width="19.85546875" style="234" customWidth="1"/>
    <col min="13827" max="13827" width="12.85546875" style="234" bestFit="1" customWidth="1"/>
    <col min="13828" max="13828" width="10.85546875" style="234" bestFit="1" customWidth="1"/>
    <col min="13829" max="13829" width="18.42578125" style="234" customWidth="1"/>
    <col min="13830" max="13830" width="12.85546875" style="234" bestFit="1" customWidth="1"/>
    <col min="13831" max="13831" width="10.85546875" style="234" bestFit="1" customWidth="1"/>
    <col min="13832" max="13832" width="18.42578125" style="234" customWidth="1"/>
    <col min="13833" max="13833" width="16.7109375" style="234" bestFit="1" customWidth="1"/>
    <col min="13834" max="13834" width="10.85546875" style="234" bestFit="1" customWidth="1"/>
    <col min="13835" max="13835" width="9.140625" style="234" customWidth="1"/>
    <col min="13836" max="14080" width="9.140625" style="234"/>
    <col min="14081" max="14081" width="66.5703125" style="234" bestFit="1" customWidth="1"/>
    <col min="14082" max="14082" width="19.85546875" style="234" customWidth="1"/>
    <col min="14083" max="14083" width="12.85546875" style="234" bestFit="1" customWidth="1"/>
    <col min="14084" max="14084" width="10.85546875" style="234" bestFit="1" customWidth="1"/>
    <col min="14085" max="14085" width="18.42578125" style="234" customWidth="1"/>
    <col min="14086" max="14086" width="12.85546875" style="234" bestFit="1" customWidth="1"/>
    <col min="14087" max="14087" width="10.85546875" style="234" bestFit="1" customWidth="1"/>
    <col min="14088" max="14088" width="18.42578125" style="234" customWidth="1"/>
    <col min="14089" max="14089" width="16.7109375" style="234" bestFit="1" customWidth="1"/>
    <col min="14090" max="14090" width="10.85546875" style="234" bestFit="1" customWidth="1"/>
    <col min="14091" max="14091" width="9.140625" style="234" customWidth="1"/>
    <col min="14092" max="14336" width="9.140625" style="234"/>
    <col min="14337" max="14337" width="66.5703125" style="234" bestFit="1" customWidth="1"/>
    <col min="14338" max="14338" width="19.85546875" style="234" customWidth="1"/>
    <col min="14339" max="14339" width="12.85546875" style="234" bestFit="1" customWidth="1"/>
    <col min="14340" max="14340" width="10.85546875" style="234" bestFit="1" customWidth="1"/>
    <col min="14341" max="14341" width="18.42578125" style="234" customWidth="1"/>
    <col min="14342" max="14342" width="12.85546875" style="234" bestFit="1" customWidth="1"/>
    <col min="14343" max="14343" width="10.85546875" style="234" bestFit="1" customWidth="1"/>
    <col min="14344" max="14344" width="18.42578125" style="234" customWidth="1"/>
    <col min="14345" max="14345" width="16.7109375" style="234" bestFit="1" customWidth="1"/>
    <col min="14346" max="14346" width="10.85546875" style="234" bestFit="1" customWidth="1"/>
    <col min="14347" max="14347" width="9.140625" style="234" customWidth="1"/>
    <col min="14348" max="14592" width="9.140625" style="234"/>
    <col min="14593" max="14593" width="66.5703125" style="234" bestFit="1" customWidth="1"/>
    <col min="14594" max="14594" width="19.85546875" style="234" customWidth="1"/>
    <col min="14595" max="14595" width="12.85546875" style="234" bestFit="1" customWidth="1"/>
    <col min="14596" max="14596" width="10.85546875" style="234" bestFit="1" customWidth="1"/>
    <col min="14597" max="14597" width="18.42578125" style="234" customWidth="1"/>
    <col min="14598" max="14598" width="12.85546875" style="234" bestFit="1" customWidth="1"/>
    <col min="14599" max="14599" width="10.85546875" style="234" bestFit="1" customWidth="1"/>
    <col min="14600" max="14600" width="18.42578125" style="234" customWidth="1"/>
    <col min="14601" max="14601" width="16.7109375" style="234" bestFit="1" customWidth="1"/>
    <col min="14602" max="14602" width="10.85546875" style="234" bestFit="1" customWidth="1"/>
    <col min="14603" max="14603" width="9.140625" style="234" customWidth="1"/>
    <col min="14604" max="14848" width="9.140625" style="234"/>
    <col min="14849" max="14849" width="66.5703125" style="234" bestFit="1" customWidth="1"/>
    <col min="14850" max="14850" width="19.85546875" style="234" customWidth="1"/>
    <col min="14851" max="14851" width="12.85546875" style="234" bestFit="1" customWidth="1"/>
    <col min="14852" max="14852" width="10.85546875" style="234" bestFit="1" customWidth="1"/>
    <col min="14853" max="14853" width="18.42578125" style="234" customWidth="1"/>
    <col min="14854" max="14854" width="12.85546875" style="234" bestFit="1" customWidth="1"/>
    <col min="14855" max="14855" width="10.85546875" style="234" bestFit="1" customWidth="1"/>
    <col min="14856" max="14856" width="18.42578125" style="234" customWidth="1"/>
    <col min="14857" max="14857" width="16.7109375" style="234" bestFit="1" customWidth="1"/>
    <col min="14858" max="14858" width="10.85546875" style="234" bestFit="1" customWidth="1"/>
    <col min="14859" max="14859" width="9.140625" style="234" customWidth="1"/>
    <col min="14860" max="15104" width="9.140625" style="234"/>
    <col min="15105" max="15105" width="66.5703125" style="234" bestFit="1" customWidth="1"/>
    <col min="15106" max="15106" width="19.85546875" style="234" customWidth="1"/>
    <col min="15107" max="15107" width="12.85546875" style="234" bestFit="1" customWidth="1"/>
    <col min="15108" max="15108" width="10.85546875" style="234" bestFit="1" customWidth="1"/>
    <col min="15109" max="15109" width="18.42578125" style="234" customWidth="1"/>
    <col min="15110" max="15110" width="12.85546875" style="234" bestFit="1" customWidth="1"/>
    <col min="15111" max="15111" width="10.85546875" style="234" bestFit="1" customWidth="1"/>
    <col min="15112" max="15112" width="18.42578125" style="234" customWidth="1"/>
    <col min="15113" max="15113" width="16.7109375" style="234" bestFit="1" customWidth="1"/>
    <col min="15114" max="15114" width="10.85546875" style="234" bestFit="1" customWidth="1"/>
    <col min="15115" max="15115" width="9.140625" style="234" customWidth="1"/>
    <col min="15116" max="15360" width="9.140625" style="234"/>
    <col min="15361" max="15361" width="66.5703125" style="234" bestFit="1" customWidth="1"/>
    <col min="15362" max="15362" width="19.85546875" style="234" customWidth="1"/>
    <col min="15363" max="15363" width="12.85546875" style="234" bestFit="1" customWidth="1"/>
    <col min="15364" max="15364" width="10.85546875" style="234" bestFit="1" customWidth="1"/>
    <col min="15365" max="15365" width="18.42578125" style="234" customWidth="1"/>
    <col min="15366" max="15366" width="12.85546875" style="234" bestFit="1" customWidth="1"/>
    <col min="15367" max="15367" width="10.85546875" style="234" bestFit="1" customWidth="1"/>
    <col min="15368" max="15368" width="18.42578125" style="234" customWidth="1"/>
    <col min="15369" max="15369" width="16.7109375" style="234" bestFit="1" customWidth="1"/>
    <col min="15370" max="15370" width="10.85546875" style="234" bestFit="1" customWidth="1"/>
    <col min="15371" max="15371" width="9.140625" style="234" customWidth="1"/>
    <col min="15372" max="15616" width="9.140625" style="234"/>
    <col min="15617" max="15617" width="66.5703125" style="234" bestFit="1" customWidth="1"/>
    <col min="15618" max="15618" width="19.85546875" style="234" customWidth="1"/>
    <col min="15619" max="15619" width="12.85546875" style="234" bestFit="1" customWidth="1"/>
    <col min="15620" max="15620" width="10.85546875" style="234" bestFit="1" customWidth="1"/>
    <col min="15621" max="15621" width="18.42578125" style="234" customWidth="1"/>
    <col min="15622" max="15622" width="12.85546875" style="234" bestFit="1" customWidth="1"/>
    <col min="15623" max="15623" width="10.85546875" style="234" bestFit="1" customWidth="1"/>
    <col min="15624" max="15624" width="18.42578125" style="234" customWidth="1"/>
    <col min="15625" max="15625" width="16.7109375" style="234" bestFit="1" customWidth="1"/>
    <col min="15626" max="15626" width="10.85546875" style="234" bestFit="1" customWidth="1"/>
    <col min="15627" max="15627" width="9.140625" style="234" customWidth="1"/>
    <col min="15628" max="15872" width="9.140625" style="234"/>
    <col min="15873" max="15873" width="66.5703125" style="234" bestFit="1" customWidth="1"/>
    <col min="15874" max="15874" width="19.85546875" style="234" customWidth="1"/>
    <col min="15875" max="15875" width="12.85546875" style="234" bestFit="1" customWidth="1"/>
    <col min="15876" max="15876" width="10.85546875" style="234" bestFit="1" customWidth="1"/>
    <col min="15877" max="15877" width="18.42578125" style="234" customWidth="1"/>
    <col min="15878" max="15878" width="12.85546875" style="234" bestFit="1" customWidth="1"/>
    <col min="15879" max="15879" width="10.85546875" style="234" bestFit="1" customWidth="1"/>
    <col min="15880" max="15880" width="18.42578125" style="234" customWidth="1"/>
    <col min="15881" max="15881" width="16.7109375" style="234" bestFit="1" customWidth="1"/>
    <col min="15882" max="15882" width="10.85546875" style="234" bestFit="1" customWidth="1"/>
    <col min="15883" max="15883" width="9.140625" style="234" customWidth="1"/>
    <col min="15884" max="16128" width="9.140625" style="234"/>
    <col min="16129" max="16129" width="66.5703125" style="234" bestFit="1" customWidth="1"/>
    <col min="16130" max="16130" width="19.85546875" style="234" customWidth="1"/>
    <col min="16131" max="16131" width="12.85546875" style="234" bestFit="1" customWidth="1"/>
    <col min="16132" max="16132" width="10.85546875" style="234" bestFit="1" customWidth="1"/>
    <col min="16133" max="16133" width="18.42578125" style="234" customWidth="1"/>
    <col min="16134" max="16134" width="12.85546875" style="234" bestFit="1" customWidth="1"/>
    <col min="16135" max="16135" width="10.85546875" style="234" bestFit="1" customWidth="1"/>
    <col min="16136" max="16136" width="18.42578125" style="234" customWidth="1"/>
    <col min="16137" max="16137" width="16.7109375" style="234" bestFit="1" customWidth="1"/>
    <col min="16138" max="16138" width="10.85546875" style="234" bestFit="1" customWidth="1"/>
    <col min="16139" max="16139" width="9.140625" style="234" customWidth="1"/>
    <col min="16140" max="16384" width="9.140625" style="234"/>
  </cols>
  <sheetData>
    <row r="1" spans="1:10" ht="18.75">
      <c r="A1" s="7759"/>
      <c r="B1" s="7759"/>
      <c r="C1" s="7759"/>
      <c r="D1" s="7759"/>
      <c r="E1" s="7759"/>
      <c r="F1" s="7759"/>
      <c r="G1" s="7759"/>
      <c r="H1" s="7759"/>
      <c r="I1" s="7759"/>
      <c r="J1" s="7759"/>
    </row>
    <row r="2" spans="1:10" ht="22.5">
      <c r="A2" s="7755" t="s">
        <v>164</v>
      </c>
      <c r="B2" s="7755"/>
      <c r="C2" s="7755"/>
      <c r="D2" s="7755"/>
      <c r="E2" s="7755"/>
      <c r="F2" s="7755"/>
      <c r="G2" s="7755"/>
      <c r="H2" s="7755"/>
      <c r="I2" s="7755"/>
      <c r="J2" s="7755"/>
    </row>
    <row r="3" spans="1:10" ht="22.5" customHeight="1">
      <c r="A3" s="7755" t="s">
        <v>401</v>
      </c>
      <c r="B3" s="7755"/>
      <c r="C3" s="7755"/>
      <c r="D3" s="7755"/>
      <c r="E3" s="7755"/>
      <c r="F3" s="7755"/>
      <c r="G3" s="7755"/>
      <c r="H3" s="7755"/>
      <c r="I3" s="7755"/>
      <c r="J3" s="7755"/>
    </row>
    <row r="4" spans="1:10" ht="27" customHeight="1" thickBot="1">
      <c r="A4" s="7760"/>
      <c r="B4" s="7760"/>
      <c r="C4" s="7760"/>
      <c r="D4" s="7760"/>
      <c r="E4" s="7760"/>
      <c r="F4" s="7760"/>
      <c r="G4" s="7760"/>
      <c r="H4" s="7760"/>
      <c r="I4" s="7760"/>
      <c r="J4" s="7760"/>
    </row>
    <row r="5" spans="1:10" ht="32.25" customHeight="1">
      <c r="A5" s="1315" t="s">
        <v>165</v>
      </c>
      <c r="B5" s="7761" t="s">
        <v>36</v>
      </c>
      <c r="C5" s="7762"/>
      <c r="D5" s="7763"/>
      <c r="E5" s="7761" t="s">
        <v>37</v>
      </c>
      <c r="F5" s="7762"/>
      <c r="G5" s="7763"/>
      <c r="H5" s="7764" t="s">
        <v>38</v>
      </c>
      <c r="I5" s="7765"/>
      <c r="J5" s="7766"/>
    </row>
    <row r="6" spans="1:10" ht="63.75" customHeight="1" thickBot="1">
      <c r="A6" s="1089"/>
      <c r="B6" s="1090" t="s">
        <v>7</v>
      </c>
      <c r="C6" s="1325" t="s">
        <v>8</v>
      </c>
      <c r="D6" s="1326" t="s">
        <v>9</v>
      </c>
      <c r="E6" s="1090" t="s">
        <v>7</v>
      </c>
      <c r="F6" s="1325" t="s">
        <v>8</v>
      </c>
      <c r="G6" s="1326" t="s">
        <v>9</v>
      </c>
      <c r="H6" s="1090" t="s">
        <v>7</v>
      </c>
      <c r="I6" s="1325" t="s">
        <v>8</v>
      </c>
      <c r="J6" s="1316" t="s">
        <v>9</v>
      </c>
    </row>
    <row r="7" spans="1:10" ht="27" customHeight="1">
      <c r="A7" s="1317" t="s">
        <v>10</v>
      </c>
      <c r="B7" s="1318"/>
      <c r="C7" s="1319"/>
      <c r="D7" s="1320"/>
      <c r="E7" s="1318"/>
      <c r="F7" s="1319"/>
      <c r="G7" s="1320"/>
      <c r="H7" s="1321"/>
      <c r="I7" s="1322"/>
      <c r="J7" s="1323"/>
    </row>
    <row r="8" spans="1:10" ht="25.5" customHeight="1">
      <c r="A8" s="5726" t="s">
        <v>173</v>
      </c>
      <c r="B8" s="5727">
        <v>16</v>
      </c>
      <c r="C8" s="5728">
        <v>2</v>
      </c>
      <c r="D8" s="5729">
        <f>SUM(B8:C8)</f>
        <v>18</v>
      </c>
      <c r="E8" s="5727">
        <v>10</v>
      </c>
      <c r="F8" s="5728">
        <v>1</v>
      </c>
      <c r="G8" s="5729">
        <f>SUM(E8:F8)</f>
        <v>11</v>
      </c>
      <c r="H8" s="5730">
        <f>B8+E8</f>
        <v>26</v>
      </c>
      <c r="I8" s="5731">
        <f>C8+F8</f>
        <v>3</v>
      </c>
      <c r="J8" s="5732">
        <f>H8+I8</f>
        <v>29</v>
      </c>
    </row>
    <row r="9" spans="1:10" ht="29.25" customHeight="1" thickBot="1">
      <c r="A9" s="5733" t="s">
        <v>174</v>
      </c>
      <c r="B9" s="5734">
        <v>0</v>
      </c>
      <c r="C9" s="5735">
        <v>0</v>
      </c>
      <c r="D9" s="5736">
        <v>0</v>
      </c>
      <c r="E9" s="5734">
        <v>0</v>
      </c>
      <c r="F9" s="5735">
        <v>0</v>
      </c>
      <c r="G9" s="5736">
        <f>SUM(E9:F9)</f>
        <v>0</v>
      </c>
      <c r="H9" s="5737">
        <f>B9+E9</f>
        <v>0</v>
      </c>
      <c r="I9" s="5738">
        <f>C9+F9</f>
        <v>0</v>
      </c>
      <c r="J9" s="5739">
        <f>H9+I9</f>
        <v>0</v>
      </c>
    </row>
    <row r="10" spans="1:10" ht="24" customHeight="1" thickBot="1">
      <c r="A10" s="5740" t="s">
        <v>27</v>
      </c>
      <c r="B10" s="5741">
        <f>SUM(B8:B9)</f>
        <v>16</v>
      </c>
      <c r="C10" s="5742">
        <f>SUM(C8:C9)</f>
        <v>2</v>
      </c>
      <c r="D10" s="5743">
        <f>SUM(D8:D9)</f>
        <v>18</v>
      </c>
      <c r="E10" s="5741">
        <f>SUM(E8:E9)</f>
        <v>10</v>
      </c>
      <c r="F10" s="5742">
        <v>0</v>
      </c>
      <c r="G10" s="5743">
        <f>SUM(G8:G9)</f>
        <v>11</v>
      </c>
      <c r="H10" s="5744">
        <f>SUM(H8:H9)</f>
        <v>26</v>
      </c>
      <c r="I10" s="5745">
        <f>SUM(I8:I9)</f>
        <v>3</v>
      </c>
      <c r="J10" s="5746">
        <f>SUM(H10:I10)</f>
        <v>29</v>
      </c>
    </row>
    <row r="11" spans="1:10" ht="25.5" customHeight="1">
      <c r="A11" s="5747" t="s">
        <v>15</v>
      </c>
      <c r="B11" s="5748"/>
      <c r="C11" s="5749"/>
      <c r="D11" s="5750"/>
      <c r="E11" s="5748"/>
      <c r="F11" s="5749"/>
      <c r="G11" s="5750"/>
      <c r="H11" s="5751"/>
      <c r="I11" s="5752"/>
      <c r="J11" s="5753"/>
    </row>
    <row r="12" spans="1:10" ht="24.75" customHeight="1">
      <c r="A12" s="5754" t="s">
        <v>16</v>
      </c>
      <c r="B12" s="5727"/>
      <c r="C12" s="5728"/>
      <c r="D12" s="5729"/>
      <c r="E12" s="5727"/>
      <c r="F12" s="5728"/>
      <c r="G12" s="5729"/>
      <c r="H12" s="5755"/>
      <c r="I12" s="5756"/>
      <c r="J12" s="5757"/>
    </row>
    <row r="13" spans="1:10" ht="27" customHeight="1">
      <c r="A13" s="5726" t="s">
        <v>173</v>
      </c>
      <c r="B13" s="5727">
        <v>16</v>
      </c>
      <c r="C13" s="5728">
        <v>2</v>
      </c>
      <c r="D13" s="5729">
        <f>SUM(B13:C13)</f>
        <v>18</v>
      </c>
      <c r="E13" s="5727">
        <v>10</v>
      </c>
      <c r="F13" s="5728">
        <v>1</v>
      </c>
      <c r="G13" s="5729">
        <f>SUM(E13:F13)</f>
        <v>11</v>
      </c>
      <c r="H13" s="5730">
        <f>B13+E13</f>
        <v>26</v>
      </c>
      <c r="I13" s="5731">
        <f>C13+F13</f>
        <v>3</v>
      </c>
      <c r="J13" s="5732">
        <f>H13+I13</f>
        <v>29</v>
      </c>
    </row>
    <row r="14" spans="1:10" ht="27" customHeight="1" thickBot="1">
      <c r="A14" s="5758" t="s">
        <v>174</v>
      </c>
      <c r="B14" s="5759">
        <v>0</v>
      </c>
      <c r="C14" s="5760">
        <v>0</v>
      </c>
      <c r="D14" s="5761">
        <v>0</v>
      </c>
      <c r="E14" s="5759">
        <v>0</v>
      </c>
      <c r="F14" s="5760">
        <v>0</v>
      </c>
      <c r="G14" s="5761">
        <f>SUM(E14:F14)</f>
        <v>0</v>
      </c>
      <c r="H14" s="5762">
        <f>B14+E14</f>
        <v>0</v>
      </c>
      <c r="I14" s="5763">
        <f>C14+F14</f>
        <v>0</v>
      </c>
      <c r="J14" s="5764">
        <f>H14+I14</f>
        <v>0</v>
      </c>
    </row>
    <row r="15" spans="1:10" ht="26.25" customHeight="1" thickBot="1">
      <c r="A15" s="5765" t="s">
        <v>17</v>
      </c>
      <c r="B15" s="5766">
        <f>SUM(B13:B14)</f>
        <v>16</v>
      </c>
      <c r="C15" s="5767">
        <f>SUM(C13:C14)</f>
        <v>2</v>
      </c>
      <c r="D15" s="5768">
        <f>SUM(D13:D14)</f>
        <v>18</v>
      </c>
      <c r="E15" s="5766">
        <f>SUM(E13:E14)</f>
        <v>10</v>
      </c>
      <c r="F15" s="5766">
        <f t="shared" ref="F15:G15" si="0">SUM(F13:F14)</f>
        <v>1</v>
      </c>
      <c r="G15" s="5766">
        <f t="shared" si="0"/>
        <v>11</v>
      </c>
      <c r="H15" s="5769">
        <f>SUM(H13:H14)</f>
        <v>26</v>
      </c>
      <c r="I15" s="5770">
        <f>SUM(I13:I14)</f>
        <v>3</v>
      </c>
      <c r="J15" s="5771">
        <f>SUM(H15:I15)</f>
        <v>29</v>
      </c>
    </row>
    <row r="16" spans="1:10" ht="30.75" customHeight="1">
      <c r="A16" s="5772" t="s">
        <v>18</v>
      </c>
      <c r="B16" s="5773"/>
      <c r="C16" s="5774"/>
      <c r="D16" s="5775"/>
      <c r="E16" s="5773"/>
      <c r="F16" s="5774"/>
      <c r="G16" s="5776"/>
      <c r="H16" s="5777"/>
      <c r="I16" s="5778"/>
      <c r="J16" s="5779"/>
    </row>
    <row r="17" spans="1:16" ht="27.75" customHeight="1">
      <c r="A17" s="5780" t="s">
        <v>173</v>
      </c>
      <c r="B17" s="5727">
        <v>0</v>
      </c>
      <c r="C17" s="5728">
        <v>0</v>
      </c>
      <c r="D17" s="5781">
        <f t="shared" ref="D17:G18" si="1">SUM(B17:C17)</f>
        <v>0</v>
      </c>
      <c r="E17" s="5782">
        <f t="shared" si="1"/>
        <v>0</v>
      </c>
      <c r="F17" s="5781">
        <f t="shared" si="1"/>
        <v>0</v>
      </c>
      <c r="G17" s="5729">
        <f t="shared" si="1"/>
        <v>0</v>
      </c>
      <c r="H17" s="5730">
        <f>B17+E17</f>
        <v>0</v>
      </c>
      <c r="I17" s="5731">
        <f>C17+F17</f>
        <v>0</v>
      </c>
      <c r="J17" s="5732">
        <f t="shared" ref="J17:J22" si="2">SUM(H17:I17)</f>
        <v>0</v>
      </c>
    </row>
    <row r="18" spans="1:16" ht="27.75" customHeight="1">
      <c r="A18" s="5783" t="s">
        <v>174</v>
      </c>
      <c r="B18" s="5727">
        <v>0</v>
      </c>
      <c r="C18" s="5728">
        <v>0</v>
      </c>
      <c r="D18" s="5781">
        <f t="shared" si="1"/>
        <v>0</v>
      </c>
      <c r="E18" s="5782">
        <f t="shared" si="1"/>
        <v>0</v>
      </c>
      <c r="F18" s="5781">
        <f t="shared" si="1"/>
        <v>0</v>
      </c>
      <c r="G18" s="5729">
        <f t="shared" si="1"/>
        <v>0</v>
      </c>
      <c r="H18" s="5730">
        <v>0</v>
      </c>
      <c r="I18" s="5731">
        <f>C18+F18</f>
        <v>0</v>
      </c>
      <c r="J18" s="5732">
        <f t="shared" si="2"/>
        <v>0</v>
      </c>
    </row>
    <row r="19" spans="1:16" ht="21.75" customHeight="1" thickBot="1">
      <c r="A19" s="5784" t="s">
        <v>19</v>
      </c>
      <c r="B19" s="5785">
        <v>0</v>
      </c>
      <c r="C19" s="5786">
        <v>0</v>
      </c>
      <c r="D19" s="5787">
        <f>SUM(D17:D18)</f>
        <v>0</v>
      </c>
      <c r="E19" s="5788">
        <f>SUM(C19:D19)</f>
        <v>0</v>
      </c>
      <c r="F19" s="5789">
        <f>SUM(D19:E19)</f>
        <v>0</v>
      </c>
      <c r="G19" s="5761">
        <f>SUM(E19:F19)</f>
        <v>0</v>
      </c>
      <c r="H19" s="5762">
        <f>SUM(H17:H18)</f>
        <v>0</v>
      </c>
      <c r="I19" s="5790">
        <f>SUM(I17:I18)</f>
        <v>0</v>
      </c>
      <c r="J19" s="5764">
        <f t="shared" si="2"/>
        <v>0</v>
      </c>
    </row>
    <row r="20" spans="1:16" ht="27.75" customHeight="1" thickBot="1">
      <c r="A20" s="5791" t="s">
        <v>29</v>
      </c>
      <c r="B20" s="1327">
        <f>B15</f>
        <v>16</v>
      </c>
      <c r="C20" s="1328">
        <f>C15</f>
        <v>2</v>
      </c>
      <c r="D20" s="1329">
        <f>D15</f>
        <v>18</v>
      </c>
      <c r="E20" s="1327">
        <f>SUM(E13:E14)</f>
        <v>10</v>
      </c>
      <c r="F20" s="1327">
        <f t="shared" ref="F20:G20" si="3">SUM(F13:F14)</f>
        <v>1</v>
      </c>
      <c r="G20" s="1327">
        <f t="shared" si="3"/>
        <v>11</v>
      </c>
      <c r="H20" s="1330">
        <f>B20+E20</f>
        <v>26</v>
      </c>
      <c r="I20" s="1328">
        <f>I8+I9</f>
        <v>3</v>
      </c>
      <c r="J20" s="1329">
        <f t="shared" si="2"/>
        <v>29</v>
      </c>
    </row>
    <row r="21" spans="1:16" ht="24" customHeight="1" thickBot="1">
      <c r="A21" s="5791" t="s">
        <v>30</v>
      </c>
      <c r="B21" s="1331">
        <f>B19</f>
        <v>0</v>
      </c>
      <c r="C21" s="1332">
        <f>C19</f>
        <v>0</v>
      </c>
      <c r="D21" s="1333">
        <f>D19</f>
        <v>0</v>
      </c>
      <c r="E21" s="1333">
        <f t="shared" ref="E21:H21" si="4">E19</f>
        <v>0</v>
      </c>
      <c r="F21" s="1333">
        <f t="shared" si="4"/>
        <v>0</v>
      </c>
      <c r="G21" s="1333">
        <f t="shared" si="4"/>
        <v>0</v>
      </c>
      <c r="H21" s="1333">
        <f t="shared" si="4"/>
        <v>0</v>
      </c>
      <c r="I21" s="1333">
        <f t="shared" ref="I21" si="5">I19</f>
        <v>0</v>
      </c>
      <c r="J21" s="1329">
        <f t="shared" si="2"/>
        <v>0</v>
      </c>
    </row>
    <row r="22" spans="1:16" ht="27.75" customHeight="1" thickBot="1">
      <c r="A22" s="1324" t="s">
        <v>31</v>
      </c>
      <c r="B22" s="1748">
        <f>SUM(B20:B21)</f>
        <v>16</v>
      </c>
      <c r="C22" s="1749">
        <f>SUM(C20:C21)</f>
        <v>2</v>
      </c>
      <c r="D22" s="1749">
        <f t="shared" ref="D22:H22" si="6">SUM(D20:D21)</f>
        <v>18</v>
      </c>
      <c r="E22" s="1749">
        <f t="shared" si="6"/>
        <v>10</v>
      </c>
      <c r="F22" s="1749">
        <f t="shared" si="6"/>
        <v>1</v>
      </c>
      <c r="G22" s="1749">
        <f t="shared" si="6"/>
        <v>11</v>
      </c>
      <c r="H22" s="1749">
        <f t="shared" si="6"/>
        <v>26</v>
      </c>
      <c r="I22" s="1749">
        <f>SUM(I20+I21)</f>
        <v>3</v>
      </c>
      <c r="J22" s="1750">
        <f t="shared" si="2"/>
        <v>29</v>
      </c>
    </row>
    <row r="23" spans="1:16" ht="26.25" customHeight="1">
      <c r="A23" s="235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</row>
    <row r="24" spans="1:16" ht="30" customHeight="1">
      <c r="A24" s="235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</row>
    <row r="25" spans="1:16" ht="26.25" customHeight="1">
      <c r="A25" s="7743"/>
      <c r="B25" s="7743"/>
      <c r="C25" s="7743"/>
      <c r="D25" s="7743"/>
      <c r="E25" s="7743"/>
      <c r="F25" s="7743"/>
      <c r="G25" s="7743"/>
      <c r="H25" s="235"/>
      <c r="I25" s="236"/>
      <c r="J25" s="235"/>
      <c r="L25" s="235"/>
      <c r="M25" s="235"/>
      <c r="N25" s="235"/>
      <c r="O25" s="235"/>
      <c r="P25" s="235"/>
    </row>
    <row r="26" spans="1:16" ht="27.75" customHeight="1">
      <c r="A26" s="235"/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32"/>
  <sheetViews>
    <sheetView zoomScale="60" zoomScaleNormal="60" workbookViewId="0">
      <selection activeCell="M38" sqref="M38"/>
    </sheetView>
  </sheetViews>
  <sheetFormatPr defaultRowHeight="18.75"/>
  <cols>
    <col min="1" max="1" width="66" style="230" customWidth="1"/>
    <col min="2" max="2" width="17.140625" style="230" customWidth="1"/>
    <col min="3" max="3" width="14.5703125" style="230" customWidth="1"/>
    <col min="4" max="4" width="11.42578125" style="230" customWidth="1"/>
    <col min="5" max="5" width="17.140625" style="230" customWidth="1"/>
    <col min="6" max="6" width="14.5703125" style="230" customWidth="1"/>
    <col min="7" max="7" width="11.28515625" style="230" customWidth="1"/>
    <col min="8" max="8" width="16.85546875" style="230" customWidth="1"/>
    <col min="9" max="9" width="14.5703125" style="230" customWidth="1"/>
    <col min="10" max="10" width="11.28515625" style="230" customWidth="1"/>
    <col min="11" max="11" width="18" style="230" customWidth="1"/>
    <col min="12" max="12" width="14.5703125" style="230" customWidth="1"/>
    <col min="13" max="13" width="11.42578125" style="230" customWidth="1"/>
    <col min="14" max="16384" width="9.140625" style="230"/>
  </cols>
  <sheetData>
    <row r="1" spans="1:16">
      <c r="A1" s="7768"/>
      <c r="B1" s="7768"/>
      <c r="C1" s="7768"/>
      <c r="D1" s="7768"/>
      <c r="E1" s="7768"/>
      <c r="F1" s="7768"/>
      <c r="G1" s="7768"/>
      <c r="H1" s="7768"/>
      <c r="I1" s="7768"/>
      <c r="J1" s="7768"/>
      <c r="K1" s="7768"/>
      <c r="L1" s="7768"/>
      <c r="M1" s="7768"/>
      <c r="N1" s="232"/>
      <c r="O1" s="232"/>
      <c r="P1" s="232"/>
    </row>
    <row r="2" spans="1:16" ht="20.25" customHeight="1">
      <c r="A2" s="7769" t="s">
        <v>164</v>
      </c>
      <c r="B2" s="7769"/>
      <c r="C2" s="7769"/>
      <c r="D2" s="7769"/>
      <c r="E2" s="7769"/>
      <c r="F2" s="7769"/>
      <c r="G2" s="7769"/>
      <c r="H2" s="7769"/>
      <c r="I2" s="7769"/>
      <c r="J2" s="7769"/>
      <c r="K2" s="7769"/>
      <c r="L2" s="7769"/>
      <c r="M2" s="7769"/>
      <c r="N2" s="232"/>
      <c r="O2" s="232"/>
      <c r="P2" s="232"/>
    </row>
    <row r="3" spans="1:16" ht="30" customHeight="1">
      <c r="A3" s="7769" t="s">
        <v>402</v>
      </c>
      <c r="B3" s="7769"/>
      <c r="C3" s="7769"/>
      <c r="D3" s="7769"/>
      <c r="E3" s="7769"/>
      <c r="F3" s="7769"/>
      <c r="G3" s="7769"/>
      <c r="H3" s="7769"/>
      <c r="I3" s="7769"/>
      <c r="J3" s="7769"/>
      <c r="K3" s="7769"/>
      <c r="L3" s="7769"/>
      <c r="M3" s="7769"/>
      <c r="N3" s="232"/>
      <c r="O3" s="232"/>
      <c r="P3" s="232"/>
    </row>
    <row r="4" spans="1:16" ht="12" customHeight="1" thickBot="1">
      <c r="A4" s="7770"/>
      <c r="B4" s="7770"/>
      <c r="C4" s="7770"/>
      <c r="D4" s="7770"/>
      <c r="E4" s="7770"/>
      <c r="F4" s="7770"/>
      <c r="G4" s="7770"/>
      <c r="H4" s="7770"/>
      <c r="I4" s="7770"/>
      <c r="J4" s="7770"/>
      <c r="K4" s="7770"/>
      <c r="L4" s="7770"/>
      <c r="M4" s="7770"/>
      <c r="N4" s="232"/>
      <c r="O4" s="232"/>
      <c r="P4" s="232"/>
    </row>
    <row r="5" spans="1:16" ht="34.5" customHeight="1">
      <c r="A5" s="3156" t="s">
        <v>165</v>
      </c>
      <c r="B5" s="7771" t="s">
        <v>36</v>
      </c>
      <c r="C5" s="7772"/>
      <c r="D5" s="7773"/>
      <c r="E5" s="7771" t="s">
        <v>37</v>
      </c>
      <c r="F5" s="7772"/>
      <c r="G5" s="7773"/>
      <c r="H5" s="7771" t="s">
        <v>43</v>
      </c>
      <c r="I5" s="7772"/>
      <c r="J5" s="7774"/>
      <c r="K5" s="7775" t="s">
        <v>38</v>
      </c>
      <c r="L5" s="7772"/>
      <c r="M5" s="7774"/>
      <c r="N5" s="232"/>
      <c r="O5" s="232"/>
      <c r="P5" s="232"/>
    </row>
    <row r="6" spans="1:16" ht="57" customHeight="1" thickBot="1">
      <c r="A6" s="3157"/>
      <c r="B6" s="3178" t="s">
        <v>7</v>
      </c>
      <c r="C6" s="3179" t="s">
        <v>8</v>
      </c>
      <c r="D6" s="3180" t="s">
        <v>9</v>
      </c>
      <c r="E6" s="3178" t="s">
        <v>7</v>
      </c>
      <c r="F6" s="3179" t="s">
        <v>8</v>
      </c>
      <c r="G6" s="3180" t="s">
        <v>9</v>
      </c>
      <c r="H6" s="3181" t="s">
        <v>7</v>
      </c>
      <c r="I6" s="3182" t="s">
        <v>8</v>
      </c>
      <c r="J6" s="3183" t="s">
        <v>9</v>
      </c>
      <c r="K6" s="3184" t="s">
        <v>7</v>
      </c>
      <c r="L6" s="3179" t="s">
        <v>8</v>
      </c>
      <c r="M6" s="3158" t="s">
        <v>9</v>
      </c>
      <c r="N6" s="232"/>
      <c r="O6" s="232"/>
      <c r="P6" s="232"/>
    </row>
    <row r="7" spans="1:16" ht="19.5">
      <c r="A7" s="3159" t="s">
        <v>10</v>
      </c>
      <c r="B7" s="3160"/>
      <c r="C7" s="3161"/>
      <c r="D7" s="3162"/>
      <c r="E7" s="3160"/>
      <c r="F7" s="3161"/>
      <c r="G7" s="3162"/>
      <c r="H7" s="3160"/>
      <c r="I7" s="3161"/>
      <c r="J7" s="3162"/>
      <c r="K7" s="3163"/>
      <c r="L7" s="3164"/>
      <c r="M7" s="3165"/>
      <c r="N7" s="232"/>
      <c r="O7" s="232"/>
      <c r="P7" s="232"/>
    </row>
    <row r="8" spans="1:16" ht="29.25" customHeight="1">
      <c r="A8" s="3166" t="s">
        <v>175</v>
      </c>
      <c r="B8" s="5792">
        <v>15</v>
      </c>
      <c r="C8" s="5793">
        <v>1</v>
      </c>
      <c r="D8" s="5794">
        <f>SUM(B8:C8)</f>
        <v>16</v>
      </c>
      <c r="E8" s="5792">
        <v>23</v>
      </c>
      <c r="F8" s="5793">
        <v>1</v>
      </c>
      <c r="G8" s="5794">
        <v>24</v>
      </c>
      <c r="H8" s="5795">
        <v>0</v>
      </c>
      <c r="I8" s="5796">
        <v>0</v>
      </c>
      <c r="J8" s="5797">
        <v>0</v>
      </c>
      <c r="K8" s="5798">
        <f t="shared" ref="K8:L11" si="0">SUM(B8+E8+H8)</f>
        <v>38</v>
      </c>
      <c r="L8" s="5799">
        <f t="shared" si="0"/>
        <v>2</v>
      </c>
      <c r="M8" s="5800">
        <f>SUM(K8+L8)</f>
        <v>40</v>
      </c>
      <c r="N8" s="232"/>
      <c r="O8" s="232"/>
      <c r="P8" s="232"/>
    </row>
    <row r="9" spans="1:16" ht="34.5" customHeight="1">
      <c r="A9" s="3166" t="s">
        <v>173</v>
      </c>
      <c r="B9" s="5792">
        <v>0</v>
      </c>
      <c r="C9" s="5793">
        <v>0</v>
      </c>
      <c r="D9" s="5794">
        <v>0</v>
      </c>
      <c r="E9" s="5792">
        <v>0</v>
      </c>
      <c r="F9" s="5793">
        <v>0</v>
      </c>
      <c r="G9" s="5794">
        <v>0</v>
      </c>
      <c r="H9" s="5795">
        <v>0</v>
      </c>
      <c r="I9" s="5796">
        <v>0</v>
      </c>
      <c r="J9" s="5797">
        <v>0</v>
      </c>
      <c r="K9" s="5798">
        <f t="shared" si="0"/>
        <v>0</v>
      </c>
      <c r="L9" s="5799">
        <f t="shared" si="0"/>
        <v>0</v>
      </c>
      <c r="M9" s="5800">
        <f>SUM(K9+L9)</f>
        <v>0</v>
      </c>
      <c r="N9" s="232"/>
      <c r="O9" s="232"/>
      <c r="P9" s="232"/>
    </row>
    <row r="10" spans="1:16" ht="31.5" customHeight="1">
      <c r="A10" s="3166" t="s">
        <v>174</v>
      </c>
      <c r="B10" s="5801">
        <v>10</v>
      </c>
      <c r="C10" s="5802">
        <v>0</v>
      </c>
      <c r="D10" s="5803">
        <f>SUM(B10:C10)</f>
        <v>10</v>
      </c>
      <c r="E10" s="5801">
        <v>0</v>
      </c>
      <c r="F10" s="5802">
        <v>0</v>
      </c>
      <c r="G10" s="5803">
        <v>0</v>
      </c>
      <c r="H10" s="5804">
        <v>1</v>
      </c>
      <c r="I10" s="5805">
        <v>0</v>
      </c>
      <c r="J10" s="5806">
        <v>1</v>
      </c>
      <c r="K10" s="5798">
        <f t="shared" si="0"/>
        <v>11</v>
      </c>
      <c r="L10" s="5799">
        <f t="shared" si="0"/>
        <v>0</v>
      </c>
      <c r="M10" s="5800">
        <f>SUM(K10+L10)</f>
        <v>11</v>
      </c>
      <c r="N10" s="232"/>
      <c r="O10" s="232"/>
      <c r="P10" s="232"/>
    </row>
    <row r="11" spans="1:16" ht="24" customHeight="1" thickBot="1">
      <c r="A11" s="3167" t="s">
        <v>176</v>
      </c>
      <c r="B11" s="5807">
        <v>0</v>
      </c>
      <c r="C11" s="5808">
        <v>0</v>
      </c>
      <c r="D11" s="5809">
        <v>0</v>
      </c>
      <c r="E11" s="5807">
        <v>0</v>
      </c>
      <c r="F11" s="5808">
        <v>0</v>
      </c>
      <c r="G11" s="5809">
        <v>0</v>
      </c>
      <c r="H11" s="5810">
        <v>0</v>
      </c>
      <c r="I11" s="5811">
        <v>0</v>
      </c>
      <c r="J11" s="5812">
        <v>0</v>
      </c>
      <c r="K11" s="5813">
        <f t="shared" si="0"/>
        <v>0</v>
      </c>
      <c r="L11" s="5814">
        <f t="shared" si="0"/>
        <v>0</v>
      </c>
      <c r="M11" s="5815">
        <f>SUM(K11+L11)</f>
        <v>0</v>
      </c>
      <c r="N11" s="232"/>
      <c r="O11" s="232"/>
      <c r="P11" s="232"/>
    </row>
    <row r="12" spans="1:16" ht="29.25" customHeight="1" thickBot="1">
      <c r="A12" s="3168" t="s">
        <v>27</v>
      </c>
      <c r="B12" s="5816">
        <f t="shared" ref="B12:J12" si="1">SUM(B8:B11)</f>
        <v>25</v>
      </c>
      <c r="C12" s="5816">
        <f t="shared" si="1"/>
        <v>1</v>
      </c>
      <c r="D12" s="5816">
        <f t="shared" si="1"/>
        <v>26</v>
      </c>
      <c r="E12" s="5816">
        <f t="shared" si="1"/>
        <v>23</v>
      </c>
      <c r="F12" s="5816">
        <f t="shared" si="1"/>
        <v>1</v>
      </c>
      <c r="G12" s="5816">
        <f t="shared" si="1"/>
        <v>24</v>
      </c>
      <c r="H12" s="5817">
        <f t="shared" si="1"/>
        <v>1</v>
      </c>
      <c r="I12" s="5817">
        <f t="shared" si="1"/>
        <v>0</v>
      </c>
      <c r="J12" s="5817">
        <f t="shared" si="1"/>
        <v>1</v>
      </c>
      <c r="K12" s="5816">
        <f>SUM(K8:K11)</f>
        <v>49</v>
      </c>
      <c r="L12" s="5816">
        <f>SUM(L8:L11)</f>
        <v>2</v>
      </c>
      <c r="M12" s="5816">
        <f>SUM(M8:M11)</f>
        <v>51</v>
      </c>
      <c r="N12" s="232"/>
      <c r="O12" s="232"/>
      <c r="P12" s="232"/>
    </row>
    <row r="13" spans="1:16" ht="20.25">
      <c r="A13" s="3169" t="s">
        <v>15</v>
      </c>
      <c r="B13" s="5818"/>
      <c r="C13" s="5819"/>
      <c r="D13" s="5820"/>
      <c r="E13" s="5818"/>
      <c r="F13" s="5819"/>
      <c r="G13" s="5820"/>
      <c r="H13" s="5821"/>
      <c r="I13" s="5822"/>
      <c r="J13" s="5823"/>
      <c r="K13" s="5818"/>
      <c r="L13" s="5819"/>
      <c r="M13" s="5820"/>
      <c r="N13" s="232"/>
      <c r="O13" s="232"/>
      <c r="P13" s="232"/>
    </row>
    <row r="14" spans="1:16" ht="20.25">
      <c r="A14" s="3170" t="s">
        <v>16</v>
      </c>
      <c r="B14" s="5792"/>
      <c r="C14" s="5793"/>
      <c r="D14" s="5794"/>
      <c r="E14" s="5792"/>
      <c r="F14" s="5793"/>
      <c r="G14" s="5794"/>
      <c r="H14" s="5795"/>
      <c r="I14" s="5796"/>
      <c r="J14" s="5797"/>
      <c r="K14" s="5824"/>
      <c r="L14" s="5793"/>
      <c r="M14" s="5794"/>
      <c r="N14" s="232"/>
      <c r="O14" s="232"/>
      <c r="P14" s="232"/>
    </row>
    <row r="15" spans="1:16" ht="20.25">
      <c r="A15" s="3166" t="s">
        <v>175</v>
      </c>
      <c r="B15" s="5792">
        <v>15</v>
      </c>
      <c r="C15" s="5793">
        <v>1</v>
      </c>
      <c r="D15" s="5794">
        <f>SUM(B15:C15)</f>
        <v>16</v>
      </c>
      <c r="E15" s="5792">
        <v>23</v>
      </c>
      <c r="F15" s="5793">
        <v>1</v>
      </c>
      <c r="G15" s="5794">
        <f>SUM(E15:F15)</f>
        <v>24</v>
      </c>
      <c r="H15" s="5795">
        <v>0</v>
      </c>
      <c r="I15" s="5796">
        <v>0</v>
      </c>
      <c r="J15" s="5797">
        <v>0</v>
      </c>
      <c r="K15" s="5798">
        <f t="shared" ref="K15:L18" si="2">SUM(B15+E15+H15)</f>
        <v>38</v>
      </c>
      <c r="L15" s="5799">
        <f t="shared" si="2"/>
        <v>2</v>
      </c>
      <c r="M15" s="5800">
        <f>SUM(K15+L15)</f>
        <v>40</v>
      </c>
      <c r="N15" s="232"/>
      <c r="O15" s="232"/>
      <c r="P15" s="232"/>
    </row>
    <row r="16" spans="1:16" ht="20.25">
      <c r="A16" s="3166" t="s">
        <v>173</v>
      </c>
      <c r="B16" s="5792">
        <v>0</v>
      </c>
      <c r="C16" s="5793">
        <v>0</v>
      </c>
      <c r="D16" s="5794">
        <v>0</v>
      </c>
      <c r="E16" s="5792">
        <v>0</v>
      </c>
      <c r="F16" s="5793">
        <v>0</v>
      </c>
      <c r="G16" s="5794">
        <v>0</v>
      </c>
      <c r="H16" s="5795">
        <v>0</v>
      </c>
      <c r="I16" s="5796">
        <v>0</v>
      </c>
      <c r="J16" s="5797">
        <v>0</v>
      </c>
      <c r="K16" s="5798">
        <f t="shared" si="2"/>
        <v>0</v>
      </c>
      <c r="L16" s="5799">
        <f t="shared" si="2"/>
        <v>0</v>
      </c>
      <c r="M16" s="5800">
        <f>SUM(K16+L16)</f>
        <v>0</v>
      </c>
      <c r="N16" s="232"/>
      <c r="O16" s="232"/>
      <c r="P16" s="232"/>
    </row>
    <row r="17" spans="1:16" ht="24" customHeight="1">
      <c r="A17" s="3166" t="s">
        <v>174</v>
      </c>
      <c r="B17" s="5792">
        <v>10</v>
      </c>
      <c r="C17" s="5793">
        <v>0</v>
      </c>
      <c r="D17" s="5794">
        <f>SUM(B17:C17)</f>
        <v>10</v>
      </c>
      <c r="E17" s="5792">
        <v>0</v>
      </c>
      <c r="F17" s="5793">
        <v>0</v>
      </c>
      <c r="G17" s="5794">
        <v>0</v>
      </c>
      <c r="H17" s="5795">
        <v>1</v>
      </c>
      <c r="I17" s="5796">
        <v>0</v>
      </c>
      <c r="J17" s="5797">
        <v>1</v>
      </c>
      <c r="K17" s="5798">
        <f t="shared" si="2"/>
        <v>11</v>
      </c>
      <c r="L17" s="5799">
        <f t="shared" si="2"/>
        <v>0</v>
      </c>
      <c r="M17" s="5800">
        <f>SUM(K17+L17)</f>
        <v>11</v>
      </c>
      <c r="N17" s="232"/>
      <c r="O17" s="232"/>
      <c r="P17" s="232"/>
    </row>
    <row r="18" spans="1:16" ht="29.25" customHeight="1" thickBot="1">
      <c r="A18" s="3167" t="s">
        <v>176</v>
      </c>
      <c r="B18" s="5807">
        <v>0</v>
      </c>
      <c r="C18" s="5808">
        <v>0</v>
      </c>
      <c r="D18" s="5809">
        <v>0</v>
      </c>
      <c r="E18" s="5807">
        <v>0</v>
      </c>
      <c r="F18" s="5808">
        <v>0</v>
      </c>
      <c r="G18" s="5809">
        <v>0</v>
      </c>
      <c r="H18" s="5810">
        <v>0</v>
      </c>
      <c r="I18" s="5811">
        <v>0</v>
      </c>
      <c r="J18" s="5812">
        <v>0</v>
      </c>
      <c r="K18" s="5813">
        <f t="shared" si="2"/>
        <v>0</v>
      </c>
      <c r="L18" s="5814">
        <f t="shared" si="2"/>
        <v>0</v>
      </c>
      <c r="M18" s="5815">
        <f>SUM(K18+L18)</f>
        <v>0</v>
      </c>
      <c r="N18" s="232"/>
      <c r="O18" s="232"/>
      <c r="P18" s="232"/>
    </row>
    <row r="19" spans="1:16" ht="30" customHeight="1" thickBot="1">
      <c r="A19" s="3171" t="s">
        <v>17</v>
      </c>
      <c r="B19" s="5816">
        <f>SUM(B15:B18)</f>
        <v>25</v>
      </c>
      <c r="C19" s="5816">
        <f>SUM(C15:C18)</f>
        <v>1</v>
      </c>
      <c r="D19" s="5816">
        <f>SUM(D15:D18)</f>
        <v>26</v>
      </c>
      <c r="E19" s="5816">
        <f>SUM(E15:E18)</f>
        <v>23</v>
      </c>
      <c r="F19" s="5816">
        <f t="shared" ref="F19:M19" si="3">SUM(F15:F18)</f>
        <v>1</v>
      </c>
      <c r="G19" s="5816">
        <f>SUM(G15:G18)</f>
        <v>24</v>
      </c>
      <c r="H19" s="5817">
        <f>SUM(H15:H18)</f>
        <v>1</v>
      </c>
      <c r="I19" s="5817">
        <f>SUM(I15:I18)</f>
        <v>0</v>
      </c>
      <c r="J19" s="5817">
        <f>SUM(J15:J18)</f>
        <v>1</v>
      </c>
      <c r="K19" s="5816">
        <f t="shared" si="3"/>
        <v>49</v>
      </c>
      <c r="L19" s="5816">
        <f t="shared" si="3"/>
        <v>2</v>
      </c>
      <c r="M19" s="5816">
        <f t="shared" si="3"/>
        <v>51</v>
      </c>
      <c r="N19" s="232"/>
      <c r="O19" s="232"/>
      <c r="P19" s="232"/>
    </row>
    <row r="20" spans="1:16" ht="27" customHeight="1">
      <c r="A20" s="3172" t="s">
        <v>18</v>
      </c>
      <c r="B20" s="5825"/>
      <c r="C20" s="5826"/>
      <c r="D20" s="5827"/>
      <c r="E20" s="5825"/>
      <c r="F20" s="5826"/>
      <c r="G20" s="5827"/>
      <c r="H20" s="5828"/>
      <c r="I20" s="5829"/>
      <c r="J20" s="5830"/>
      <c r="K20" s="5831"/>
      <c r="L20" s="5832"/>
      <c r="M20" s="5833"/>
      <c r="N20" s="232"/>
      <c r="O20" s="232"/>
      <c r="P20" s="232"/>
    </row>
    <row r="21" spans="1:16" ht="30" customHeight="1">
      <c r="A21" s="3173" t="s">
        <v>175</v>
      </c>
      <c r="B21" s="5792">
        <v>0</v>
      </c>
      <c r="C21" s="5793">
        <v>0</v>
      </c>
      <c r="D21" s="5834">
        <v>0</v>
      </c>
      <c r="E21" s="5792">
        <v>0</v>
      </c>
      <c r="F21" s="5793">
        <v>0</v>
      </c>
      <c r="G21" s="5834">
        <v>0</v>
      </c>
      <c r="H21" s="5795">
        <v>0</v>
      </c>
      <c r="I21" s="5835">
        <v>0</v>
      </c>
      <c r="J21" s="5797">
        <v>0</v>
      </c>
      <c r="K21" s="5836">
        <v>0</v>
      </c>
      <c r="L21" s="5799">
        <v>0</v>
      </c>
      <c r="M21" s="5800">
        <v>0</v>
      </c>
      <c r="N21" s="232"/>
      <c r="O21" s="232"/>
      <c r="P21" s="232"/>
    </row>
    <row r="22" spans="1:16" ht="30.75" customHeight="1">
      <c r="A22" s="3173" t="s">
        <v>173</v>
      </c>
      <c r="B22" s="5792">
        <v>0</v>
      </c>
      <c r="C22" s="5793">
        <v>0</v>
      </c>
      <c r="D22" s="5834">
        <v>0</v>
      </c>
      <c r="E22" s="5792">
        <v>0</v>
      </c>
      <c r="F22" s="5793">
        <v>0</v>
      </c>
      <c r="G22" s="5834">
        <v>0</v>
      </c>
      <c r="H22" s="5795">
        <v>0</v>
      </c>
      <c r="I22" s="5835">
        <v>0</v>
      </c>
      <c r="J22" s="5797">
        <v>0</v>
      </c>
      <c r="K22" s="5836">
        <v>0</v>
      </c>
      <c r="L22" s="5799">
        <v>0</v>
      </c>
      <c r="M22" s="5800">
        <v>0</v>
      </c>
      <c r="N22" s="232"/>
      <c r="O22" s="232"/>
      <c r="P22" s="232"/>
    </row>
    <row r="23" spans="1:16" ht="25.5" customHeight="1">
      <c r="A23" s="3173" t="s">
        <v>174</v>
      </c>
      <c r="B23" s="5792">
        <v>0</v>
      </c>
      <c r="C23" s="5793">
        <v>0</v>
      </c>
      <c r="D23" s="5834">
        <v>0</v>
      </c>
      <c r="E23" s="5792">
        <v>0</v>
      </c>
      <c r="F23" s="5793">
        <v>0</v>
      </c>
      <c r="G23" s="5834">
        <v>0</v>
      </c>
      <c r="H23" s="5795">
        <v>0</v>
      </c>
      <c r="I23" s="5835">
        <v>0</v>
      </c>
      <c r="J23" s="5797">
        <v>0</v>
      </c>
      <c r="K23" s="5836">
        <v>0</v>
      </c>
      <c r="L23" s="5799">
        <v>0</v>
      </c>
      <c r="M23" s="5800">
        <v>0</v>
      </c>
      <c r="N23" s="232"/>
      <c r="O23" s="232"/>
      <c r="P23" s="232"/>
    </row>
    <row r="24" spans="1:16" ht="31.5" customHeight="1" thickBot="1">
      <c r="A24" s="3174" t="s">
        <v>176</v>
      </c>
      <c r="B24" s="5807">
        <v>0</v>
      </c>
      <c r="C24" s="5808">
        <v>0</v>
      </c>
      <c r="D24" s="5837">
        <v>0</v>
      </c>
      <c r="E24" s="5807">
        <v>0</v>
      </c>
      <c r="F24" s="5808">
        <v>0</v>
      </c>
      <c r="G24" s="5837">
        <v>0</v>
      </c>
      <c r="H24" s="5810">
        <v>0</v>
      </c>
      <c r="I24" s="5838">
        <v>0</v>
      </c>
      <c r="J24" s="5839">
        <v>0</v>
      </c>
      <c r="K24" s="5840">
        <v>0</v>
      </c>
      <c r="L24" s="5814">
        <v>0</v>
      </c>
      <c r="M24" s="5815">
        <v>0</v>
      </c>
      <c r="N24" s="232"/>
      <c r="O24" s="232"/>
      <c r="P24" s="232"/>
    </row>
    <row r="25" spans="1:16" ht="31.5" customHeight="1" thickBot="1">
      <c r="A25" s="3171" t="s">
        <v>19</v>
      </c>
      <c r="B25" s="5816">
        <v>0</v>
      </c>
      <c r="C25" s="5816">
        <v>0</v>
      </c>
      <c r="D25" s="5816">
        <v>0</v>
      </c>
      <c r="E25" s="5816">
        <v>0</v>
      </c>
      <c r="F25" s="5816">
        <v>0</v>
      </c>
      <c r="G25" s="5816">
        <v>0</v>
      </c>
      <c r="H25" s="5816">
        <v>0</v>
      </c>
      <c r="I25" s="5816">
        <v>0</v>
      </c>
      <c r="J25" s="5816">
        <v>0</v>
      </c>
      <c r="K25" s="5816">
        <v>0</v>
      </c>
      <c r="L25" s="5816">
        <v>0</v>
      </c>
      <c r="M25" s="5816">
        <v>0</v>
      </c>
      <c r="N25" s="232"/>
      <c r="O25" s="232"/>
      <c r="P25" s="232"/>
    </row>
    <row r="26" spans="1:16" ht="24.75" customHeight="1" thickBot="1">
      <c r="A26" s="3175" t="s">
        <v>29</v>
      </c>
      <c r="B26" s="5816">
        <v>25</v>
      </c>
      <c r="C26" s="5816">
        <v>1</v>
      </c>
      <c r="D26" s="5816">
        <f>SUM(B26:C26)</f>
        <v>26</v>
      </c>
      <c r="E26" s="5816">
        <f>SUM(E15:E18)</f>
        <v>23</v>
      </c>
      <c r="F26" s="5816">
        <f t="shared" ref="F26:M26" si="4">SUM(F15:F18)</f>
        <v>1</v>
      </c>
      <c r="G26" s="5816">
        <f t="shared" si="4"/>
        <v>24</v>
      </c>
      <c r="H26" s="5816">
        <f t="shared" si="4"/>
        <v>1</v>
      </c>
      <c r="I26" s="5816">
        <f t="shared" si="4"/>
        <v>0</v>
      </c>
      <c r="J26" s="5816">
        <f t="shared" si="4"/>
        <v>1</v>
      </c>
      <c r="K26" s="5816">
        <f t="shared" si="4"/>
        <v>49</v>
      </c>
      <c r="L26" s="5816">
        <f t="shared" si="4"/>
        <v>2</v>
      </c>
      <c r="M26" s="5816">
        <f t="shared" si="4"/>
        <v>51</v>
      </c>
      <c r="N26" s="232"/>
      <c r="O26" s="232"/>
      <c r="P26" s="232"/>
    </row>
    <row r="27" spans="1:16" ht="24" customHeight="1" thickBot="1">
      <c r="A27" s="3175" t="s">
        <v>30</v>
      </c>
      <c r="B27" s="5841">
        <v>0</v>
      </c>
      <c r="C27" s="5841">
        <v>0</v>
      </c>
      <c r="D27" s="5841">
        <v>0</v>
      </c>
      <c r="E27" s="5841">
        <v>0</v>
      </c>
      <c r="F27" s="5841">
        <v>0</v>
      </c>
      <c r="G27" s="5841">
        <v>0</v>
      </c>
      <c r="H27" s="5841">
        <v>0</v>
      </c>
      <c r="I27" s="5841">
        <v>0</v>
      </c>
      <c r="J27" s="5841">
        <v>0</v>
      </c>
      <c r="K27" s="5816">
        <f>SUM(B27+E27+H27)</f>
        <v>0</v>
      </c>
      <c r="L27" s="5816">
        <f>SUM(C27+F27+I27)</f>
        <v>0</v>
      </c>
      <c r="M27" s="5816">
        <f>SUM(K27+L27)</f>
        <v>0</v>
      </c>
      <c r="N27" s="232"/>
      <c r="O27" s="232"/>
      <c r="P27" s="232"/>
    </row>
    <row r="28" spans="1:16" ht="31.5" customHeight="1" thickBot="1">
      <c r="A28" s="3176" t="s">
        <v>31</v>
      </c>
      <c r="B28" s="3177">
        <f>SUM(B26,B27)</f>
        <v>25</v>
      </c>
      <c r="C28" s="3177">
        <f>SUM(C26,C27)</f>
        <v>1</v>
      </c>
      <c r="D28" s="3177">
        <f>SUM(D26,D27)</f>
        <v>26</v>
      </c>
      <c r="E28" s="3177">
        <f>SUM(E26:E27)</f>
        <v>23</v>
      </c>
      <c r="F28" s="3177">
        <f t="shared" ref="F28:M28" si="5">SUM(F26:F27)</f>
        <v>1</v>
      </c>
      <c r="G28" s="3177">
        <f t="shared" si="5"/>
        <v>24</v>
      </c>
      <c r="H28" s="3177">
        <f t="shared" si="5"/>
        <v>1</v>
      </c>
      <c r="I28" s="3177">
        <f t="shared" si="5"/>
        <v>0</v>
      </c>
      <c r="J28" s="3177">
        <f t="shared" si="5"/>
        <v>1</v>
      </c>
      <c r="K28" s="3177">
        <f t="shared" si="5"/>
        <v>49</v>
      </c>
      <c r="L28" s="3177">
        <f t="shared" si="5"/>
        <v>2</v>
      </c>
      <c r="M28" s="3177">
        <f t="shared" si="5"/>
        <v>51</v>
      </c>
      <c r="N28" s="232"/>
      <c r="O28" s="232"/>
      <c r="P28" s="232"/>
    </row>
    <row r="29" spans="1:16">
      <c r="A29" s="231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</row>
    <row r="30" spans="1:16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</row>
    <row r="31" spans="1:16">
      <c r="A31" s="7767"/>
      <c r="B31" s="7767"/>
      <c r="C31" s="7767"/>
      <c r="D31" s="7767"/>
      <c r="E31" s="7767"/>
      <c r="F31" s="7767"/>
      <c r="G31" s="7767"/>
      <c r="H31" s="231"/>
      <c r="I31" s="231"/>
      <c r="J31" s="231"/>
      <c r="K31" s="233"/>
      <c r="L31" s="231"/>
      <c r="M31" s="231"/>
      <c r="N31" s="231"/>
      <c r="O31" s="231"/>
      <c r="P31" s="231"/>
    </row>
    <row r="32" spans="1:16">
      <c r="A32" s="231"/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A42"/>
  <sheetViews>
    <sheetView zoomScale="40" zoomScaleNormal="40" workbookViewId="0">
      <selection activeCell="W30" sqref="W30:X30"/>
    </sheetView>
  </sheetViews>
  <sheetFormatPr defaultRowHeight="25.5"/>
  <cols>
    <col min="1" max="1" width="107.7109375" style="64" customWidth="1"/>
    <col min="2" max="2" width="17" style="64" customWidth="1"/>
    <col min="3" max="3" width="16.7109375" style="64" customWidth="1"/>
    <col min="4" max="4" width="17" style="64" customWidth="1"/>
    <col min="5" max="5" width="16.7109375" style="64" customWidth="1"/>
    <col min="6" max="6" width="17" style="64" customWidth="1"/>
    <col min="7" max="7" width="16.7109375" style="64" customWidth="1"/>
    <col min="8" max="8" width="17" style="64" customWidth="1"/>
    <col min="9" max="15" width="16.7109375" style="64" customWidth="1"/>
    <col min="16" max="16" width="18" style="64" customWidth="1"/>
    <col min="17" max="18" width="10.7109375" style="64" customWidth="1"/>
    <col min="19" max="19" width="9.140625" style="64" customWidth="1"/>
    <col min="20" max="20" width="12.85546875" style="64" customWidth="1"/>
    <col min="21" max="21" width="23.42578125" style="64" customWidth="1"/>
    <col min="22" max="23" width="9.140625" style="64" customWidth="1"/>
    <col min="24" max="24" width="10.5703125" style="64" bestFit="1" customWidth="1"/>
    <col min="25" max="25" width="11.28515625" style="64" customWidth="1"/>
    <col min="26" max="256" width="9.140625" style="64"/>
    <col min="257" max="257" width="95.140625" style="64" customWidth="1"/>
    <col min="258" max="258" width="17" style="64" customWidth="1"/>
    <col min="259" max="259" width="16.7109375" style="64" customWidth="1"/>
    <col min="260" max="260" width="17" style="64" customWidth="1"/>
    <col min="261" max="261" width="16.7109375" style="64" customWidth="1"/>
    <col min="262" max="262" width="17" style="64" customWidth="1"/>
    <col min="263" max="263" width="16.7109375" style="64" customWidth="1"/>
    <col min="264" max="264" width="17" style="64" customWidth="1"/>
    <col min="265" max="271" width="16.7109375" style="64" customWidth="1"/>
    <col min="272" max="272" width="18" style="64" customWidth="1"/>
    <col min="273" max="274" width="10.7109375" style="64" customWidth="1"/>
    <col min="275" max="275" width="9.140625" style="64" customWidth="1"/>
    <col min="276" max="276" width="12.85546875" style="64" customWidth="1"/>
    <col min="277" max="277" width="23.42578125" style="64" customWidth="1"/>
    <col min="278" max="279" width="9.140625" style="64" customWidth="1"/>
    <col min="280" max="280" width="10.5703125" style="64" bestFit="1" customWidth="1"/>
    <col min="281" max="281" width="11.28515625" style="64" customWidth="1"/>
    <col min="282" max="512" width="9.140625" style="64"/>
    <col min="513" max="513" width="95.140625" style="64" customWidth="1"/>
    <col min="514" max="514" width="17" style="64" customWidth="1"/>
    <col min="515" max="515" width="16.7109375" style="64" customWidth="1"/>
    <col min="516" max="516" width="17" style="64" customWidth="1"/>
    <col min="517" max="517" width="16.7109375" style="64" customWidth="1"/>
    <col min="518" max="518" width="17" style="64" customWidth="1"/>
    <col min="519" max="519" width="16.7109375" style="64" customWidth="1"/>
    <col min="520" max="520" width="17" style="64" customWidth="1"/>
    <col min="521" max="527" width="16.7109375" style="64" customWidth="1"/>
    <col min="528" max="528" width="18" style="64" customWidth="1"/>
    <col min="529" max="530" width="10.7109375" style="64" customWidth="1"/>
    <col min="531" max="531" width="9.140625" style="64" customWidth="1"/>
    <col min="532" max="532" width="12.85546875" style="64" customWidth="1"/>
    <col min="533" max="533" width="23.42578125" style="64" customWidth="1"/>
    <col min="534" max="535" width="9.140625" style="64" customWidth="1"/>
    <col min="536" max="536" width="10.5703125" style="64" bestFit="1" customWidth="1"/>
    <col min="537" max="537" width="11.28515625" style="64" customWidth="1"/>
    <col min="538" max="768" width="9.140625" style="64"/>
    <col min="769" max="769" width="95.140625" style="64" customWidth="1"/>
    <col min="770" max="770" width="17" style="64" customWidth="1"/>
    <col min="771" max="771" width="16.7109375" style="64" customWidth="1"/>
    <col min="772" max="772" width="17" style="64" customWidth="1"/>
    <col min="773" max="773" width="16.7109375" style="64" customWidth="1"/>
    <col min="774" max="774" width="17" style="64" customWidth="1"/>
    <col min="775" max="775" width="16.7109375" style="64" customWidth="1"/>
    <col min="776" max="776" width="17" style="64" customWidth="1"/>
    <col min="777" max="783" width="16.7109375" style="64" customWidth="1"/>
    <col min="784" max="784" width="18" style="64" customWidth="1"/>
    <col min="785" max="786" width="10.7109375" style="64" customWidth="1"/>
    <col min="787" max="787" width="9.140625" style="64" customWidth="1"/>
    <col min="788" max="788" width="12.85546875" style="64" customWidth="1"/>
    <col min="789" max="789" width="23.42578125" style="64" customWidth="1"/>
    <col min="790" max="791" width="9.140625" style="64" customWidth="1"/>
    <col min="792" max="792" width="10.5703125" style="64" bestFit="1" customWidth="1"/>
    <col min="793" max="793" width="11.28515625" style="64" customWidth="1"/>
    <col min="794" max="1024" width="9.140625" style="64"/>
    <col min="1025" max="1025" width="95.140625" style="64" customWidth="1"/>
    <col min="1026" max="1026" width="17" style="64" customWidth="1"/>
    <col min="1027" max="1027" width="16.7109375" style="64" customWidth="1"/>
    <col min="1028" max="1028" width="17" style="64" customWidth="1"/>
    <col min="1029" max="1029" width="16.7109375" style="64" customWidth="1"/>
    <col min="1030" max="1030" width="17" style="64" customWidth="1"/>
    <col min="1031" max="1031" width="16.7109375" style="64" customWidth="1"/>
    <col min="1032" max="1032" width="17" style="64" customWidth="1"/>
    <col min="1033" max="1039" width="16.7109375" style="64" customWidth="1"/>
    <col min="1040" max="1040" width="18" style="64" customWidth="1"/>
    <col min="1041" max="1042" width="10.7109375" style="64" customWidth="1"/>
    <col min="1043" max="1043" width="9.140625" style="64" customWidth="1"/>
    <col min="1044" max="1044" width="12.85546875" style="64" customWidth="1"/>
    <col min="1045" max="1045" width="23.42578125" style="64" customWidth="1"/>
    <col min="1046" max="1047" width="9.140625" style="64" customWidth="1"/>
    <col min="1048" max="1048" width="10.5703125" style="64" bestFit="1" customWidth="1"/>
    <col min="1049" max="1049" width="11.28515625" style="64" customWidth="1"/>
    <col min="1050" max="1280" width="9.140625" style="64"/>
    <col min="1281" max="1281" width="95.140625" style="64" customWidth="1"/>
    <col min="1282" max="1282" width="17" style="64" customWidth="1"/>
    <col min="1283" max="1283" width="16.7109375" style="64" customWidth="1"/>
    <col min="1284" max="1284" width="17" style="64" customWidth="1"/>
    <col min="1285" max="1285" width="16.7109375" style="64" customWidth="1"/>
    <col min="1286" max="1286" width="17" style="64" customWidth="1"/>
    <col min="1287" max="1287" width="16.7109375" style="64" customWidth="1"/>
    <col min="1288" max="1288" width="17" style="64" customWidth="1"/>
    <col min="1289" max="1295" width="16.7109375" style="64" customWidth="1"/>
    <col min="1296" max="1296" width="18" style="64" customWidth="1"/>
    <col min="1297" max="1298" width="10.7109375" style="64" customWidth="1"/>
    <col min="1299" max="1299" width="9.140625" style="64" customWidth="1"/>
    <col min="1300" max="1300" width="12.85546875" style="64" customWidth="1"/>
    <col min="1301" max="1301" width="23.42578125" style="64" customWidth="1"/>
    <col min="1302" max="1303" width="9.140625" style="64" customWidth="1"/>
    <col min="1304" max="1304" width="10.5703125" style="64" bestFit="1" customWidth="1"/>
    <col min="1305" max="1305" width="11.28515625" style="64" customWidth="1"/>
    <col min="1306" max="1536" width="9.140625" style="64"/>
    <col min="1537" max="1537" width="95.140625" style="64" customWidth="1"/>
    <col min="1538" max="1538" width="17" style="64" customWidth="1"/>
    <col min="1539" max="1539" width="16.7109375" style="64" customWidth="1"/>
    <col min="1540" max="1540" width="17" style="64" customWidth="1"/>
    <col min="1541" max="1541" width="16.7109375" style="64" customWidth="1"/>
    <col min="1542" max="1542" width="17" style="64" customWidth="1"/>
    <col min="1543" max="1543" width="16.7109375" style="64" customWidth="1"/>
    <col min="1544" max="1544" width="17" style="64" customWidth="1"/>
    <col min="1545" max="1551" width="16.7109375" style="64" customWidth="1"/>
    <col min="1552" max="1552" width="18" style="64" customWidth="1"/>
    <col min="1553" max="1554" width="10.7109375" style="64" customWidth="1"/>
    <col min="1555" max="1555" width="9.140625" style="64" customWidth="1"/>
    <col min="1556" max="1556" width="12.85546875" style="64" customWidth="1"/>
    <col min="1557" max="1557" width="23.42578125" style="64" customWidth="1"/>
    <col min="1558" max="1559" width="9.140625" style="64" customWidth="1"/>
    <col min="1560" max="1560" width="10.5703125" style="64" bestFit="1" customWidth="1"/>
    <col min="1561" max="1561" width="11.28515625" style="64" customWidth="1"/>
    <col min="1562" max="1792" width="9.140625" style="64"/>
    <col min="1793" max="1793" width="95.140625" style="64" customWidth="1"/>
    <col min="1794" max="1794" width="17" style="64" customWidth="1"/>
    <col min="1795" max="1795" width="16.7109375" style="64" customWidth="1"/>
    <col min="1796" max="1796" width="17" style="64" customWidth="1"/>
    <col min="1797" max="1797" width="16.7109375" style="64" customWidth="1"/>
    <col min="1798" max="1798" width="17" style="64" customWidth="1"/>
    <col min="1799" max="1799" width="16.7109375" style="64" customWidth="1"/>
    <col min="1800" max="1800" width="17" style="64" customWidth="1"/>
    <col min="1801" max="1807" width="16.7109375" style="64" customWidth="1"/>
    <col min="1808" max="1808" width="18" style="64" customWidth="1"/>
    <col min="1809" max="1810" width="10.7109375" style="64" customWidth="1"/>
    <col min="1811" max="1811" width="9.140625" style="64" customWidth="1"/>
    <col min="1812" max="1812" width="12.85546875" style="64" customWidth="1"/>
    <col min="1813" max="1813" width="23.42578125" style="64" customWidth="1"/>
    <col min="1814" max="1815" width="9.140625" style="64" customWidth="1"/>
    <col min="1816" max="1816" width="10.5703125" style="64" bestFit="1" customWidth="1"/>
    <col min="1817" max="1817" width="11.28515625" style="64" customWidth="1"/>
    <col min="1818" max="2048" width="9.140625" style="64"/>
    <col min="2049" max="2049" width="95.140625" style="64" customWidth="1"/>
    <col min="2050" max="2050" width="17" style="64" customWidth="1"/>
    <col min="2051" max="2051" width="16.7109375" style="64" customWidth="1"/>
    <col min="2052" max="2052" width="17" style="64" customWidth="1"/>
    <col min="2053" max="2053" width="16.7109375" style="64" customWidth="1"/>
    <col min="2054" max="2054" width="17" style="64" customWidth="1"/>
    <col min="2055" max="2055" width="16.7109375" style="64" customWidth="1"/>
    <col min="2056" max="2056" width="17" style="64" customWidth="1"/>
    <col min="2057" max="2063" width="16.7109375" style="64" customWidth="1"/>
    <col min="2064" max="2064" width="18" style="64" customWidth="1"/>
    <col min="2065" max="2066" width="10.7109375" style="64" customWidth="1"/>
    <col min="2067" max="2067" width="9.140625" style="64" customWidth="1"/>
    <col min="2068" max="2068" width="12.85546875" style="64" customWidth="1"/>
    <col min="2069" max="2069" width="23.42578125" style="64" customWidth="1"/>
    <col min="2070" max="2071" width="9.140625" style="64" customWidth="1"/>
    <col min="2072" max="2072" width="10.5703125" style="64" bestFit="1" customWidth="1"/>
    <col min="2073" max="2073" width="11.28515625" style="64" customWidth="1"/>
    <col min="2074" max="2304" width="9.140625" style="64"/>
    <col min="2305" max="2305" width="95.140625" style="64" customWidth="1"/>
    <col min="2306" max="2306" width="17" style="64" customWidth="1"/>
    <col min="2307" max="2307" width="16.7109375" style="64" customWidth="1"/>
    <col min="2308" max="2308" width="17" style="64" customWidth="1"/>
    <col min="2309" max="2309" width="16.7109375" style="64" customWidth="1"/>
    <col min="2310" max="2310" width="17" style="64" customWidth="1"/>
    <col min="2311" max="2311" width="16.7109375" style="64" customWidth="1"/>
    <col min="2312" max="2312" width="17" style="64" customWidth="1"/>
    <col min="2313" max="2319" width="16.7109375" style="64" customWidth="1"/>
    <col min="2320" max="2320" width="18" style="64" customWidth="1"/>
    <col min="2321" max="2322" width="10.7109375" style="64" customWidth="1"/>
    <col min="2323" max="2323" width="9.140625" style="64" customWidth="1"/>
    <col min="2324" max="2324" width="12.85546875" style="64" customWidth="1"/>
    <col min="2325" max="2325" width="23.42578125" style="64" customWidth="1"/>
    <col min="2326" max="2327" width="9.140625" style="64" customWidth="1"/>
    <col min="2328" max="2328" width="10.5703125" style="64" bestFit="1" customWidth="1"/>
    <col min="2329" max="2329" width="11.28515625" style="64" customWidth="1"/>
    <col min="2330" max="2560" width="9.140625" style="64"/>
    <col min="2561" max="2561" width="95.140625" style="64" customWidth="1"/>
    <col min="2562" max="2562" width="17" style="64" customWidth="1"/>
    <col min="2563" max="2563" width="16.7109375" style="64" customWidth="1"/>
    <col min="2564" max="2564" width="17" style="64" customWidth="1"/>
    <col min="2565" max="2565" width="16.7109375" style="64" customWidth="1"/>
    <col min="2566" max="2566" width="17" style="64" customWidth="1"/>
    <col min="2567" max="2567" width="16.7109375" style="64" customWidth="1"/>
    <col min="2568" max="2568" width="17" style="64" customWidth="1"/>
    <col min="2569" max="2575" width="16.7109375" style="64" customWidth="1"/>
    <col min="2576" max="2576" width="18" style="64" customWidth="1"/>
    <col min="2577" max="2578" width="10.7109375" style="64" customWidth="1"/>
    <col min="2579" max="2579" width="9.140625" style="64" customWidth="1"/>
    <col min="2580" max="2580" width="12.85546875" style="64" customWidth="1"/>
    <col min="2581" max="2581" width="23.42578125" style="64" customWidth="1"/>
    <col min="2582" max="2583" width="9.140625" style="64" customWidth="1"/>
    <col min="2584" max="2584" width="10.5703125" style="64" bestFit="1" customWidth="1"/>
    <col min="2585" max="2585" width="11.28515625" style="64" customWidth="1"/>
    <col min="2586" max="2816" width="9.140625" style="64"/>
    <col min="2817" max="2817" width="95.140625" style="64" customWidth="1"/>
    <col min="2818" max="2818" width="17" style="64" customWidth="1"/>
    <col min="2819" max="2819" width="16.7109375" style="64" customWidth="1"/>
    <col min="2820" max="2820" width="17" style="64" customWidth="1"/>
    <col min="2821" max="2821" width="16.7109375" style="64" customWidth="1"/>
    <col min="2822" max="2822" width="17" style="64" customWidth="1"/>
    <col min="2823" max="2823" width="16.7109375" style="64" customWidth="1"/>
    <col min="2824" max="2824" width="17" style="64" customWidth="1"/>
    <col min="2825" max="2831" width="16.7109375" style="64" customWidth="1"/>
    <col min="2832" max="2832" width="18" style="64" customWidth="1"/>
    <col min="2833" max="2834" width="10.7109375" style="64" customWidth="1"/>
    <col min="2835" max="2835" width="9.140625" style="64" customWidth="1"/>
    <col min="2836" max="2836" width="12.85546875" style="64" customWidth="1"/>
    <col min="2837" max="2837" width="23.42578125" style="64" customWidth="1"/>
    <col min="2838" max="2839" width="9.140625" style="64" customWidth="1"/>
    <col min="2840" max="2840" width="10.5703125" style="64" bestFit="1" customWidth="1"/>
    <col min="2841" max="2841" width="11.28515625" style="64" customWidth="1"/>
    <col min="2842" max="3072" width="9.140625" style="64"/>
    <col min="3073" max="3073" width="95.140625" style="64" customWidth="1"/>
    <col min="3074" max="3074" width="17" style="64" customWidth="1"/>
    <col min="3075" max="3075" width="16.7109375" style="64" customWidth="1"/>
    <col min="3076" max="3076" width="17" style="64" customWidth="1"/>
    <col min="3077" max="3077" width="16.7109375" style="64" customWidth="1"/>
    <col min="3078" max="3078" width="17" style="64" customWidth="1"/>
    <col min="3079" max="3079" width="16.7109375" style="64" customWidth="1"/>
    <col min="3080" max="3080" width="17" style="64" customWidth="1"/>
    <col min="3081" max="3087" width="16.7109375" style="64" customWidth="1"/>
    <col min="3088" max="3088" width="18" style="64" customWidth="1"/>
    <col min="3089" max="3090" width="10.7109375" style="64" customWidth="1"/>
    <col min="3091" max="3091" width="9.140625" style="64" customWidth="1"/>
    <col min="3092" max="3092" width="12.85546875" style="64" customWidth="1"/>
    <col min="3093" max="3093" width="23.42578125" style="64" customWidth="1"/>
    <col min="3094" max="3095" width="9.140625" style="64" customWidth="1"/>
    <col min="3096" max="3096" width="10.5703125" style="64" bestFit="1" customWidth="1"/>
    <col min="3097" max="3097" width="11.28515625" style="64" customWidth="1"/>
    <col min="3098" max="3328" width="9.140625" style="64"/>
    <col min="3329" max="3329" width="95.140625" style="64" customWidth="1"/>
    <col min="3330" max="3330" width="17" style="64" customWidth="1"/>
    <col min="3331" max="3331" width="16.7109375" style="64" customWidth="1"/>
    <col min="3332" max="3332" width="17" style="64" customWidth="1"/>
    <col min="3333" max="3333" width="16.7109375" style="64" customWidth="1"/>
    <col min="3334" max="3334" width="17" style="64" customWidth="1"/>
    <col min="3335" max="3335" width="16.7109375" style="64" customWidth="1"/>
    <col min="3336" max="3336" width="17" style="64" customWidth="1"/>
    <col min="3337" max="3343" width="16.7109375" style="64" customWidth="1"/>
    <col min="3344" max="3344" width="18" style="64" customWidth="1"/>
    <col min="3345" max="3346" width="10.7109375" style="64" customWidth="1"/>
    <col min="3347" max="3347" width="9.140625" style="64" customWidth="1"/>
    <col min="3348" max="3348" width="12.85546875" style="64" customWidth="1"/>
    <col min="3349" max="3349" width="23.42578125" style="64" customWidth="1"/>
    <col min="3350" max="3351" width="9.140625" style="64" customWidth="1"/>
    <col min="3352" max="3352" width="10.5703125" style="64" bestFit="1" customWidth="1"/>
    <col min="3353" max="3353" width="11.28515625" style="64" customWidth="1"/>
    <col min="3354" max="3584" width="9.140625" style="64"/>
    <col min="3585" max="3585" width="95.140625" style="64" customWidth="1"/>
    <col min="3586" max="3586" width="17" style="64" customWidth="1"/>
    <col min="3587" max="3587" width="16.7109375" style="64" customWidth="1"/>
    <col min="3588" max="3588" width="17" style="64" customWidth="1"/>
    <col min="3589" max="3589" width="16.7109375" style="64" customWidth="1"/>
    <col min="3590" max="3590" width="17" style="64" customWidth="1"/>
    <col min="3591" max="3591" width="16.7109375" style="64" customWidth="1"/>
    <col min="3592" max="3592" width="17" style="64" customWidth="1"/>
    <col min="3593" max="3599" width="16.7109375" style="64" customWidth="1"/>
    <col min="3600" max="3600" width="18" style="64" customWidth="1"/>
    <col min="3601" max="3602" width="10.7109375" style="64" customWidth="1"/>
    <col min="3603" max="3603" width="9.140625" style="64" customWidth="1"/>
    <col min="3604" max="3604" width="12.85546875" style="64" customWidth="1"/>
    <col min="3605" max="3605" width="23.42578125" style="64" customWidth="1"/>
    <col min="3606" max="3607" width="9.140625" style="64" customWidth="1"/>
    <col min="3608" max="3608" width="10.5703125" style="64" bestFit="1" customWidth="1"/>
    <col min="3609" max="3609" width="11.28515625" style="64" customWidth="1"/>
    <col min="3610" max="3840" width="9.140625" style="64"/>
    <col min="3841" max="3841" width="95.140625" style="64" customWidth="1"/>
    <col min="3842" max="3842" width="17" style="64" customWidth="1"/>
    <col min="3843" max="3843" width="16.7109375" style="64" customWidth="1"/>
    <col min="3844" max="3844" width="17" style="64" customWidth="1"/>
    <col min="3845" max="3845" width="16.7109375" style="64" customWidth="1"/>
    <col min="3846" max="3846" width="17" style="64" customWidth="1"/>
    <col min="3847" max="3847" width="16.7109375" style="64" customWidth="1"/>
    <col min="3848" max="3848" width="17" style="64" customWidth="1"/>
    <col min="3849" max="3855" width="16.7109375" style="64" customWidth="1"/>
    <col min="3856" max="3856" width="18" style="64" customWidth="1"/>
    <col min="3857" max="3858" width="10.7109375" style="64" customWidth="1"/>
    <col min="3859" max="3859" width="9.140625" style="64" customWidth="1"/>
    <col min="3860" max="3860" width="12.85546875" style="64" customWidth="1"/>
    <col min="3861" max="3861" width="23.42578125" style="64" customWidth="1"/>
    <col min="3862" max="3863" width="9.140625" style="64" customWidth="1"/>
    <col min="3864" max="3864" width="10.5703125" style="64" bestFit="1" customWidth="1"/>
    <col min="3865" max="3865" width="11.28515625" style="64" customWidth="1"/>
    <col min="3866" max="4096" width="9.140625" style="64"/>
    <col min="4097" max="4097" width="95.140625" style="64" customWidth="1"/>
    <col min="4098" max="4098" width="17" style="64" customWidth="1"/>
    <col min="4099" max="4099" width="16.7109375" style="64" customWidth="1"/>
    <col min="4100" max="4100" width="17" style="64" customWidth="1"/>
    <col min="4101" max="4101" width="16.7109375" style="64" customWidth="1"/>
    <col min="4102" max="4102" width="17" style="64" customWidth="1"/>
    <col min="4103" max="4103" width="16.7109375" style="64" customWidth="1"/>
    <col min="4104" max="4104" width="17" style="64" customWidth="1"/>
    <col min="4105" max="4111" width="16.7109375" style="64" customWidth="1"/>
    <col min="4112" max="4112" width="18" style="64" customWidth="1"/>
    <col min="4113" max="4114" width="10.7109375" style="64" customWidth="1"/>
    <col min="4115" max="4115" width="9.140625" style="64" customWidth="1"/>
    <col min="4116" max="4116" width="12.85546875" style="64" customWidth="1"/>
    <col min="4117" max="4117" width="23.42578125" style="64" customWidth="1"/>
    <col min="4118" max="4119" width="9.140625" style="64" customWidth="1"/>
    <col min="4120" max="4120" width="10.5703125" style="64" bestFit="1" customWidth="1"/>
    <col min="4121" max="4121" width="11.28515625" style="64" customWidth="1"/>
    <col min="4122" max="4352" width="9.140625" style="64"/>
    <col min="4353" max="4353" width="95.140625" style="64" customWidth="1"/>
    <col min="4354" max="4354" width="17" style="64" customWidth="1"/>
    <col min="4355" max="4355" width="16.7109375" style="64" customWidth="1"/>
    <col min="4356" max="4356" width="17" style="64" customWidth="1"/>
    <col min="4357" max="4357" width="16.7109375" style="64" customWidth="1"/>
    <col min="4358" max="4358" width="17" style="64" customWidth="1"/>
    <col min="4359" max="4359" width="16.7109375" style="64" customWidth="1"/>
    <col min="4360" max="4360" width="17" style="64" customWidth="1"/>
    <col min="4361" max="4367" width="16.7109375" style="64" customWidth="1"/>
    <col min="4368" max="4368" width="18" style="64" customWidth="1"/>
    <col min="4369" max="4370" width="10.7109375" style="64" customWidth="1"/>
    <col min="4371" max="4371" width="9.140625" style="64" customWidth="1"/>
    <col min="4372" max="4372" width="12.85546875" style="64" customWidth="1"/>
    <col min="4373" max="4373" width="23.42578125" style="64" customWidth="1"/>
    <col min="4374" max="4375" width="9.140625" style="64" customWidth="1"/>
    <col min="4376" max="4376" width="10.5703125" style="64" bestFit="1" customWidth="1"/>
    <col min="4377" max="4377" width="11.28515625" style="64" customWidth="1"/>
    <col min="4378" max="4608" width="9.140625" style="64"/>
    <col min="4609" max="4609" width="95.140625" style="64" customWidth="1"/>
    <col min="4610" max="4610" width="17" style="64" customWidth="1"/>
    <col min="4611" max="4611" width="16.7109375" style="64" customWidth="1"/>
    <col min="4612" max="4612" width="17" style="64" customWidth="1"/>
    <col min="4613" max="4613" width="16.7109375" style="64" customWidth="1"/>
    <col min="4614" max="4614" width="17" style="64" customWidth="1"/>
    <col min="4615" max="4615" width="16.7109375" style="64" customWidth="1"/>
    <col min="4616" max="4616" width="17" style="64" customWidth="1"/>
    <col min="4617" max="4623" width="16.7109375" style="64" customWidth="1"/>
    <col min="4624" max="4624" width="18" style="64" customWidth="1"/>
    <col min="4625" max="4626" width="10.7109375" style="64" customWidth="1"/>
    <col min="4627" max="4627" width="9.140625" style="64" customWidth="1"/>
    <col min="4628" max="4628" width="12.85546875" style="64" customWidth="1"/>
    <col min="4629" max="4629" width="23.42578125" style="64" customWidth="1"/>
    <col min="4630" max="4631" width="9.140625" style="64" customWidth="1"/>
    <col min="4632" max="4632" width="10.5703125" style="64" bestFit="1" customWidth="1"/>
    <col min="4633" max="4633" width="11.28515625" style="64" customWidth="1"/>
    <col min="4634" max="4864" width="9.140625" style="64"/>
    <col min="4865" max="4865" width="95.140625" style="64" customWidth="1"/>
    <col min="4866" max="4866" width="17" style="64" customWidth="1"/>
    <col min="4867" max="4867" width="16.7109375" style="64" customWidth="1"/>
    <col min="4868" max="4868" width="17" style="64" customWidth="1"/>
    <col min="4869" max="4869" width="16.7109375" style="64" customWidth="1"/>
    <col min="4870" max="4870" width="17" style="64" customWidth="1"/>
    <col min="4871" max="4871" width="16.7109375" style="64" customWidth="1"/>
    <col min="4872" max="4872" width="17" style="64" customWidth="1"/>
    <col min="4873" max="4879" width="16.7109375" style="64" customWidth="1"/>
    <col min="4880" max="4880" width="18" style="64" customWidth="1"/>
    <col min="4881" max="4882" width="10.7109375" style="64" customWidth="1"/>
    <col min="4883" max="4883" width="9.140625" style="64" customWidth="1"/>
    <col min="4884" max="4884" width="12.85546875" style="64" customWidth="1"/>
    <col min="4885" max="4885" width="23.42578125" style="64" customWidth="1"/>
    <col min="4886" max="4887" width="9.140625" style="64" customWidth="1"/>
    <col min="4888" max="4888" width="10.5703125" style="64" bestFit="1" customWidth="1"/>
    <col min="4889" max="4889" width="11.28515625" style="64" customWidth="1"/>
    <col min="4890" max="5120" width="9.140625" style="64"/>
    <col min="5121" max="5121" width="95.140625" style="64" customWidth="1"/>
    <col min="5122" max="5122" width="17" style="64" customWidth="1"/>
    <col min="5123" max="5123" width="16.7109375" style="64" customWidth="1"/>
    <col min="5124" max="5124" width="17" style="64" customWidth="1"/>
    <col min="5125" max="5125" width="16.7109375" style="64" customWidth="1"/>
    <col min="5126" max="5126" width="17" style="64" customWidth="1"/>
    <col min="5127" max="5127" width="16.7109375" style="64" customWidth="1"/>
    <col min="5128" max="5128" width="17" style="64" customWidth="1"/>
    <col min="5129" max="5135" width="16.7109375" style="64" customWidth="1"/>
    <col min="5136" max="5136" width="18" style="64" customWidth="1"/>
    <col min="5137" max="5138" width="10.7109375" style="64" customWidth="1"/>
    <col min="5139" max="5139" width="9.140625" style="64" customWidth="1"/>
    <col min="5140" max="5140" width="12.85546875" style="64" customWidth="1"/>
    <col min="5141" max="5141" width="23.42578125" style="64" customWidth="1"/>
    <col min="5142" max="5143" width="9.140625" style="64" customWidth="1"/>
    <col min="5144" max="5144" width="10.5703125" style="64" bestFit="1" customWidth="1"/>
    <col min="5145" max="5145" width="11.28515625" style="64" customWidth="1"/>
    <col min="5146" max="5376" width="9.140625" style="64"/>
    <col min="5377" max="5377" width="95.140625" style="64" customWidth="1"/>
    <col min="5378" max="5378" width="17" style="64" customWidth="1"/>
    <col min="5379" max="5379" width="16.7109375" style="64" customWidth="1"/>
    <col min="5380" max="5380" width="17" style="64" customWidth="1"/>
    <col min="5381" max="5381" width="16.7109375" style="64" customWidth="1"/>
    <col min="5382" max="5382" width="17" style="64" customWidth="1"/>
    <col min="5383" max="5383" width="16.7109375" style="64" customWidth="1"/>
    <col min="5384" max="5384" width="17" style="64" customWidth="1"/>
    <col min="5385" max="5391" width="16.7109375" style="64" customWidth="1"/>
    <col min="5392" max="5392" width="18" style="64" customWidth="1"/>
    <col min="5393" max="5394" width="10.7109375" style="64" customWidth="1"/>
    <col min="5395" max="5395" width="9.140625" style="64" customWidth="1"/>
    <col min="5396" max="5396" width="12.85546875" style="64" customWidth="1"/>
    <col min="5397" max="5397" width="23.42578125" style="64" customWidth="1"/>
    <col min="5398" max="5399" width="9.140625" style="64" customWidth="1"/>
    <col min="5400" max="5400" width="10.5703125" style="64" bestFit="1" customWidth="1"/>
    <col min="5401" max="5401" width="11.28515625" style="64" customWidth="1"/>
    <col min="5402" max="5632" width="9.140625" style="64"/>
    <col min="5633" max="5633" width="95.140625" style="64" customWidth="1"/>
    <col min="5634" max="5634" width="17" style="64" customWidth="1"/>
    <col min="5635" max="5635" width="16.7109375" style="64" customWidth="1"/>
    <col min="5636" max="5636" width="17" style="64" customWidth="1"/>
    <col min="5637" max="5637" width="16.7109375" style="64" customWidth="1"/>
    <col min="5638" max="5638" width="17" style="64" customWidth="1"/>
    <col min="5639" max="5639" width="16.7109375" style="64" customWidth="1"/>
    <col min="5640" max="5640" width="17" style="64" customWidth="1"/>
    <col min="5641" max="5647" width="16.7109375" style="64" customWidth="1"/>
    <col min="5648" max="5648" width="18" style="64" customWidth="1"/>
    <col min="5649" max="5650" width="10.7109375" style="64" customWidth="1"/>
    <col min="5651" max="5651" width="9.140625" style="64" customWidth="1"/>
    <col min="5652" max="5652" width="12.85546875" style="64" customWidth="1"/>
    <col min="5653" max="5653" width="23.42578125" style="64" customWidth="1"/>
    <col min="5654" max="5655" width="9.140625" style="64" customWidth="1"/>
    <col min="5656" max="5656" width="10.5703125" style="64" bestFit="1" customWidth="1"/>
    <col min="5657" max="5657" width="11.28515625" style="64" customWidth="1"/>
    <col min="5658" max="5888" width="9.140625" style="64"/>
    <col min="5889" max="5889" width="95.140625" style="64" customWidth="1"/>
    <col min="5890" max="5890" width="17" style="64" customWidth="1"/>
    <col min="5891" max="5891" width="16.7109375" style="64" customWidth="1"/>
    <col min="5892" max="5892" width="17" style="64" customWidth="1"/>
    <col min="5893" max="5893" width="16.7109375" style="64" customWidth="1"/>
    <col min="5894" max="5894" width="17" style="64" customWidth="1"/>
    <col min="5895" max="5895" width="16.7109375" style="64" customWidth="1"/>
    <col min="5896" max="5896" width="17" style="64" customWidth="1"/>
    <col min="5897" max="5903" width="16.7109375" style="64" customWidth="1"/>
    <col min="5904" max="5904" width="18" style="64" customWidth="1"/>
    <col min="5905" max="5906" width="10.7109375" style="64" customWidth="1"/>
    <col min="5907" max="5907" width="9.140625" style="64" customWidth="1"/>
    <col min="5908" max="5908" width="12.85546875" style="64" customWidth="1"/>
    <col min="5909" max="5909" width="23.42578125" style="64" customWidth="1"/>
    <col min="5910" max="5911" width="9.140625" style="64" customWidth="1"/>
    <col min="5912" max="5912" width="10.5703125" style="64" bestFit="1" customWidth="1"/>
    <col min="5913" max="5913" width="11.28515625" style="64" customWidth="1"/>
    <col min="5914" max="6144" width="9.140625" style="64"/>
    <col min="6145" max="6145" width="95.140625" style="64" customWidth="1"/>
    <col min="6146" max="6146" width="17" style="64" customWidth="1"/>
    <col min="6147" max="6147" width="16.7109375" style="64" customWidth="1"/>
    <col min="6148" max="6148" width="17" style="64" customWidth="1"/>
    <col min="6149" max="6149" width="16.7109375" style="64" customWidth="1"/>
    <col min="6150" max="6150" width="17" style="64" customWidth="1"/>
    <col min="6151" max="6151" width="16.7109375" style="64" customWidth="1"/>
    <col min="6152" max="6152" width="17" style="64" customWidth="1"/>
    <col min="6153" max="6159" width="16.7109375" style="64" customWidth="1"/>
    <col min="6160" max="6160" width="18" style="64" customWidth="1"/>
    <col min="6161" max="6162" width="10.7109375" style="64" customWidth="1"/>
    <col min="6163" max="6163" width="9.140625" style="64" customWidth="1"/>
    <col min="6164" max="6164" width="12.85546875" style="64" customWidth="1"/>
    <col min="6165" max="6165" width="23.42578125" style="64" customWidth="1"/>
    <col min="6166" max="6167" width="9.140625" style="64" customWidth="1"/>
    <col min="6168" max="6168" width="10.5703125" style="64" bestFit="1" customWidth="1"/>
    <col min="6169" max="6169" width="11.28515625" style="64" customWidth="1"/>
    <col min="6170" max="6400" width="9.140625" style="64"/>
    <col min="6401" max="6401" width="95.140625" style="64" customWidth="1"/>
    <col min="6402" max="6402" width="17" style="64" customWidth="1"/>
    <col min="6403" max="6403" width="16.7109375" style="64" customWidth="1"/>
    <col min="6404" max="6404" width="17" style="64" customWidth="1"/>
    <col min="6405" max="6405" width="16.7109375" style="64" customWidth="1"/>
    <col min="6406" max="6406" width="17" style="64" customWidth="1"/>
    <col min="6407" max="6407" width="16.7109375" style="64" customWidth="1"/>
    <col min="6408" max="6408" width="17" style="64" customWidth="1"/>
    <col min="6409" max="6415" width="16.7109375" style="64" customWidth="1"/>
    <col min="6416" max="6416" width="18" style="64" customWidth="1"/>
    <col min="6417" max="6418" width="10.7109375" style="64" customWidth="1"/>
    <col min="6419" max="6419" width="9.140625" style="64" customWidth="1"/>
    <col min="6420" max="6420" width="12.85546875" style="64" customWidth="1"/>
    <col min="6421" max="6421" width="23.42578125" style="64" customWidth="1"/>
    <col min="6422" max="6423" width="9.140625" style="64" customWidth="1"/>
    <col min="6424" max="6424" width="10.5703125" style="64" bestFit="1" customWidth="1"/>
    <col min="6425" max="6425" width="11.28515625" style="64" customWidth="1"/>
    <col min="6426" max="6656" width="9.140625" style="64"/>
    <col min="6657" max="6657" width="95.140625" style="64" customWidth="1"/>
    <col min="6658" max="6658" width="17" style="64" customWidth="1"/>
    <col min="6659" max="6659" width="16.7109375" style="64" customWidth="1"/>
    <col min="6660" max="6660" width="17" style="64" customWidth="1"/>
    <col min="6661" max="6661" width="16.7109375" style="64" customWidth="1"/>
    <col min="6662" max="6662" width="17" style="64" customWidth="1"/>
    <col min="6663" max="6663" width="16.7109375" style="64" customWidth="1"/>
    <col min="6664" max="6664" width="17" style="64" customWidth="1"/>
    <col min="6665" max="6671" width="16.7109375" style="64" customWidth="1"/>
    <col min="6672" max="6672" width="18" style="64" customWidth="1"/>
    <col min="6673" max="6674" width="10.7109375" style="64" customWidth="1"/>
    <col min="6675" max="6675" width="9.140625" style="64" customWidth="1"/>
    <col min="6676" max="6676" width="12.85546875" style="64" customWidth="1"/>
    <col min="6677" max="6677" width="23.42578125" style="64" customWidth="1"/>
    <col min="6678" max="6679" width="9.140625" style="64" customWidth="1"/>
    <col min="6680" max="6680" width="10.5703125" style="64" bestFit="1" customWidth="1"/>
    <col min="6681" max="6681" width="11.28515625" style="64" customWidth="1"/>
    <col min="6682" max="6912" width="9.140625" style="64"/>
    <col min="6913" max="6913" width="95.140625" style="64" customWidth="1"/>
    <col min="6914" max="6914" width="17" style="64" customWidth="1"/>
    <col min="6915" max="6915" width="16.7109375" style="64" customWidth="1"/>
    <col min="6916" max="6916" width="17" style="64" customWidth="1"/>
    <col min="6917" max="6917" width="16.7109375" style="64" customWidth="1"/>
    <col min="6918" max="6918" width="17" style="64" customWidth="1"/>
    <col min="6919" max="6919" width="16.7109375" style="64" customWidth="1"/>
    <col min="6920" max="6920" width="17" style="64" customWidth="1"/>
    <col min="6921" max="6927" width="16.7109375" style="64" customWidth="1"/>
    <col min="6928" max="6928" width="18" style="64" customWidth="1"/>
    <col min="6929" max="6930" width="10.7109375" style="64" customWidth="1"/>
    <col min="6931" max="6931" width="9.140625" style="64" customWidth="1"/>
    <col min="6932" max="6932" width="12.85546875" style="64" customWidth="1"/>
    <col min="6933" max="6933" width="23.42578125" style="64" customWidth="1"/>
    <col min="6934" max="6935" width="9.140625" style="64" customWidth="1"/>
    <col min="6936" max="6936" width="10.5703125" style="64" bestFit="1" customWidth="1"/>
    <col min="6937" max="6937" width="11.28515625" style="64" customWidth="1"/>
    <col min="6938" max="7168" width="9.140625" style="64"/>
    <col min="7169" max="7169" width="95.140625" style="64" customWidth="1"/>
    <col min="7170" max="7170" width="17" style="64" customWidth="1"/>
    <col min="7171" max="7171" width="16.7109375" style="64" customWidth="1"/>
    <col min="7172" max="7172" width="17" style="64" customWidth="1"/>
    <col min="7173" max="7173" width="16.7109375" style="64" customWidth="1"/>
    <col min="7174" max="7174" width="17" style="64" customWidth="1"/>
    <col min="7175" max="7175" width="16.7109375" style="64" customWidth="1"/>
    <col min="7176" max="7176" width="17" style="64" customWidth="1"/>
    <col min="7177" max="7183" width="16.7109375" style="64" customWidth="1"/>
    <col min="7184" max="7184" width="18" style="64" customWidth="1"/>
    <col min="7185" max="7186" width="10.7109375" style="64" customWidth="1"/>
    <col min="7187" max="7187" width="9.140625" style="64" customWidth="1"/>
    <col min="7188" max="7188" width="12.85546875" style="64" customWidth="1"/>
    <col min="7189" max="7189" width="23.42578125" style="64" customWidth="1"/>
    <col min="7190" max="7191" width="9.140625" style="64" customWidth="1"/>
    <col min="7192" max="7192" width="10.5703125" style="64" bestFit="1" customWidth="1"/>
    <col min="7193" max="7193" width="11.28515625" style="64" customWidth="1"/>
    <col min="7194" max="7424" width="9.140625" style="64"/>
    <col min="7425" max="7425" width="95.140625" style="64" customWidth="1"/>
    <col min="7426" max="7426" width="17" style="64" customWidth="1"/>
    <col min="7427" max="7427" width="16.7109375" style="64" customWidth="1"/>
    <col min="7428" max="7428" width="17" style="64" customWidth="1"/>
    <col min="7429" max="7429" width="16.7109375" style="64" customWidth="1"/>
    <col min="7430" max="7430" width="17" style="64" customWidth="1"/>
    <col min="7431" max="7431" width="16.7109375" style="64" customWidth="1"/>
    <col min="7432" max="7432" width="17" style="64" customWidth="1"/>
    <col min="7433" max="7439" width="16.7109375" style="64" customWidth="1"/>
    <col min="7440" max="7440" width="18" style="64" customWidth="1"/>
    <col min="7441" max="7442" width="10.7109375" style="64" customWidth="1"/>
    <col min="7443" max="7443" width="9.140625" style="64" customWidth="1"/>
    <col min="7444" max="7444" width="12.85546875" style="64" customWidth="1"/>
    <col min="7445" max="7445" width="23.42578125" style="64" customWidth="1"/>
    <col min="7446" max="7447" width="9.140625" style="64" customWidth="1"/>
    <col min="7448" max="7448" width="10.5703125" style="64" bestFit="1" customWidth="1"/>
    <col min="7449" max="7449" width="11.28515625" style="64" customWidth="1"/>
    <col min="7450" max="7680" width="9.140625" style="64"/>
    <col min="7681" max="7681" width="95.140625" style="64" customWidth="1"/>
    <col min="7682" max="7682" width="17" style="64" customWidth="1"/>
    <col min="7683" max="7683" width="16.7109375" style="64" customWidth="1"/>
    <col min="7684" max="7684" width="17" style="64" customWidth="1"/>
    <col min="7685" max="7685" width="16.7109375" style="64" customWidth="1"/>
    <col min="7686" max="7686" width="17" style="64" customWidth="1"/>
    <col min="7687" max="7687" width="16.7109375" style="64" customWidth="1"/>
    <col min="7688" max="7688" width="17" style="64" customWidth="1"/>
    <col min="7689" max="7695" width="16.7109375" style="64" customWidth="1"/>
    <col min="7696" max="7696" width="18" style="64" customWidth="1"/>
    <col min="7697" max="7698" width="10.7109375" style="64" customWidth="1"/>
    <col min="7699" max="7699" width="9.140625" style="64" customWidth="1"/>
    <col min="7700" max="7700" width="12.85546875" style="64" customWidth="1"/>
    <col min="7701" max="7701" width="23.42578125" style="64" customWidth="1"/>
    <col min="7702" max="7703" width="9.140625" style="64" customWidth="1"/>
    <col min="7704" max="7704" width="10.5703125" style="64" bestFit="1" customWidth="1"/>
    <col min="7705" max="7705" width="11.28515625" style="64" customWidth="1"/>
    <col min="7706" max="7936" width="9.140625" style="64"/>
    <col min="7937" max="7937" width="95.140625" style="64" customWidth="1"/>
    <col min="7938" max="7938" width="17" style="64" customWidth="1"/>
    <col min="7939" max="7939" width="16.7109375" style="64" customWidth="1"/>
    <col min="7940" max="7940" width="17" style="64" customWidth="1"/>
    <col min="7941" max="7941" width="16.7109375" style="64" customWidth="1"/>
    <col min="7942" max="7942" width="17" style="64" customWidth="1"/>
    <col min="7943" max="7943" width="16.7109375" style="64" customWidth="1"/>
    <col min="7944" max="7944" width="17" style="64" customWidth="1"/>
    <col min="7945" max="7951" width="16.7109375" style="64" customWidth="1"/>
    <col min="7952" max="7952" width="18" style="64" customWidth="1"/>
    <col min="7953" max="7954" width="10.7109375" style="64" customWidth="1"/>
    <col min="7955" max="7955" width="9.140625" style="64" customWidth="1"/>
    <col min="7956" max="7956" width="12.85546875" style="64" customWidth="1"/>
    <col min="7957" max="7957" width="23.42578125" style="64" customWidth="1"/>
    <col min="7958" max="7959" width="9.140625" style="64" customWidth="1"/>
    <col min="7960" max="7960" width="10.5703125" style="64" bestFit="1" customWidth="1"/>
    <col min="7961" max="7961" width="11.28515625" style="64" customWidth="1"/>
    <col min="7962" max="8192" width="9.140625" style="64"/>
    <col min="8193" max="8193" width="95.140625" style="64" customWidth="1"/>
    <col min="8194" max="8194" width="17" style="64" customWidth="1"/>
    <col min="8195" max="8195" width="16.7109375" style="64" customWidth="1"/>
    <col min="8196" max="8196" width="17" style="64" customWidth="1"/>
    <col min="8197" max="8197" width="16.7109375" style="64" customWidth="1"/>
    <col min="8198" max="8198" width="17" style="64" customWidth="1"/>
    <col min="8199" max="8199" width="16.7109375" style="64" customWidth="1"/>
    <col min="8200" max="8200" width="17" style="64" customWidth="1"/>
    <col min="8201" max="8207" width="16.7109375" style="64" customWidth="1"/>
    <col min="8208" max="8208" width="18" style="64" customWidth="1"/>
    <col min="8209" max="8210" width="10.7109375" style="64" customWidth="1"/>
    <col min="8211" max="8211" width="9.140625" style="64" customWidth="1"/>
    <col min="8212" max="8212" width="12.85546875" style="64" customWidth="1"/>
    <col min="8213" max="8213" width="23.42578125" style="64" customWidth="1"/>
    <col min="8214" max="8215" width="9.140625" style="64" customWidth="1"/>
    <col min="8216" max="8216" width="10.5703125" style="64" bestFit="1" customWidth="1"/>
    <col min="8217" max="8217" width="11.28515625" style="64" customWidth="1"/>
    <col min="8218" max="8448" width="9.140625" style="64"/>
    <col min="8449" max="8449" width="95.140625" style="64" customWidth="1"/>
    <col min="8450" max="8450" width="17" style="64" customWidth="1"/>
    <col min="8451" max="8451" width="16.7109375" style="64" customWidth="1"/>
    <col min="8452" max="8452" width="17" style="64" customWidth="1"/>
    <col min="8453" max="8453" width="16.7109375" style="64" customWidth="1"/>
    <col min="8454" max="8454" width="17" style="64" customWidth="1"/>
    <col min="8455" max="8455" width="16.7109375" style="64" customWidth="1"/>
    <col min="8456" max="8456" width="17" style="64" customWidth="1"/>
    <col min="8457" max="8463" width="16.7109375" style="64" customWidth="1"/>
    <col min="8464" max="8464" width="18" style="64" customWidth="1"/>
    <col min="8465" max="8466" width="10.7109375" style="64" customWidth="1"/>
    <col min="8467" max="8467" width="9.140625" style="64" customWidth="1"/>
    <col min="8468" max="8468" width="12.85546875" style="64" customWidth="1"/>
    <col min="8469" max="8469" width="23.42578125" style="64" customWidth="1"/>
    <col min="8470" max="8471" width="9.140625" style="64" customWidth="1"/>
    <col min="8472" max="8472" width="10.5703125" style="64" bestFit="1" customWidth="1"/>
    <col min="8473" max="8473" width="11.28515625" style="64" customWidth="1"/>
    <col min="8474" max="8704" width="9.140625" style="64"/>
    <col min="8705" max="8705" width="95.140625" style="64" customWidth="1"/>
    <col min="8706" max="8706" width="17" style="64" customWidth="1"/>
    <col min="8707" max="8707" width="16.7109375" style="64" customWidth="1"/>
    <col min="8708" max="8708" width="17" style="64" customWidth="1"/>
    <col min="8709" max="8709" width="16.7109375" style="64" customWidth="1"/>
    <col min="8710" max="8710" width="17" style="64" customWidth="1"/>
    <col min="8711" max="8711" width="16.7109375" style="64" customWidth="1"/>
    <col min="8712" max="8712" width="17" style="64" customWidth="1"/>
    <col min="8713" max="8719" width="16.7109375" style="64" customWidth="1"/>
    <col min="8720" max="8720" width="18" style="64" customWidth="1"/>
    <col min="8721" max="8722" width="10.7109375" style="64" customWidth="1"/>
    <col min="8723" max="8723" width="9.140625" style="64" customWidth="1"/>
    <col min="8724" max="8724" width="12.85546875" style="64" customWidth="1"/>
    <col min="8725" max="8725" width="23.42578125" style="64" customWidth="1"/>
    <col min="8726" max="8727" width="9.140625" style="64" customWidth="1"/>
    <col min="8728" max="8728" width="10.5703125" style="64" bestFit="1" customWidth="1"/>
    <col min="8729" max="8729" width="11.28515625" style="64" customWidth="1"/>
    <col min="8730" max="8960" width="9.140625" style="64"/>
    <col min="8961" max="8961" width="95.140625" style="64" customWidth="1"/>
    <col min="8962" max="8962" width="17" style="64" customWidth="1"/>
    <col min="8963" max="8963" width="16.7109375" style="64" customWidth="1"/>
    <col min="8964" max="8964" width="17" style="64" customWidth="1"/>
    <col min="8965" max="8965" width="16.7109375" style="64" customWidth="1"/>
    <col min="8966" max="8966" width="17" style="64" customWidth="1"/>
    <col min="8967" max="8967" width="16.7109375" style="64" customWidth="1"/>
    <col min="8968" max="8968" width="17" style="64" customWidth="1"/>
    <col min="8969" max="8975" width="16.7109375" style="64" customWidth="1"/>
    <col min="8976" max="8976" width="18" style="64" customWidth="1"/>
    <col min="8977" max="8978" width="10.7109375" style="64" customWidth="1"/>
    <col min="8979" max="8979" width="9.140625" style="64" customWidth="1"/>
    <col min="8980" max="8980" width="12.85546875" style="64" customWidth="1"/>
    <col min="8981" max="8981" width="23.42578125" style="64" customWidth="1"/>
    <col min="8982" max="8983" width="9.140625" style="64" customWidth="1"/>
    <col min="8984" max="8984" width="10.5703125" style="64" bestFit="1" customWidth="1"/>
    <col min="8985" max="8985" width="11.28515625" style="64" customWidth="1"/>
    <col min="8986" max="9216" width="9.140625" style="64"/>
    <col min="9217" max="9217" width="95.140625" style="64" customWidth="1"/>
    <col min="9218" max="9218" width="17" style="64" customWidth="1"/>
    <col min="9219" max="9219" width="16.7109375" style="64" customWidth="1"/>
    <col min="9220" max="9220" width="17" style="64" customWidth="1"/>
    <col min="9221" max="9221" width="16.7109375" style="64" customWidth="1"/>
    <col min="9222" max="9222" width="17" style="64" customWidth="1"/>
    <col min="9223" max="9223" width="16.7109375" style="64" customWidth="1"/>
    <col min="9224" max="9224" width="17" style="64" customWidth="1"/>
    <col min="9225" max="9231" width="16.7109375" style="64" customWidth="1"/>
    <col min="9232" max="9232" width="18" style="64" customWidth="1"/>
    <col min="9233" max="9234" width="10.7109375" style="64" customWidth="1"/>
    <col min="9235" max="9235" width="9.140625" style="64" customWidth="1"/>
    <col min="9236" max="9236" width="12.85546875" style="64" customWidth="1"/>
    <col min="9237" max="9237" width="23.42578125" style="64" customWidth="1"/>
    <col min="9238" max="9239" width="9.140625" style="64" customWidth="1"/>
    <col min="9240" max="9240" width="10.5703125" style="64" bestFit="1" customWidth="1"/>
    <col min="9241" max="9241" width="11.28515625" style="64" customWidth="1"/>
    <col min="9242" max="9472" width="9.140625" style="64"/>
    <col min="9473" max="9473" width="95.140625" style="64" customWidth="1"/>
    <col min="9474" max="9474" width="17" style="64" customWidth="1"/>
    <col min="9475" max="9475" width="16.7109375" style="64" customWidth="1"/>
    <col min="9476" max="9476" width="17" style="64" customWidth="1"/>
    <col min="9477" max="9477" width="16.7109375" style="64" customWidth="1"/>
    <col min="9478" max="9478" width="17" style="64" customWidth="1"/>
    <col min="9479" max="9479" width="16.7109375" style="64" customWidth="1"/>
    <col min="9480" max="9480" width="17" style="64" customWidth="1"/>
    <col min="9481" max="9487" width="16.7109375" style="64" customWidth="1"/>
    <col min="9488" max="9488" width="18" style="64" customWidth="1"/>
    <col min="9489" max="9490" width="10.7109375" style="64" customWidth="1"/>
    <col min="9491" max="9491" width="9.140625" style="64" customWidth="1"/>
    <col min="9492" max="9492" width="12.85546875" style="64" customWidth="1"/>
    <col min="9493" max="9493" width="23.42578125" style="64" customWidth="1"/>
    <col min="9494" max="9495" width="9.140625" style="64" customWidth="1"/>
    <col min="9496" max="9496" width="10.5703125" style="64" bestFit="1" customWidth="1"/>
    <col min="9497" max="9497" width="11.28515625" style="64" customWidth="1"/>
    <col min="9498" max="9728" width="9.140625" style="64"/>
    <col min="9729" max="9729" width="95.140625" style="64" customWidth="1"/>
    <col min="9730" max="9730" width="17" style="64" customWidth="1"/>
    <col min="9731" max="9731" width="16.7109375" style="64" customWidth="1"/>
    <col min="9732" max="9732" width="17" style="64" customWidth="1"/>
    <col min="9733" max="9733" width="16.7109375" style="64" customWidth="1"/>
    <col min="9734" max="9734" width="17" style="64" customWidth="1"/>
    <col min="9735" max="9735" width="16.7109375" style="64" customWidth="1"/>
    <col min="9736" max="9736" width="17" style="64" customWidth="1"/>
    <col min="9737" max="9743" width="16.7109375" style="64" customWidth="1"/>
    <col min="9744" max="9744" width="18" style="64" customWidth="1"/>
    <col min="9745" max="9746" width="10.7109375" style="64" customWidth="1"/>
    <col min="9747" max="9747" width="9.140625" style="64" customWidth="1"/>
    <col min="9748" max="9748" width="12.85546875" style="64" customWidth="1"/>
    <col min="9749" max="9749" width="23.42578125" style="64" customWidth="1"/>
    <col min="9750" max="9751" width="9.140625" style="64" customWidth="1"/>
    <col min="9752" max="9752" width="10.5703125" style="64" bestFit="1" customWidth="1"/>
    <col min="9753" max="9753" width="11.28515625" style="64" customWidth="1"/>
    <col min="9754" max="9984" width="9.140625" style="64"/>
    <col min="9985" max="9985" width="95.140625" style="64" customWidth="1"/>
    <col min="9986" max="9986" width="17" style="64" customWidth="1"/>
    <col min="9987" max="9987" width="16.7109375" style="64" customWidth="1"/>
    <col min="9988" max="9988" width="17" style="64" customWidth="1"/>
    <col min="9989" max="9989" width="16.7109375" style="64" customWidth="1"/>
    <col min="9990" max="9990" width="17" style="64" customWidth="1"/>
    <col min="9991" max="9991" width="16.7109375" style="64" customWidth="1"/>
    <col min="9992" max="9992" width="17" style="64" customWidth="1"/>
    <col min="9993" max="9999" width="16.7109375" style="64" customWidth="1"/>
    <col min="10000" max="10000" width="18" style="64" customWidth="1"/>
    <col min="10001" max="10002" width="10.7109375" style="64" customWidth="1"/>
    <col min="10003" max="10003" width="9.140625" style="64" customWidth="1"/>
    <col min="10004" max="10004" width="12.85546875" style="64" customWidth="1"/>
    <col min="10005" max="10005" width="23.42578125" style="64" customWidth="1"/>
    <col min="10006" max="10007" width="9.140625" style="64" customWidth="1"/>
    <col min="10008" max="10008" width="10.5703125" style="64" bestFit="1" customWidth="1"/>
    <col min="10009" max="10009" width="11.28515625" style="64" customWidth="1"/>
    <col min="10010" max="10240" width="9.140625" style="64"/>
    <col min="10241" max="10241" width="95.140625" style="64" customWidth="1"/>
    <col min="10242" max="10242" width="17" style="64" customWidth="1"/>
    <col min="10243" max="10243" width="16.7109375" style="64" customWidth="1"/>
    <col min="10244" max="10244" width="17" style="64" customWidth="1"/>
    <col min="10245" max="10245" width="16.7109375" style="64" customWidth="1"/>
    <col min="10246" max="10246" width="17" style="64" customWidth="1"/>
    <col min="10247" max="10247" width="16.7109375" style="64" customWidth="1"/>
    <col min="10248" max="10248" width="17" style="64" customWidth="1"/>
    <col min="10249" max="10255" width="16.7109375" style="64" customWidth="1"/>
    <col min="10256" max="10256" width="18" style="64" customWidth="1"/>
    <col min="10257" max="10258" width="10.7109375" style="64" customWidth="1"/>
    <col min="10259" max="10259" width="9.140625" style="64" customWidth="1"/>
    <col min="10260" max="10260" width="12.85546875" style="64" customWidth="1"/>
    <col min="10261" max="10261" width="23.42578125" style="64" customWidth="1"/>
    <col min="10262" max="10263" width="9.140625" style="64" customWidth="1"/>
    <col min="10264" max="10264" width="10.5703125" style="64" bestFit="1" customWidth="1"/>
    <col min="10265" max="10265" width="11.28515625" style="64" customWidth="1"/>
    <col min="10266" max="10496" width="9.140625" style="64"/>
    <col min="10497" max="10497" width="95.140625" style="64" customWidth="1"/>
    <col min="10498" max="10498" width="17" style="64" customWidth="1"/>
    <col min="10499" max="10499" width="16.7109375" style="64" customWidth="1"/>
    <col min="10500" max="10500" width="17" style="64" customWidth="1"/>
    <col min="10501" max="10501" width="16.7109375" style="64" customWidth="1"/>
    <col min="10502" max="10502" width="17" style="64" customWidth="1"/>
    <col min="10503" max="10503" width="16.7109375" style="64" customWidth="1"/>
    <col min="10504" max="10504" width="17" style="64" customWidth="1"/>
    <col min="10505" max="10511" width="16.7109375" style="64" customWidth="1"/>
    <col min="10512" max="10512" width="18" style="64" customWidth="1"/>
    <col min="10513" max="10514" width="10.7109375" style="64" customWidth="1"/>
    <col min="10515" max="10515" width="9.140625" style="64" customWidth="1"/>
    <col min="10516" max="10516" width="12.85546875" style="64" customWidth="1"/>
    <col min="10517" max="10517" width="23.42578125" style="64" customWidth="1"/>
    <col min="10518" max="10519" width="9.140625" style="64" customWidth="1"/>
    <col min="10520" max="10520" width="10.5703125" style="64" bestFit="1" customWidth="1"/>
    <col min="10521" max="10521" width="11.28515625" style="64" customWidth="1"/>
    <col min="10522" max="10752" width="9.140625" style="64"/>
    <col min="10753" max="10753" width="95.140625" style="64" customWidth="1"/>
    <col min="10754" max="10754" width="17" style="64" customWidth="1"/>
    <col min="10755" max="10755" width="16.7109375" style="64" customWidth="1"/>
    <col min="10756" max="10756" width="17" style="64" customWidth="1"/>
    <col min="10757" max="10757" width="16.7109375" style="64" customWidth="1"/>
    <col min="10758" max="10758" width="17" style="64" customWidth="1"/>
    <col min="10759" max="10759" width="16.7109375" style="64" customWidth="1"/>
    <col min="10760" max="10760" width="17" style="64" customWidth="1"/>
    <col min="10761" max="10767" width="16.7109375" style="64" customWidth="1"/>
    <col min="10768" max="10768" width="18" style="64" customWidth="1"/>
    <col min="10769" max="10770" width="10.7109375" style="64" customWidth="1"/>
    <col min="10771" max="10771" width="9.140625" style="64" customWidth="1"/>
    <col min="10772" max="10772" width="12.85546875" style="64" customWidth="1"/>
    <col min="10773" max="10773" width="23.42578125" style="64" customWidth="1"/>
    <col min="10774" max="10775" width="9.140625" style="64" customWidth="1"/>
    <col min="10776" max="10776" width="10.5703125" style="64" bestFit="1" customWidth="1"/>
    <col min="10777" max="10777" width="11.28515625" style="64" customWidth="1"/>
    <col min="10778" max="11008" width="9.140625" style="64"/>
    <col min="11009" max="11009" width="95.140625" style="64" customWidth="1"/>
    <col min="11010" max="11010" width="17" style="64" customWidth="1"/>
    <col min="11011" max="11011" width="16.7109375" style="64" customWidth="1"/>
    <col min="11012" max="11012" width="17" style="64" customWidth="1"/>
    <col min="11013" max="11013" width="16.7109375" style="64" customWidth="1"/>
    <col min="11014" max="11014" width="17" style="64" customWidth="1"/>
    <col min="11015" max="11015" width="16.7109375" style="64" customWidth="1"/>
    <col min="11016" max="11016" width="17" style="64" customWidth="1"/>
    <col min="11017" max="11023" width="16.7109375" style="64" customWidth="1"/>
    <col min="11024" max="11024" width="18" style="64" customWidth="1"/>
    <col min="11025" max="11026" width="10.7109375" style="64" customWidth="1"/>
    <col min="11027" max="11027" width="9.140625" style="64" customWidth="1"/>
    <col min="11028" max="11028" width="12.85546875" style="64" customWidth="1"/>
    <col min="11029" max="11029" width="23.42578125" style="64" customWidth="1"/>
    <col min="11030" max="11031" width="9.140625" style="64" customWidth="1"/>
    <col min="11032" max="11032" width="10.5703125" style="64" bestFit="1" customWidth="1"/>
    <col min="11033" max="11033" width="11.28515625" style="64" customWidth="1"/>
    <col min="11034" max="11264" width="9.140625" style="64"/>
    <col min="11265" max="11265" width="95.140625" style="64" customWidth="1"/>
    <col min="11266" max="11266" width="17" style="64" customWidth="1"/>
    <col min="11267" max="11267" width="16.7109375" style="64" customWidth="1"/>
    <col min="11268" max="11268" width="17" style="64" customWidth="1"/>
    <col min="11269" max="11269" width="16.7109375" style="64" customWidth="1"/>
    <col min="11270" max="11270" width="17" style="64" customWidth="1"/>
    <col min="11271" max="11271" width="16.7109375" style="64" customWidth="1"/>
    <col min="11272" max="11272" width="17" style="64" customWidth="1"/>
    <col min="11273" max="11279" width="16.7109375" style="64" customWidth="1"/>
    <col min="11280" max="11280" width="18" style="64" customWidth="1"/>
    <col min="11281" max="11282" width="10.7109375" style="64" customWidth="1"/>
    <col min="11283" max="11283" width="9.140625" style="64" customWidth="1"/>
    <col min="11284" max="11284" width="12.85546875" style="64" customWidth="1"/>
    <col min="11285" max="11285" width="23.42578125" style="64" customWidth="1"/>
    <col min="11286" max="11287" width="9.140625" style="64" customWidth="1"/>
    <col min="11288" max="11288" width="10.5703125" style="64" bestFit="1" customWidth="1"/>
    <col min="11289" max="11289" width="11.28515625" style="64" customWidth="1"/>
    <col min="11290" max="11520" width="9.140625" style="64"/>
    <col min="11521" max="11521" width="95.140625" style="64" customWidth="1"/>
    <col min="11522" max="11522" width="17" style="64" customWidth="1"/>
    <col min="11523" max="11523" width="16.7109375" style="64" customWidth="1"/>
    <col min="11524" max="11524" width="17" style="64" customWidth="1"/>
    <col min="11525" max="11525" width="16.7109375" style="64" customWidth="1"/>
    <col min="11526" max="11526" width="17" style="64" customWidth="1"/>
    <col min="11527" max="11527" width="16.7109375" style="64" customWidth="1"/>
    <col min="11528" max="11528" width="17" style="64" customWidth="1"/>
    <col min="11529" max="11535" width="16.7109375" style="64" customWidth="1"/>
    <col min="11536" max="11536" width="18" style="64" customWidth="1"/>
    <col min="11537" max="11538" width="10.7109375" style="64" customWidth="1"/>
    <col min="11539" max="11539" width="9.140625" style="64" customWidth="1"/>
    <col min="11540" max="11540" width="12.85546875" style="64" customWidth="1"/>
    <col min="11541" max="11541" width="23.42578125" style="64" customWidth="1"/>
    <col min="11542" max="11543" width="9.140625" style="64" customWidth="1"/>
    <col min="11544" max="11544" width="10.5703125" style="64" bestFit="1" customWidth="1"/>
    <col min="11545" max="11545" width="11.28515625" style="64" customWidth="1"/>
    <col min="11546" max="11776" width="9.140625" style="64"/>
    <col min="11777" max="11777" width="95.140625" style="64" customWidth="1"/>
    <col min="11778" max="11778" width="17" style="64" customWidth="1"/>
    <col min="11779" max="11779" width="16.7109375" style="64" customWidth="1"/>
    <col min="11780" max="11780" width="17" style="64" customWidth="1"/>
    <col min="11781" max="11781" width="16.7109375" style="64" customWidth="1"/>
    <col min="11782" max="11782" width="17" style="64" customWidth="1"/>
    <col min="11783" max="11783" width="16.7109375" style="64" customWidth="1"/>
    <col min="11784" max="11784" width="17" style="64" customWidth="1"/>
    <col min="11785" max="11791" width="16.7109375" style="64" customWidth="1"/>
    <col min="11792" max="11792" width="18" style="64" customWidth="1"/>
    <col min="11793" max="11794" width="10.7109375" style="64" customWidth="1"/>
    <col min="11795" max="11795" width="9.140625" style="64" customWidth="1"/>
    <col min="11796" max="11796" width="12.85546875" style="64" customWidth="1"/>
    <col min="11797" max="11797" width="23.42578125" style="64" customWidth="1"/>
    <col min="11798" max="11799" width="9.140625" style="64" customWidth="1"/>
    <col min="11800" max="11800" width="10.5703125" style="64" bestFit="1" customWidth="1"/>
    <col min="11801" max="11801" width="11.28515625" style="64" customWidth="1"/>
    <col min="11802" max="12032" width="9.140625" style="64"/>
    <col min="12033" max="12033" width="95.140625" style="64" customWidth="1"/>
    <col min="12034" max="12034" width="17" style="64" customWidth="1"/>
    <col min="12035" max="12035" width="16.7109375" style="64" customWidth="1"/>
    <col min="12036" max="12036" width="17" style="64" customWidth="1"/>
    <col min="12037" max="12037" width="16.7109375" style="64" customWidth="1"/>
    <col min="12038" max="12038" width="17" style="64" customWidth="1"/>
    <col min="12039" max="12039" width="16.7109375" style="64" customWidth="1"/>
    <col min="12040" max="12040" width="17" style="64" customWidth="1"/>
    <col min="12041" max="12047" width="16.7109375" style="64" customWidth="1"/>
    <col min="12048" max="12048" width="18" style="64" customWidth="1"/>
    <col min="12049" max="12050" width="10.7109375" style="64" customWidth="1"/>
    <col min="12051" max="12051" width="9.140625" style="64" customWidth="1"/>
    <col min="12052" max="12052" width="12.85546875" style="64" customWidth="1"/>
    <col min="12053" max="12053" width="23.42578125" style="64" customWidth="1"/>
    <col min="12054" max="12055" width="9.140625" style="64" customWidth="1"/>
    <col min="12056" max="12056" width="10.5703125" style="64" bestFit="1" customWidth="1"/>
    <col min="12057" max="12057" width="11.28515625" style="64" customWidth="1"/>
    <col min="12058" max="12288" width="9.140625" style="64"/>
    <col min="12289" max="12289" width="95.140625" style="64" customWidth="1"/>
    <col min="12290" max="12290" width="17" style="64" customWidth="1"/>
    <col min="12291" max="12291" width="16.7109375" style="64" customWidth="1"/>
    <col min="12292" max="12292" width="17" style="64" customWidth="1"/>
    <col min="12293" max="12293" width="16.7109375" style="64" customWidth="1"/>
    <col min="12294" max="12294" width="17" style="64" customWidth="1"/>
    <col min="12295" max="12295" width="16.7109375" style="64" customWidth="1"/>
    <col min="12296" max="12296" width="17" style="64" customWidth="1"/>
    <col min="12297" max="12303" width="16.7109375" style="64" customWidth="1"/>
    <col min="12304" max="12304" width="18" style="64" customWidth="1"/>
    <col min="12305" max="12306" width="10.7109375" style="64" customWidth="1"/>
    <col min="12307" max="12307" width="9.140625" style="64" customWidth="1"/>
    <col min="12308" max="12308" width="12.85546875" style="64" customWidth="1"/>
    <col min="12309" max="12309" width="23.42578125" style="64" customWidth="1"/>
    <col min="12310" max="12311" width="9.140625" style="64" customWidth="1"/>
    <col min="12312" max="12312" width="10.5703125" style="64" bestFit="1" customWidth="1"/>
    <col min="12313" max="12313" width="11.28515625" style="64" customWidth="1"/>
    <col min="12314" max="12544" width="9.140625" style="64"/>
    <col min="12545" max="12545" width="95.140625" style="64" customWidth="1"/>
    <col min="12546" max="12546" width="17" style="64" customWidth="1"/>
    <col min="12547" max="12547" width="16.7109375" style="64" customWidth="1"/>
    <col min="12548" max="12548" width="17" style="64" customWidth="1"/>
    <col min="12549" max="12549" width="16.7109375" style="64" customWidth="1"/>
    <col min="12550" max="12550" width="17" style="64" customWidth="1"/>
    <col min="12551" max="12551" width="16.7109375" style="64" customWidth="1"/>
    <col min="12552" max="12552" width="17" style="64" customWidth="1"/>
    <col min="12553" max="12559" width="16.7109375" style="64" customWidth="1"/>
    <col min="12560" max="12560" width="18" style="64" customWidth="1"/>
    <col min="12561" max="12562" width="10.7109375" style="64" customWidth="1"/>
    <col min="12563" max="12563" width="9.140625" style="64" customWidth="1"/>
    <col min="12564" max="12564" width="12.85546875" style="64" customWidth="1"/>
    <col min="12565" max="12565" width="23.42578125" style="64" customWidth="1"/>
    <col min="12566" max="12567" width="9.140625" style="64" customWidth="1"/>
    <col min="12568" max="12568" width="10.5703125" style="64" bestFit="1" customWidth="1"/>
    <col min="12569" max="12569" width="11.28515625" style="64" customWidth="1"/>
    <col min="12570" max="12800" width="9.140625" style="64"/>
    <col min="12801" max="12801" width="95.140625" style="64" customWidth="1"/>
    <col min="12802" max="12802" width="17" style="64" customWidth="1"/>
    <col min="12803" max="12803" width="16.7109375" style="64" customWidth="1"/>
    <col min="12804" max="12804" width="17" style="64" customWidth="1"/>
    <col min="12805" max="12805" width="16.7109375" style="64" customWidth="1"/>
    <col min="12806" max="12806" width="17" style="64" customWidth="1"/>
    <col min="12807" max="12807" width="16.7109375" style="64" customWidth="1"/>
    <col min="12808" max="12808" width="17" style="64" customWidth="1"/>
    <col min="12809" max="12815" width="16.7109375" style="64" customWidth="1"/>
    <col min="12816" max="12816" width="18" style="64" customWidth="1"/>
    <col min="12817" max="12818" width="10.7109375" style="64" customWidth="1"/>
    <col min="12819" max="12819" width="9.140625" style="64" customWidth="1"/>
    <col min="12820" max="12820" width="12.85546875" style="64" customWidth="1"/>
    <col min="12821" max="12821" width="23.42578125" style="64" customWidth="1"/>
    <col min="12822" max="12823" width="9.140625" style="64" customWidth="1"/>
    <col min="12824" max="12824" width="10.5703125" style="64" bestFit="1" customWidth="1"/>
    <col min="12825" max="12825" width="11.28515625" style="64" customWidth="1"/>
    <col min="12826" max="13056" width="9.140625" style="64"/>
    <col min="13057" max="13057" width="95.140625" style="64" customWidth="1"/>
    <col min="13058" max="13058" width="17" style="64" customWidth="1"/>
    <col min="13059" max="13059" width="16.7109375" style="64" customWidth="1"/>
    <col min="13060" max="13060" width="17" style="64" customWidth="1"/>
    <col min="13061" max="13061" width="16.7109375" style="64" customWidth="1"/>
    <col min="13062" max="13062" width="17" style="64" customWidth="1"/>
    <col min="13063" max="13063" width="16.7109375" style="64" customWidth="1"/>
    <col min="13064" max="13064" width="17" style="64" customWidth="1"/>
    <col min="13065" max="13071" width="16.7109375" style="64" customWidth="1"/>
    <col min="13072" max="13072" width="18" style="64" customWidth="1"/>
    <col min="13073" max="13074" width="10.7109375" style="64" customWidth="1"/>
    <col min="13075" max="13075" width="9.140625" style="64" customWidth="1"/>
    <col min="13076" max="13076" width="12.85546875" style="64" customWidth="1"/>
    <col min="13077" max="13077" width="23.42578125" style="64" customWidth="1"/>
    <col min="13078" max="13079" width="9.140625" style="64" customWidth="1"/>
    <col min="13080" max="13080" width="10.5703125" style="64" bestFit="1" customWidth="1"/>
    <col min="13081" max="13081" width="11.28515625" style="64" customWidth="1"/>
    <col min="13082" max="13312" width="9.140625" style="64"/>
    <col min="13313" max="13313" width="95.140625" style="64" customWidth="1"/>
    <col min="13314" max="13314" width="17" style="64" customWidth="1"/>
    <col min="13315" max="13315" width="16.7109375" style="64" customWidth="1"/>
    <col min="13316" max="13316" width="17" style="64" customWidth="1"/>
    <col min="13317" max="13317" width="16.7109375" style="64" customWidth="1"/>
    <col min="13318" max="13318" width="17" style="64" customWidth="1"/>
    <col min="13319" max="13319" width="16.7109375" style="64" customWidth="1"/>
    <col min="13320" max="13320" width="17" style="64" customWidth="1"/>
    <col min="13321" max="13327" width="16.7109375" style="64" customWidth="1"/>
    <col min="13328" max="13328" width="18" style="64" customWidth="1"/>
    <col min="13329" max="13330" width="10.7109375" style="64" customWidth="1"/>
    <col min="13331" max="13331" width="9.140625" style="64" customWidth="1"/>
    <col min="13332" max="13332" width="12.85546875" style="64" customWidth="1"/>
    <col min="13333" max="13333" width="23.42578125" style="64" customWidth="1"/>
    <col min="13334" max="13335" width="9.140625" style="64" customWidth="1"/>
    <col min="13336" max="13336" width="10.5703125" style="64" bestFit="1" customWidth="1"/>
    <col min="13337" max="13337" width="11.28515625" style="64" customWidth="1"/>
    <col min="13338" max="13568" width="9.140625" style="64"/>
    <col min="13569" max="13569" width="95.140625" style="64" customWidth="1"/>
    <col min="13570" max="13570" width="17" style="64" customWidth="1"/>
    <col min="13571" max="13571" width="16.7109375" style="64" customWidth="1"/>
    <col min="13572" max="13572" width="17" style="64" customWidth="1"/>
    <col min="13573" max="13573" width="16.7109375" style="64" customWidth="1"/>
    <col min="13574" max="13574" width="17" style="64" customWidth="1"/>
    <col min="13575" max="13575" width="16.7109375" style="64" customWidth="1"/>
    <col min="13576" max="13576" width="17" style="64" customWidth="1"/>
    <col min="13577" max="13583" width="16.7109375" style="64" customWidth="1"/>
    <col min="13584" max="13584" width="18" style="64" customWidth="1"/>
    <col min="13585" max="13586" width="10.7109375" style="64" customWidth="1"/>
    <col min="13587" max="13587" width="9.140625" style="64" customWidth="1"/>
    <col min="13588" max="13588" width="12.85546875" style="64" customWidth="1"/>
    <col min="13589" max="13589" width="23.42578125" style="64" customWidth="1"/>
    <col min="13590" max="13591" width="9.140625" style="64" customWidth="1"/>
    <col min="13592" max="13592" width="10.5703125" style="64" bestFit="1" customWidth="1"/>
    <col min="13593" max="13593" width="11.28515625" style="64" customWidth="1"/>
    <col min="13594" max="13824" width="9.140625" style="64"/>
    <col min="13825" max="13825" width="95.140625" style="64" customWidth="1"/>
    <col min="13826" max="13826" width="17" style="64" customWidth="1"/>
    <col min="13827" max="13827" width="16.7109375" style="64" customWidth="1"/>
    <col min="13828" max="13828" width="17" style="64" customWidth="1"/>
    <col min="13829" max="13829" width="16.7109375" style="64" customWidth="1"/>
    <col min="13830" max="13830" width="17" style="64" customWidth="1"/>
    <col min="13831" max="13831" width="16.7109375" style="64" customWidth="1"/>
    <col min="13832" max="13832" width="17" style="64" customWidth="1"/>
    <col min="13833" max="13839" width="16.7109375" style="64" customWidth="1"/>
    <col min="13840" max="13840" width="18" style="64" customWidth="1"/>
    <col min="13841" max="13842" width="10.7109375" style="64" customWidth="1"/>
    <col min="13843" max="13843" width="9.140625" style="64" customWidth="1"/>
    <col min="13844" max="13844" width="12.85546875" style="64" customWidth="1"/>
    <col min="13845" max="13845" width="23.42578125" style="64" customWidth="1"/>
    <col min="13846" max="13847" width="9.140625" style="64" customWidth="1"/>
    <col min="13848" max="13848" width="10.5703125" style="64" bestFit="1" customWidth="1"/>
    <col min="13849" max="13849" width="11.28515625" style="64" customWidth="1"/>
    <col min="13850" max="14080" width="9.140625" style="64"/>
    <col min="14081" max="14081" width="95.140625" style="64" customWidth="1"/>
    <col min="14082" max="14082" width="17" style="64" customWidth="1"/>
    <col min="14083" max="14083" width="16.7109375" style="64" customWidth="1"/>
    <col min="14084" max="14084" width="17" style="64" customWidth="1"/>
    <col min="14085" max="14085" width="16.7109375" style="64" customWidth="1"/>
    <col min="14086" max="14086" width="17" style="64" customWidth="1"/>
    <col min="14087" max="14087" width="16.7109375" style="64" customWidth="1"/>
    <col min="14088" max="14088" width="17" style="64" customWidth="1"/>
    <col min="14089" max="14095" width="16.7109375" style="64" customWidth="1"/>
    <col min="14096" max="14096" width="18" style="64" customWidth="1"/>
    <col min="14097" max="14098" width="10.7109375" style="64" customWidth="1"/>
    <col min="14099" max="14099" width="9.140625" style="64" customWidth="1"/>
    <col min="14100" max="14100" width="12.85546875" style="64" customWidth="1"/>
    <col min="14101" max="14101" width="23.42578125" style="64" customWidth="1"/>
    <col min="14102" max="14103" width="9.140625" style="64" customWidth="1"/>
    <col min="14104" max="14104" width="10.5703125" style="64" bestFit="1" customWidth="1"/>
    <col min="14105" max="14105" width="11.28515625" style="64" customWidth="1"/>
    <col min="14106" max="14336" width="9.140625" style="64"/>
    <col min="14337" max="14337" width="95.140625" style="64" customWidth="1"/>
    <col min="14338" max="14338" width="17" style="64" customWidth="1"/>
    <col min="14339" max="14339" width="16.7109375" style="64" customWidth="1"/>
    <col min="14340" max="14340" width="17" style="64" customWidth="1"/>
    <col min="14341" max="14341" width="16.7109375" style="64" customWidth="1"/>
    <col min="14342" max="14342" width="17" style="64" customWidth="1"/>
    <col min="14343" max="14343" width="16.7109375" style="64" customWidth="1"/>
    <col min="14344" max="14344" width="17" style="64" customWidth="1"/>
    <col min="14345" max="14351" width="16.7109375" style="64" customWidth="1"/>
    <col min="14352" max="14352" width="18" style="64" customWidth="1"/>
    <col min="14353" max="14354" width="10.7109375" style="64" customWidth="1"/>
    <col min="14355" max="14355" width="9.140625" style="64" customWidth="1"/>
    <col min="14356" max="14356" width="12.85546875" style="64" customWidth="1"/>
    <col min="14357" max="14357" width="23.42578125" style="64" customWidth="1"/>
    <col min="14358" max="14359" width="9.140625" style="64" customWidth="1"/>
    <col min="14360" max="14360" width="10.5703125" style="64" bestFit="1" customWidth="1"/>
    <col min="14361" max="14361" width="11.28515625" style="64" customWidth="1"/>
    <col min="14362" max="14592" width="9.140625" style="64"/>
    <col min="14593" max="14593" width="95.140625" style="64" customWidth="1"/>
    <col min="14594" max="14594" width="17" style="64" customWidth="1"/>
    <col min="14595" max="14595" width="16.7109375" style="64" customWidth="1"/>
    <col min="14596" max="14596" width="17" style="64" customWidth="1"/>
    <col min="14597" max="14597" width="16.7109375" style="64" customWidth="1"/>
    <col min="14598" max="14598" width="17" style="64" customWidth="1"/>
    <col min="14599" max="14599" width="16.7109375" style="64" customWidth="1"/>
    <col min="14600" max="14600" width="17" style="64" customWidth="1"/>
    <col min="14601" max="14607" width="16.7109375" style="64" customWidth="1"/>
    <col min="14608" max="14608" width="18" style="64" customWidth="1"/>
    <col min="14609" max="14610" width="10.7109375" style="64" customWidth="1"/>
    <col min="14611" max="14611" width="9.140625" style="64" customWidth="1"/>
    <col min="14612" max="14612" width="12.85546875" style="64" customWidth="1"/>
    <col min="14613" max="14613" width="23.42578125" style="64" customWidth="1"/>
    <col min="14614" max="14615" width="9.140625" style="64" customWidth="1"/>
    <col min="14616" max="14616" width="10.5703125" style="64" bestFit="1" customWidth="1"/>
    <col min="14617" max="14617" width="11.28515625" style="64" customWidth="1"/>
    <col min="14618" max="14848" width="9.140625" style="64"/>
    <col min="14849" max="14849" width="95.140625" style="64" customWidth="1"/>
    <col min="14850" max="14850" width="17" style="64" customWidth="1"/>
    <col min="14851" max="14851" width="16.7109375" style="64" customWidth="1"/>
    <col min="14852" max="14852" width="17" style="64" customWidth="1"/>
    <col min="14853" max="14853" width="16.7109375" style="64" customWidth="1"/>
    <col min="14854" max="14854" width="17" style="64" customWidth="1"/>
    <col min="14855" max="14855" width="16.7109375" style="64" customWidth="1"/>
    <col min="14856" max="14856" width="17" style="64" customWidth="1"/>
    <col min="14857" max="14863" width="16.7109375" style="64" customWidth="1"/>
    <col min="14864" max="14864" width="18" style="64" customWidth="1"/>
    <col min="14865" max="14866" width="10.7109375" style="64" customWidth="1"/>
    <col min="14867" max="14867" width="9.140625" style="64" customWidth="1"/>
    <col min="14868" max="14868" width="12.85546875" style="64" customWidth="1"/>
    <col min="14869" max="14869" width="23.42578125" style="64" customWidth="1"/>
    <col min="14870" max="14871" width="9.140625" style="64" customWidth="1"/>
    <col min="14872" max="14872" width="10.5703125" style="64" bestFit="1" customWidth="1"/>
    <col min="14873" max="14873" width="11.28515625" style="64" customWidth="1"/>
    <col min="14874" max="15104" width="9.140625" style="64"/>
    <col min="15105" max="15105" width="95.140625" style="64" customWidth="1"/>
    <col min="15106" max="15106" width="17" style="64" customWidth="1"/>
    <col min="15107" max="15107" width="16.7109375" style="64" customWidth="1"/>
    <col min="15108" max="15108" width="17" style="64" customWidth="1"/>
    <col min="15109" max="15109" width="16.7109375" style="64" customWidth="1"/>
    <col min="15110" max="15110" width="17" style="64" customWidth="1"/>
    <col min="15111" max="15111" width="16.7109375" style="64" customWidth="1"/>
    <col min="15112" max="15112" width="17" style="64" customWidth="1"/>
    <col min="15113" max="15119" width="16.7109375" style="64" customWidth="1"/>
    <col min="15120" max="15120" width="18" style="64" customWidth="1"/>
    <col min="15121" max="15122" width="10.7109375" style="64" customWidth="1"/>
    <col min="15123" max="15123" width="9.140625" style="64" customWidth="1"/>
    <col min="15124" max="15124" width="12.85546875" style="64" customWidth="1"/>
    <col min="15125" max="15125" width="23.42578125" style="64" customWidth="1"/>
    <col min="15126" max="15127" width="9.140625" style="64" customWidth="1"/>
    <col min="15128" max="15128" width="10.5703125" style="64" bestFit="1" customWidth="1"/>
    <col min="15129" max="15129" width="11.28515625" style="64" customWidth="1"/>
    <col min="15130" max="15360" width="9.140625" style="64"/>
    <col min="15361" max="15361" width="95.140625" style="64" customWidth="1"/>
    <col min="15362" max="15362" width="17" style="64" customWidth="1"/>
    <col min="15363" max="15363" width="16.7109375" style="64" customWidth="1"/>
    <col min="15364" max="15364" width="17" style="64" customWidth="1"/>
    <col min="15365" max="15365" width="16.7109375" style="64" customWidth="1"/>
    <col min="15366" max="15366" width="17" style="64" customWidth="1"/>
    <col min="15367" max="15367" width="16.7109375" style="64" customWidth="1"/>
    <col min="15368" max="15368" width="17" style="64" customWidth="1"/>
    <col min="15369" max="15375" width="16.7109375" style="64" customWidth="1"/>
    <col min="15376" max="15376" width="18" style="64" customWidth="1"/>
    <col min="15377" max="15378" width="10.7109375" style="64" customWidth="1"/>
    <col min="15379" max="15379" width="9.140625" style="64" customWidth="1"/>
    <col min="15380" max="15380" width="12.85546875" style="64" customWidth="1"/>
    <col min="15381" max="15381" width="23.42578125" style="64" customWidth="1"/>
    <col min="15382" max="15383" width="9.140625" style="64" customWidth="1"/>
    <col min="15384" max="15384" width="10.5703125" style="64" bestFit="1" customWidth="1"/>
    <col min="15385" max="15385" width="11.28515625" style="64" customWidth="1"/>
    <col min="15386" max="15616" width="9.140625" style="64"/>
    <col min="15617" max="15617" width="95.140625" style="64" customWidth="1"/>
    <col min="15618" max="15618" width="17" style="64" customWidth="1"/>
    <col min="15619" max="15619" width="16.7109375" style="64" customWidth="1"/>
    <col min="15620" max="15620" width="17" style="64" customWidth="1"/>
    <col min="15621" max="15621" width="16.7109375" style="64" customWidth="1"/>
    <col min="15622" max="15622" width="17" style="64" customWidth="1"/>
    <col min="15623" max="15623" width="16.7109375" style="64" customWidth="1"/>
    <col min="15624" max="15624" width="17" style="64" customWidth="1"/>
    <col min="15625" max="15631" width="16.7109375" style="64" customWidth="1"/>
    <col min="15632" max="15632" width="18" style="64" customWidth="1"/>
    <col min="15633" max="15634" width="10.7109375" style="64" customWidth="1"/>
    <col min="15635" max="15635" width="9.140625" style="64" customWidth="1"/>
    <col min="15636" max="15636" width="12.85546875" style="64" customWidth="1"/>
    <col min="15637" max="15637" width="23.42578125" style="64" customWidth="1"/>
    <col min="15638" max="15639" width="9.140625" style="64" customWidth="1"/>
    <col min="15640" max="15640" width="10.5703125" style="64" bestFit="1" customWidth="1"/>
    <col min="15641" max="15641" width="11.28515625" style="64" customWidth="1"/>
    <col min="15642" max="15872" width="9.140625" style="64"/>
    <col min="15873" max="15873" width="95.140625" style="64" customWidth="1"/>
    <col min="15874" max="15874" width="17" style="64" customWidth="1"/>
    <col min="15875" max="15875" width="16.7109375" style="64" customWidth="1"/>
    <col min="15876" max="15876" width="17" style="64" customWidth="1"/>
    <col min="15877" max="15877" width="16.7109375" style="64" customWidth="1"/>
    <col min="15878" max="15878" width="17" style="64" customWidth="1"/>
    <col min="15879" max="15879" width="16.7109375" style="64" customWidth="1"/>
    <col min="15880" max="15880" width="17" style="64" customWidth="1"/>
    <col min="15881" max="15887" width="16.7109375" style="64" customWidth="1"/>
    <col min="15888" max="15888" width="18" style="64" customWidth="1"/>
    <col min="15889" max="15890" width="10.7109375" style="64" customWidth="1"/>
    <col min="15891" max="15891" width="9.140625" style="64" customWidth="1"/>
    <col min="15892" max="15892" width="12.85546875" style="64" customWidth="1"/>
    <col min="15893" max="15893" width="23.42578125" style="64" customWidth="1"/>
    <col min="15894" max="15895" width="9.140625" style="64" customWidth="1"/>
    <col min="15896" max="15896" width="10.5703125" style="64" bestFit="1" customWidth="1"/>
    <col min="15897" max="15897" width="11.28515625" style="64" customWidth="1"/>
    <col min="15898" max="16128" width="9.140625" style="64"/>
    <col min="16129" max="16129" width="95.140625" style="64" customWidth="1"/>
    <col min="16130" max="16130" width="17" style="64" customWidth="1"/>
    <col min="16131" max="16131" width="16.7109375" style="64" customWidth="1"/>
    <col min="16132" max="16132" width="17" style="64" customWidth="1"/>
    <col min="16133" max="16133" width="16.7109375" style="64" customWidth="1"/>
    <col min="16134" max="16134" width="17" style="64" customWidth="1"/>
    <col min="16135" max="16135" width="16.7109375" style="64" customWidth="1"/>
    <col min="16136" max="16136" width="17" style="64" customWidth="1"/>
    <col min="16137" max="16143" width="16.7109375" style="64" customWidth="1"/>
    <col min="16144" max="16144" width="18" style="64" customWidth="1"/>
    <col min="16145" max="16146" width="10.7109375" style="64" customWidth="1"/>
    <col min="16147" max="16147" width="9.140625" style="64" customWidth="1"/>
    <col min="16148" max="16148" width="12.85546875" style="64" customWidth="1"/>
    <col min="16149" max="16149" width="23.42578125" style="64" customWidth="1"/>
    <col min="16150" max="16151" width="9.140625" style="64" customWidth="1"/>
    <col min="16152" max="16152" width="10.5703125" style="64" bestFit="1" customWidth="1"/>
    <col min="16153" max="16153" width="11.28515625" style="64" customWidth="1"/>
    <col min="16154" max="16384" width="9.140625" style="64"/>
  </cols>
  <sheetData>
    <row r="1" spans="1:27" ht="39.75" customHeight="1">
      <c r="A1" s="7347" t="s">
        <v>177</v>
      </c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7347"/>
      <c r="O1" s="7347"/>
      <c r="P1" s="7347"/>
      <c r="Q1" s="400"/>
      <c r="R1" s="400"/>
      <c r="S1" s="400"/>
      <c r="T1" s="400"/>
    </row>
    <row r="2" spans="1:27" ht="28.5" customHeight="1">
      <c r="A2" s="7348" t="s">
        <v>178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</row>
    <row r="3" spans="1:27" ht="27" customHeight="1">
      <c r="A3" s="7347" t="s">
        <v>378</v>
      </c>
      <c r="B3" s="7347"/>
      <c r="C3" s="7347"/>
      <c r="D3" s="7347"/>
      <c r="E3" s="7347"/>
      <c r="F3" s="7347"/>
      <c r="G3" s="7347"/>
      <c r="H3" s="7347"/>
      <c r="I3" s="7347"/>
      <c r="J3" s="7347"/>
      <c r="K3" s="7347"/>
      <c r="L3" s="7347"/>
      <c r="M3" s="7347"/>
      <c r="N3" s="7347"/>
      <c r="O3" s="7347"/>
      <c r="P3" s="7347"/>
      <c r="Q3" s="5064"/>
      <c r="R3" s="5064"/>
    </row>
    <row r="4" spans="1:27" ht="14.25" customHeight="1" thickBot="1">
      <c r="A4" s="372"/>
    </row>
    <row r="5" spans="1:27" ht="20.25" customHeight="1">
      <c r="A5" s="7778" t="s">
        <v>1</v>
      </c>
      <c r="B5" s="7781" t="s">
        <v>2</v>
      </c>
      <c r="C5" s="7782"/>
      <c r="D5" s="7783"/>
      <c r="E5" s="7781" t="s">
        <v>3</v>
      </c>
      <c r="F5" s="7782"/>
      <c r="G5" s="7783"/>
      <c r="H5" s="7781" t="s">
        <v>4</v>
      </c>
      <c r="I5" s="7782"/>
      <c r="J5" s="7783"/>
      <c r="K5" s="7781" t="s">
        <v>5</v>
      </c>
      <c r="L5" s="7782"/>
      <c r="M5" s="7783"/>
      <c r="N5" s="7790" t="s">
        <v>22</v>
      </c>
      <c r="O5" s="7791"/>
      <c r="P5" s="7792"/>
      <c r="Q5" s="401"/>
      <c r="R5" s="401"/>
    </row>
    <row r="6" spans="1:27" ht="19.5" customHeight="1" thickBot="1">
      <c r="A6" s="7779"/>
      <c r="B6" s="7784"/>
      <c r="C6" s="7785"/>
      <c r="D6" s="7786"/>
      <c r="E6" s="7787"/>
      <c r="F6" s="7788"/>
      <c r="G6" s="7789"/>
      <c r="H6" s="7787"/>
      <c r="I6" s="7788"/>
      <c r="J6" s="7789"/>
      <c r="K6" s="7784"/>
      <c r="L6" s="7785"/>
      <c r="M6" s="7786"/>
      <c r="N6" s="7793"/>
      <c r="O6" s="7794"/>
      <c r="P6" s="7795"/>
      <c r="Q6" s="401"/>
      <c r="R6" s="401"/>
    </row>
    <row r="7" spans="1:27" ht="83.25" customHeight="1" thickBot="1">
      <c r="A7" s="7780"/>
      <c r="B7" s="5074" t="s">
        <v>7</v>
      </c>
      <c r="C7" s="5075" t="s">
        <v>8</v>
      </c>
      <c r="D7" s="5076" t="s">
        <v>9</v>
      </c>
      <c r="E7" s="5074" t="s">
        <v>7</v>
      </c>
      <c r="F7" s="5075" t="s">
        <v>8</v>
      </c>
      <c r="G7" s="5076" t="s">
        <v>9</v>
      </c>
      <c r="H7" s="5074" t="s">
        <v>179</v>
      </c>
      <c r="I7" s="5075" t="s">
        <v>8</v>
      </c>
      <c r="J7" s="5076" t="s">
        <v>9</v>
      </c>
      <c r="K7" s="5074" t="s">
        <v>179</v>
      </c>
      <c r="L7" s="5075" t="s">
        <v>8</v>
      </c>
      <c r="M7" s="5076" t="s">
        <v>9</v>
      </c>
      <c r="N7" s="5074" t="s">
        <v>7</v>
      </c>
      <c r="O7" s="5075" t="s">
        <v>8</v>
      </c>
      <c r="P7" s="5077" t="s">
        <v>9</v>
      </c>
      <c r="Q7" s="401"/>
      <c r="R7" s="401"/>
    </row>
    <row r="8" spans="1:27" ht="39" customHeight="1" thickBot="1">
      <c r="A8" s="5078" t="s">
        <v>10</v>
      </c>
      <c r="B8" s="5079"/>
      <c r="C8" s="5079"/>
      <c r="D8" s="5079"/>
      <c r="E8" s="5079"/>
      <c r="F8" s="5079"/>
      <c r="G8" s="5080"/>
      <c r="H8" s="5081"/>
      <c r="I8" s="5079"/>
      <c r="J8" s="5079"/>
      <c r="K8" s="5079"/>
      <c r="L8" s="5079"/>
      <c r="M8" s="5080"/>
      <c r="N8" s="5300"/>
      <c r="O8" s="5303"/>
      <c r="P8" s="5080"/>
      <c r="Q8" s="401"/>
      <c r="R8" s="401"/>
    </row>
    <row r="9" spans="1:27" ht="33" customHeight="1">
      <c r="A9" s="5082" t="s">
        <v>10</v>
      </c>
      <c r="B9" s="5083"/>
      <c r="C9" s="5084"/>
      <c r="D9" s="5085"/>
      <c r="E9" s="5083"/>
      <c r="F9" s="5084"/>
      <c r="G9" s="5085"/>
      <c r="H9" s="5083"/>
      <c r="I9" s="5084"/>
      <c r="J9" s="5085"/>
      <c r="K9" s="5086"/>
      <c r="L9" s="5084"/>
      <c r="M9" s="5087"/>
      <c r="N9" s="5301"/>
      <c r="O9" s="5304"/>
      <c r="P9" s="5088"/>
      <c r="Q9" s="401"/>
      <c r="R9" s="401"/>
    </row>
    <row r="10" spans="1:27" ht="35.25" customHeight="1">
      <c r="A10" s="5089" t="s">
        <v>180</v>
      </c>
      <c r="B10" s="6389">
        <v>15</v>
      </c>
      <c r="C10" s="6390">
        <v>2</v>
      </c>
      <c r="D10" s="6391">
        <f>SUM(B10:C10)</f>
        <v>17</v>
      </c>
      <c r="E10" s="6392">
        <v>25</v>
      </c>
      <c r="F10" s="6393">
        <v>3</v>
      </c>
      <c r="G10" s="6394">
        <f>SUM(E10:F10)</f>
        <v>28</v>
      </c>
      <c r="H10" s="4930">
        <v>10</v>
      </c>
      <c r="I10" s="4931">
        <v>0</v>
      </c>
      <c r="J10" s="4932">
        <f t="shared" ref="J10:J16" si="0">SUM(H10:I10)</f>
        <v>10</v>
      </c>
      <c r="K10" s="4930">
        <v>13</v>
      </c>
      <c r="L10" s="4931">
        <v>0</v>
      </c>
      <c r="M10" s="4933">
        <f>SUM(K10:L10)</f>
        <v>13</v>
      </c>
      <c r="N10" s="5302">
        <f>B10+E10+H10+K10</f>
        <v>63</v>
      </c>
      <c r="O10" s="5305">
        <f>C10+F10+I10+L10</f>
        <v>5</v>
      </c>
      <c r="P10" s="4935">
        <f>SUM(N10:O10)</f>
        <v>68</v>
      </c>
      <c r="Q10" s="7776"/>
      <c r="R10" s="7777"/>
      <c r="S10" s="7777"/>
      <c r="T10" s="7777"/>
      <c r="U10" s="7777"/>
    </row>
    <row r="11" spans="1:27" ht="36.75" customHeight="1">
      <c r="A11" s="5090" t="s">
        <v>181</v>
      </c>
      <c r="B11" s="6389">
        <v>12</v>
      </c>
      <c r="C11" s="6390">
        <v>1</v>
      </c>
      <c r="D11" s="6391">
        <v>13</v>
      </c>
      <c r="E11" s="6392">
        <v>12</v>
      </c>
      <c r="F11" s="6393">
        <v>0</v>
      </c>
      <c r="G11" s="6394">
        <f t="shared" ref="G11:G16" si="1">SUM(E11:F11)</f>
        <v>12</v>
      </c>
      <c r="H11" s="4930">
        <v>0</v>
      </c>
      <c r="I11" s="4931">
        <v>0</v>
      </c>
      <c r="J11" s="4932">
        <f t="shared" si="0"/>
        <v>0</v>
      </c>
      <c r="K11" s="4930">
        <v>13</v>
      </c>
      <c r="L11" s="4931">
        <v>0</v>
      </c>
      <c r="M11" s="4933">
        <f>SUM(K11:L11)</f>
        <v>13</v>
      </c>
      <c r="N11" s="5302">
        <f>B11+E298+H11+K11+E11</f>
        <v>37</v>
      </c>
      <c r="O11" s="5305">
        <f>C11+F299+I11+L11+F11</f>
        <v>1</v>
      </c>
      <c r="P11" s="4935">
        <f t="shared" ref="P11:P16" si="2">SUM(N11:O11)</f>
        <v>38</v>
      </c>
      <c r="Q11" s="7776"/>
      <c r="R11" s="7777"/>
      <c r="S11" s="7777"/>
      <c r="T11" s="7777"/>
      <c r="U11" s="7777"/>
    </row>
    <row r="12" spans="1:27" ht="33.75" customHeight="1">
      <c r="A12" s="5090" t="s">
        <v>91</v>
      </c>
      <c r="B12" s="6389">
        <v>13</v>
      </c>
      <c r="C12" s="6390">
        <v>0</v>
      </c>
      <c r="D12" s="6391">
        <f>B12+C12</f>
        <v>13</v>
      </c>
      <c r="E12" s="6392">
        <v>12</v>
      </c>
      <c r="F12" s="6393">
        <v>0</v>
      </c>
      <c r="G12" s="6394">
        <f t="shared" si="1"/>
        <v>12</v>
      </c>
      <c r="H12" s="4930">
        <v>13</v>
      </c>
      <c r="I12" s="4931">
        <v>0</v>
      </c>
      <c r="J12" s="4932">
        <f t="shared" si="0"/>
        <v>13</v>
      </c>
      <c r="K12" s="4930">
        <v>14</v>
      </c>
      <c r="L12" s="4931">
        <v>0</v>
      </c>
      <c r="M12" s="4933">
        <f>SUM(K12:L12)</f>
        <v>14</v>
      </c>
      <c r="N12" s="5302">
        <f>B12+E12+H12+K12</f>
        <v>52</v>
      </c>
      <c r="O12" s="5305">
        <f>C12+I12+L12+F12</f>
        <v>0</v>
      </c>
      <c r="P12" s="4935">
        <f t="shared" si="2"/>
        <v>52</v>
      </c>
      <c r="Q12" s="7776"/>
      <c r="R12" s="7777"/>
      <c r="S12" s="7777"/>
      <c r="T12" s="7777"/>
      <c r="U12" s="7777"/>
      <c r="V12" s="7777"/>
      <c r="W12" s="7777"/>
      <c r="X12" s="7777"/>
      <c r="Y12" s="7777"/>
      <c r="Z12" s="7777"/>
      <c r="AA12" s="7777"/>
    </row>
    <row r="13" spans="1:27" ht="32.25" customHeight="1">
      <c r="A13" s="5090" t="s">
        <v>182</v>
      </c>
      <c r="B13" s="6389">
        <v>0</v>
      </c>
      <c r="C13" s="6390">
        <v>0</v>
      </c>
      <c r="D13" s="6391">
        <f>SUM(B13:C13)</f>
        <v>0</v>
      </c>
      <c r="E13" s="6392">
        <v>7</v>
      </c>
      <c r="F13" s="6393">
        <v>5</v>
      </c>
      <c r="G13" s="6394">
        <f t="shared" si="1"/>
        <v>12</v>
      </c>
      <c r="H13" s="4930">
        <v>11</v>
      </c>
      <c r="I13" s="4931">
        <v>3</v>
      </c>
      <c r="J13" s="4932">
        <f t="shared" si="0"/>
        <v>14</v>
      </c>
      <c r="K13" s="4930">
        <v>12</v>
      </c>
      <c r="L13" s="4931">
        <v>5</v>
      </c>
      <c r="M13" s="4933">
        <v>17</v>
      </c>
      <c r="N13" s="5302">
        <f>B13+E13+H13+K13</f>
        <v>30</v>
      </c>
      <c r="O13" s="5305">
        <f>C13+F13+I13+L13</f>
        <v>13</v>
      </c>
      <c r="P13" s="4935">
        <f t="shared" si="2"/>
        <v>43</v>
      </c>
      <c r="Q13" s="7776"/>
      <c r="R13" s="7777"/>
      <c r="S13" s="7777"/>
      <c r="T13" s="7777"/>
      <c r="U13" s="7777"/>
      <c r="V13" s="7777"/>
      <c r="W13" s="7777"/>
      <c r="X13" s="7777"/>
      <c r="Y13" s="7777"/>
    </row>
    <row r="14" spans="1:27" ht="38.25" customHeight="1">
      <c r="A14" s="5090" t="s">
        <v>183</v>
      </c>
      <c r="B14" s="6389">
        <v>10</v>
      </c>
      <c r="C14" s="6390">
        <v>5</v>
      </c>
      <c r="D14" s="6391">
        <f>B14+C14</f>
        <v>15</v>
      </c>
      <c r="E14" s="6392">
        <v>15</v>
      </c>
      <c r="F14" s="6393">
        <v>1</v>
      </c>
      <c r="G14" s="6394">
        <f t="shared" si="1"/>
        <v>16</v>
      </c>
      <c r="H14" s="4930">
        <v>13</v>
      </c>
      <c r="I14" s="4931">
        <v>0</v>
      </c>
      <c r="J14" s="4932">
        <f>SUM(H14:I14)</f>
        <v>13</v>
      </c>
      <c r="K14" s="4930">
        <v>13</v>
      </c>
      <c r="L14" s="4936">
        <v>0</v>
      </c>
      <c r="M14" s="4933">
        <f>SUM(K14:L14)</f>
        <v>13</v>
      </c>
      <c r="N14" s="5302">
        <f>B14+E14+H14+K14</f>
        <v>51</v>
      </c>
      <c r="O14" s="5305">
        <f>C14+F14+I14+L14</f>
        <v>6</v>
      </c>
      <c r="P14" s="4935">
        <f t="shared" si="2"/>
        <v>57</v>
      </c>
      <c r="Q14" s="7776"/>
      <c r="R14" s="7777"/>
      <c r="S14" s="7777"/>
      <c r="T14" s="7777"/>
      <c r="U14" s="7777"/>
      <c r="V14" s="7777"/>
      <c r="W14" s="7777"/>
      <c r="X14" s="7777"/>
      <c r="Y14" s="7777"/>
    </row>
    <row r="15" spans="1:27" ht="41.25" customHeight="1">
      <c r="A15" s="5090" t="s">
        <v>184</v>
      </c>
      <c r="B15" s="6389">
        <v>0</v>
      </c>
      <c r="C15" s="6390">
        <v>0</v>
      </c>
      <c r="D15" s="6391">
        <f>B15+C15</f>
        <v>0</v>
      </c>
      <c r="E15" s="6389">
        <v>0</v>
      </c>
      <c r="F15" s="6390">
        <v>0</v>
      </c>
      <c r="G15" s="6395">
        <f>SUM(E15:F15)</f>
        <v>0</v>
      </c>
      <c r="H15" s="4927">
        <v>0</v>
      </c>
      <c r="I15" s="4928">
        <v>0</v>
      </c>
      <c r="J15" s="4937">
        <f t="shared" si="0"/>
        <v>0</v>
      </c>
      <c r="K15" s="4927">
        <v>0</v>
      </c>
      <c r="L15" s="4928">
        <v>0</v>
      </c>
      <c r="M15" s="4933">
        <v>0</v>
      </c>
      <c r="N15" s="5302">
        <f>B15+E15+H15+K15</f>
        <v>0</v>
      </c>
      <c r="O15" s="5305">
        <f>C15+F15+I15+L15</f>
        <v>0</v>
      </c>
      <c r="P15" s="4935">
        <f t="shared" si="2"/>
        <v>0</v>
      </c>
      <c r="Q15" s="401"/>
      <c r="R15" s="401"/>
    </row>
    <row r="16" spans="1:27" ht="65.25" customHeight="1" thickBot="1">
      <c r="A16" s="5089" t="s">
        <v>185</v>
      </c>
      <c r="B16" s="6389">
        <v>0</v>
      </c>
      <c r="C16" s="6390">
        <v>0</v>
      </c>
      <c r="D16" s="6391">
        <f>B16+C16</f>
        <v>0</v>
      </c>
      <c r="E16" s="6389">
        <v>0</v>
      </c>
      <c r="F16" s="6390">
        <v>0</v>
      </c>
      <c r="G16" s="6395">
        <f t="shared" si="1"/>
        <v>0</v>
      </c>
      <c r="H16" s="4927">
        <v>0</v>
      </c>
      <c r="I16" s="4928">
        <v>0</v>
      </c>
      <c r="J16" s="4937">
        <f t="shared" si="0"/>
        <v>0</v>
      </c>
      <c r="K16" s="4927">
        <v>0</v>
      </c>
      <c r="L16" s="4928">
        <v>0</v>
      </c>
      <c r="M16" s="4933">
        <v>0</v>
      </c>
      <c r="N16" s="5302">
        <f>B16+E16+H16+K16</f>
        <v>0</v>
      </c>
      <c r="O16" s="5306">
        <f>C16+F16+I16+L16</f>
        <v>0</v>
      </c>
      <c r="P16" s="4935">
        <f t="shared" si="2"/>
        <v>0</v>
      </c>
      <c r="Q16" s="401"/>
      <c r="R16" s="401"/>
    </row>
    <row r="17" spans="1:27" ht="38.25" customHeight="1" thickBot="1">
      <c r="A17" s="5091" t="s">
        <v>27</v>
      </c>
      <c r="B17" s="6386">
        <f t="shared" ref="B17:E17" si="3">SUM(B10:B16)</f>
        <v>50</v>
      </c>
      <c r="C17" s="6386">
        <f t="shared" si="3"/>
        <v>8</v>
      </c>
      <c r="D17" s="6386">
        <f t="shared" si="3"/>
        <v>58</v>
      </c>
      <c r="E17" s="6386">
        <f t="shared" si="3"/>
        <v>71</v>
      </c>
      <c r="F17" s="6386">
        <f>SUM(F10:F16)</f>
        <v>9</v>
      </c>
      <c r="G17" s="6386">
        <f>SUM(G10:G16)</f>
        <v>80</v>
      </c>
      <c r="H17" s="4990">
        <f t="shared" ref="H17:N17" si="4">SUM(H10:H16)</f>
        <v>47</v>
      </c>
      <c r="I17" s="4990">
        <f>SUM(I10:I16)</f>
        <v>3</v>
      </c>
      <c r="J17" s="4990">
        <f>SUM(J10:J16)</f>
        <v>50</v>
      </c>
      <c r="K17" s="4990">
        <f t="shared" si="4"/>
        <v>65</v>
      </c>
      <c r="L17" s="4990">
        <f>SUM(L10:L16)</f>
        <v>5</v>
      </c>
      <c r="M17" s="4990">
        <f>SUM(M10:M16)</f>
        <v>70</v>
      </c>
      <c r="N17" s="4990">
        <f t="shared" si="4"/>
        <v>233</v>
      </c>
      <c r="O17" s="4990">
        <f>SUM(O10:O16)</f>
        <v>25</v>
      </c>
      <c r="P17" s="5092">
        <f>SUM(P10:P16)</f>
        <v>258</v>
      </c>
      <c r="Q17" s="401"/>
      <c r="R17" s="401"/>
    </row>
    <row r="18" spans="1:27" ht="34.5" customHeight="1" thickBot="1">
      <c r="A18" s="5091" t="s">
        <v>15</v>
      </c>
      <c r="B18" s="6396"/>
      <c r="C18" s="4938"/>
      <c r="D18" s="4939"/>
      <c r="E18" s="446"/>
      <c r="F18" s="446"/>
      <c r="G18" s="5093"/>
      <c r="H18" s="446"/>
      <c r="I18" s="446"/>
      <c r="J18" s="398"/>
      <c r="K18" s="4940"/>
      <c r="L18" s="446"/>
      <c r="M18" s="5093"/>
      <c r="N18" s="4941"/>
      <c r="O18" s="5094"/>
      <c r="P18" s="5095"/>
      <c r="Q18" s="402"/>
      <c r="R18" s="402"/>
    </row>
    <row r="19" spans="1:27" ht="31.5" customHeight="1">
      <c r="A19" s="5096" t="s">
        <v>16</v>
      </c>
      <c r="B19" s="6397"/>
      <c r="C19" s="6398"/>
      <c r="D19" s="6399"/>
      <c r="E19" s="4945"/>
      <c r="F19" s="6398"/>
      <c r="G19" s="6399"/>
      <c r="H19" s="4945"/>
      <c r="I19" s="4943" t="s">
        <v>28</v>
      </c>
      <c r="J19" s="4327"/>
      <c r="K19" s="4942"/>
      <c r="L19" s="4943"/>
      <c r="M19" s="4944"/>
      <c r="N19" s="5097"/>
      <c r="O19" s="5098"/>
      <c r="P19" s="4946"/>
      <c r="Q19" s="388"/>
      <c r="R19" s="388"/>
    </row>
    <row r="20" spans="1:27" ht="36" customHeight="1">
      <c r="A20" s="5089" t="s">
        <v>180</v>
      </c>
      <c r="B20" s="6389">
        <v>15</v>
      </c>
      <c r="C20" s="6390">
        <v>2</v>
      </c>
      <c r="D20" s="6391">
        <f t="shared" ref="D20:D26" si="5">SUM(B20:C20)</f>
        <v>17</v>
      </c>
      <c r="E20" s="6392">
        <v>25</v>
      </c>
      <c r="F20" s="6393">
        <v>3</v>
      </c>
      <c r="G20" s="6394">
        <f t="shared" ref="G20:G26" si="6">SUM(E20:F20)</f>
        <v>28</v>
      </c>
      <c r="H20" s="4930">
        <v>10</v>
      </c>
      <c r="I20" s="4931">
        <v>0</v>
      </c>
      <c r="J20" s="4932">
        <f>SUM(H20:I20)</f>
        <v>10</v>
      </c>
      <c r="K20" s="4930">
        <v>13</v>
      </c>
      <c r="L20" s="4931">
        <v>0</v>
      </c>
      <c r="M20" s="4933">
        <f t="shared" ref="M20:M25" si="7">SUM(K20:L20)</f>
        <v>13</v>
      </c>
      <c r="N20" s="4934">
        <f t="shared" ref="N20:O34" si="8">B20+E20+H20+K20</f>
        <v>63</v>
      </c>
      <c r="O20" s="4947">
        <f>C20+F20+I20+L20</f>
        <v>5</v>
      </c>
      <c r="P20" s="4935">
        <f t="shared" ref="P20:P29" si="9">SUM(N20:O20)</f>
        <v>68</v>
      </c>
      <c r="Q20" s="388"/>
      <c r="R20" s="388"/>
    </row>
    <row r="21" spans="1:27" ht="28.5" customHeight="1">
      <c r="A21" s="5090" t="s">
        <v>181</v>
      </c>
      <c r="B21" s="6389">
        <v>12</v>
      </c>
      <c r="C21" s="6390">
        <v>1</v>
      </c>
      <c r="D21" s="6391">
        <f t="shared" si="5"/>
        <v>13</v>
      </c>
      <c r="E21" s="6392">
        <v>12</v>
      </c>
      <c r="F21" s="6393">
        <v>0</v>
      </c>
      <c r="G21" s="6394">
        <f t="shared" si="6"/>
        <v>12</v>
      </c>
      <c r="H21" s="4930">
        <v>0</v>
      </c>
      <c r="I21" s="4931">
        <v>0</v>
      </c>
      <c r="J21" s="4932">
        <f t="shared" ref="J21:J26" si="10">SUM(H21:I21)</f>
        <v>0</v>
      </c>
      <c r="K21" s="4930">
        <v>13</v>
      </c>
      <c r="L21" s="4931">
        <v>0</v>
      </c>
      <c r="M21" s="4933">
        <f t="shared" si="7"/>
        <v>13</v>
      </c>
      <c r="N21" s="4934">
        <f t="shared" si="8"/>
        <v>37</v>
      </c>
      <c r="O21" s="4947">
        <f t="shared" si="8"/>
        <v>1</v>
      </c>
      <c r="P21" s="4935">
        <f t="shared" si="9"/>
        <v>38</v>
      </c>
      <c r="Q21" s="388"/>
      <c r="R21" s="388"/>
    </row>
    <row r="22" spans="1:27" ht="33" customHeight="1">
      <c r="A22" s="5090" t="s">
        <v>91</v>
      </c>
      <c r="B22" s="6389">
        <v>13</v>
      </c>
      <c r="C22" s="6390">
        <v>0</v>
      </c>
      <c r="D22" s="6391">
        <f>SUM(B22:C22)</f>
        <v>13</v>
      </c>
      <c r="E22" s="6392">
        <v>12</v>
      </c>
      <c r="F22" s="6393">
        <v>0</v>
      </c>
      <c r="G22" s="6394">
        <f t="shared" si="6"/>
        <v>12</v>
      </c>
      <c r="H22" s="4930">
        <v>13</v>
      </c>
      <c r="I22" s="4931">
        <v>0</v>
      </c>
      <c r="J22" s="4932">
        <f t="shared" si="10"/>
        <v>13</v>
      </c>
      <c r="K22" s="4930">
        <v>14</v>
      </c>
      <c r="L22" s="4931">
        <v>0</v>
      </c>
      <c r="M22" s="4933">
        <f t="shared" si="7"/>
        <v>14</v>
      </c>
      <c r="N22" s="4934">
        <f t="shared" si="8"/>
        <v>52</v>
      </c>
      <c r="O22" s="4947">
        <f t="shared" si="8"/>
        <v>0</v>
      </c>
      <c r="P22" s="4935">
        <f t="shared" si="9"/>
        <v>52</v>
      </c>
      <c r="Q22" s="388"/>
      <c r="R22" s="388"/>
    </row>
    <row r="23" spans="1:27" ht="33.75" customHeight="1">
      <c r="A23" s="5090" t="s">
        <v>182</v>
      </c>
      <c r="B23" s="6389">
        <v>0</v>
      </c>
      <c r="C23" s="6390">
        <v>0</v>
      </c>
      <c r="D23" s="6391">
        <f>SUM(B23:C23)</f>
        <v>0</v>
      </c>
      <c r="E23" s="6392">
        <v>7</v>
      </c>
      <c r="F23" s="6393">
        <v>5</v>
      </c>
      <c r="G23" s="6394">
        <v>12</v>
      </c>
      <c r="H23" s="4930">
        <v>11</v>
      </c>
      <c r="I23" s="4931">
        <v>3</v>
      </c>
      <c r="J23" s="4932">
        <f t="shared" si="10"/>
        <v>14</v>
      </c>
      <c r="K23" s="4930">
        <v>12</v>
      </c>
      <c r="L23" s="4931">
        <v>5</v>
      </c>
      <c r="M23" s="4933">
        <f t="shared" si="7"/>
        <v>17</v>
      </c>
      <c r="N23" s="4934">
        <f t="shared" si="8"/>
        <v>30</v>
      </c>
      <c r="O23" s="4947">
        <f>C23+F23+I23+L23</f>
        <v>13</v>
      </c>
      <c r="P23" s="4935">
        <f t="shared" si="9"/>
        <v>43</v>
      </c>
      <c r="Q23" s="388"/>
      <c r="R23" s="388"/>
    </row>
    <row r="24" spans="1:27" ht="39" customHeight="1">
      <c r="A24" s="5090" t="s">
        <v>183</v>
      </c>
      <c r="B24" s="6389">
        <v>10</v>
      </c>
      <c r="C24" s="6390">
        <v>5</v>
      </c>
      <c r="D24" s="6391">
        <f t="shared" si="5"/>
        <v>15</v>
      </c>
      <c r="E24" s="6392">
        <v>15</v>
      </c>
      <c r="F24" s="6393">
        <v>1</v>
      </c>
      <c r="G24" s="6394">
        <f t="shared" si="6"/>
        <v>16</v>
      </c>
      <c r="H24" s="4930">
        <v>13</v>
      </c>
      <c r="I24" s="4931">
        <v>0</v>
      </c>
      <c r="J24" s="4932">
        <f t="shared" si="10"/>
        <v>13</v>
      </c>
      <c r="K24" s="4930">
        <v>13</v>
      </c>
      <c r="L24" s="4936">
        <v>0</v>
      </c>
      <c r="M24" s="4933">
        <f t="shared" si="7"/>
        <v>13</v>
      </c>
      <c r="N24" s="4934">
        <f t="shared" si="8"/>
        <v>51</v>
      </c>
      <c r="O24" s="4947">
        <f t="shared" si="8"/>
        <v>6</v>
      </c>
      <c r="P24" s="4935">
        <f t="shared" si="9"/>
        <v>57</v>
      </c>
      <c r="Q24" s="388"/>
      <c r="R24" s="388"/>
    </row>
    <row r="25" spans="1:27" ht="36.75" customHeight="1">
      <c r="A25" s="5090" t="s">
        <v>184</v>
      </c>
      <c r="B25" s="6389">
        <v>0</v>
      </c>
      <c r="C25" s="6390">
        <v>0</v>
      </c>
      <c r="D25" s="6391">
        <f t="shared" si="5"/>
        <v>0</v>
      </c>
      <c r="E25" s="6389">
        <v>0</v>
      </c>
      <c r="F25" s="6390">
        <v>0</v>
      </c>
      <c r="G25" s="6395">
        <f t="shared" si="6"/>
        <v>0</v>
      </c>
      <c r="H25" s="4927">
        <v>0</v>
      </c>
      <c r="I25" s="4928">
        <v>0</v>
      </c>
      <c r="J25" s="4937">
        <f t="shared" si="10"/>
        <v>0</v>
      </c>
      <c r="K25" s="4927">
        <v>0</v>
      </c>
      <c r="L25" s="4928">
        <v>0</v>
      </c>
      <c r="M25" s="4933">
        <f t="shared" si="7"/>
        <v>0</v>
      </c>
      <c r="N25" s="4934">
        <f t="shared" si="8"/>
        <v>0</v>
      </c>
      <c r="O25" s="4947">
        <f t="shared" si="8"/>
        <v>0</v>
      </c>
      <c r="P25" s="4935">
        <f t="shared" si="9"/>
        <v>0</v>
      </c>
      <c r="Q25" s="403"/>
      <c r="R25" s="403"/>
    </row>
    <row r="26" spans="1:27" ht="69.75" customHeight="1" thickBot="1">
      <c r="A26" s="5089" t="s">
        <v>185</v>
      </c>
      <c r="B26" s="6389">
        <v>0</v>
      </c>
      <c r="C26" s="6390">
        <v>0</v>
      </c>
      <c r="D26" s="6391">
        <f t="shared" si="5"/>
        <v>0</v>
      </c>
      <c r="E26" s="6389">
        <v>0</v>
      </c>
      <c r="F26" s="6390">
        <v>0</v>
      </c>
      <c r="G26" s="6395">
        <f t="shared" si="6"/>
        <v>0</v>
      </c>
      <c r="H26" s="4927">
        <v>0</v>
      </c>
      <c r="I26" s="4928">
        <v>0</v>
      </c>
      <c r="J26" s="4937">
        <f t="shared" si="10"/>
        <v>0</v>
      </c>
      <c r="K26" s="4927">
        <v>0</v>
      </c>
      <c r="L26" s="4928">
        <v>0</v>
      </c>
      <c r="M26" s="4933">
        <v>0</v>
      </c>
      <c r="N26" s="4948">
        <f t="shared" si="8"/>
        <v>0</v>
      </c>
      <c r="O26" s="4949">
        <f t="shared" si="8"/>
        <v>0</v>
      </c>
      <c r="P26" s="4950">
        <f t="shared" si="9"/>
        <v>0</v>
      </c>
      <c r="Q26" s="403"/>
      <c r="R26" s="403"/>
    </row>
    <row r="27" spans="1:27" ht="38.25" customHeight="1" thickBot="1">
      <c r="A27" s="5099" t="s">
        <v>17</v>
      </c>
      <c r="B27" s="6386">
        <f t="shared" ref="B27:G27" si="11">SUM(B20:B26)</f>
        <v>50</v>
      </c>
      <c r="C27" s="6386">
        <f t="shared" si="11"/>
        <v>8</v>
      </c>
      <c r="D27" s="6386">
        <f t="shared" si="11"/>
        <v>58</v>
      </c>
      <c r="E27" s="6386">
        <f t="shared" si="11"/>
        <v>71</v>
      </c>
      <c r="F27" s="6386">
        <f t="shared" si="11"/>
        <v>9</v>
      </c>
      <c r="G27" s="6386">
        <f t="shared" si="11"/>
        <v>80</v>
      </c>
      <c r="H27" s="4990">
        <f t="shared" ref="H27:M27" si="12">SUM(H20:H26)</f>
        <v>47</v>
      </c>
      <c r="I27" s="4990">
        <f t="shared" si="12"/>
        <v>3</v>
      </c>
      <c r="J27" s="4990">
        <f t="shared" si="12"/>
        <v>50</v>
      </c>
      <c r="K27" s="4990">
        <f t="shared" si="12"/>
        <v>65</v>
      </c>
      <c r="L27" s="4990">
        <f t="shared" si="12"/>
        <v>5</v>
      </c>
      <c r="M27" s="4990">
        <f t="shared" si="12"/>
        <v>70</v>
      </c>
      <c r="N27" s="5100">
        <f t="shared" si="8"/>
        <v>233</v>
      </c>
      <c r="O27" s="5101">
        <f t="shared" si="8"/>
        <v>25</v>
      </c>
      <c r="P27" s="5102">
        <f t="shared" si="9"/>
        <v>258</v>
      </c>
      <c r="Q27" s="388"/>
      <c r="R27" s="388"/>
    </row>
    <row r="28" spans="1:27" ht="34.5" customHeight="1">
      <c r="A28" s="5103" t="s">
        <v>18</v>
      </c>
      <c r="B28" s="6400"/>
      <c r="C28" s="6401"/>
      <c r="D28" s="6402"/>
      <c r="E28" s="6403"/>
      <c r="F28" s="6401"/>
      <c r="G28" s="6404"/>
      <c r="H28" s="4951"/>
      <c r="I28" s="5104"/>
      <c r="J28" s="4952"/>
      <c r="K28" s="5105"/>
      <c r="L28" s="5104"/>
      <c r="M28" s="4952"/>
      <c r="N28" s="5106">
        <f>B28+E28+H28+K28</f>
        <v>0</v>
      </c>
      <c r="O28" s="4953">
        <f t="shared" si="8"/>
        <v>0</v>
      </c>
      <c r="P28" s="4954">
        <f t="shared" si="9"/>
        <v>0</v>
      </c>
      <c r="Q28" s="388"/>
      <c r="R28" s="388"/>
    </row>
    <row r="29" spans="1:27" ht="42" customHeight="1">
      <c r="A29" s="5089" t="s">
        <v>180</v>
      </c>
      <c r="B29" s="6405">
        <v>0</v>
      </c>
      <c r="C29" s="6390">
        <v>0</v>
      </c>
      <c r="D29" s="6391">
        <f t="shared" ref="D29:D35" si="13">SUM(B29:C29)</f>
        <v>0</v>
      </c>
      <c r="E29" s="6406">
        <v>0</v>
      </c>
      <c r="F29" s="6390">
        <v>0</v>
      </c>
      <c r="G29" s="6391">
        <v>0</v>
      </c>
      <c r="H29" s="4956">
        <v>0</v>
      </c>
      <c r="I29" s="4928">
        <v>0</v>
      </c>
      <c r="J29" s="4937">
        <f>SUM(H29:I29)</f>
        <v>0</v>
      </c>
      <c r="K29" s="4955">
        <v>0</v>
      </c>
      <c r="L29" s="4928">
        <v>0</v>
      </c>
      <c r="M29" s="4929">
        <v>0</v>
      </c>
      <c r="N29" s="4934">
        <f t="shared" ref="N29:N35" si="14">B29+E29+H29+K29</f>
        <v>0</v>
      </c>
      <c r="O29" s="4947">
        <f>C29+F29+I29+L29</f>
        <v>0</v>
      </c>
      <c r="P29" s="4935">
        <f t="shared" si="9"/>
        <v>0</v>
      </c>
      <c r="Q29" s="7796"/>
      <c r="R29" s="7797"/>
      <c r="S29" s="7797"/>
      <c r="T29" s="7797"/>
      <c r="U29" s="7797"/>
    </row>
    <row r="30" spans="1:27" ht="42" customHeight="1">
      <c r="A30" s="5090" t="s">
        <v>181</v>
      </c>
      <c r="B30" s="6405">
        <v>0</v>
      </c>
      <c r="C30" s="6390">
        <v>0</v>
      </c>
      <c r="D30" s="6391">
        <f t="shared" si="13"/>
        <v>0</v>
      </c>
      <c r="E30" s="6406">
        <v>0</v>
      </c>
      <c r="F30" s="6390">
        <v>0</v>
      </c>
      <c r="G30" s="6391">
        <f t="shared" ref="G30:G35" si="15">SUM(E30:F30)</f>
        <v>0</v>
      </c>
      <c r="H30" s="4956">
        <v>0</v>
      </c>
      <c r="I30" s="4928">
        <v>0</v>
      </c>
      <c r="J30" s="4937">
        <f t="shared" ref="J30:J35" si="16">SUM(H30:I30)</f>
        <v>0</v>
      </c>
      <c r="K30" s="4955">
        <v>0</v>
      </c>
      <c r="L30" s="4928">
        <v>0</v>
      </c>
      <c r="M30" s="4929">
        <f>SUM(K30:L30)</f>
        <v>0</v>
      </c>
      <c r="N30" s="4934">
        <f t="shared" si="14"/>
        <v>0</v>
      </c>
      <c r="O30" s="4947">
        <f t="shared" si="8"/>
        <v>0</v>
      </c>
      <c r="P30" s="4935">
        <f t="shared" ref="P30:P35" si="17">SUM(N30:O30)</f>
        <v>0</v>
      </c>
      <c r="Q30" s="403"/>
      <c r="R30" s="403"/>
    </row>
    <row r="31" spans="1:27" ht="32.25" customHeight="1">
      <c r="A31" s="5090" t="s">
        <v>91</v>
      </c>
      <c r="B31" s="6405">
        <v>0</v>
      </c>
      <c r="C31" s="6390">
        <v>0</v>
      </c>
      <c r="D31" s="6391">
        <f t="shared" si="13"/>
        <v>0</v>
      </c>
      <c r="E31" s="6406">
        <v>0</v>
      </c>
      <c r="F31" s="6390">
        <v>0</v>
      </c>
      <c r="G31" s="6391">
        <f t="shared" si="15"/>
        <v>0</v>
      </c>
      <c r="H31" s="4956">
        <v>0</v>
      </c>
      <c r="I31" s="4928">
        <v>0</v>
      </c>
      <c r="J31" s="4937">
        <f t="shared" si="16"/>
        <v>0</v>
      </c>
      <c r="K31" s="4955">
        <v>0</v>
      </c>
      <c r="L31" s="4928">
        <v>0</v>
      </c>
      <c r="M31" s="4929">
        <f>SUM(K31:L31)</f>
        <v>0</v>
      </c>
      <c r="N31" s="4934">
        <f t="shared" si="14"/>
        <v>0</v>
      </c>
      <c r="O31" s="4947">
        <f t="shared" si="8"/>
        <v>0</v>
      </c>
      <c r="P31" s="4935">
        <f t="shared" si="17"/>
        <v>0</v>
      </c>
      <c r="Q31" s="403"/>
      <c r="R31" s="403"/>
    </row>
    <row r="32" spans="1:27" ht="40.5" customHeight="1">
      <c r="A32" s="5090" t="s">
        <v>182</v>
      </c>
      <c r="B32" s="6405">
        <v>0</v>
      </c>
      <c r="C32" s="6390">
        <v>0</v>
      </c>
      <c r="D32" s="6391">
        <v>0</v>
      </c>
      <c r="E32" s="6406">
        <v>0</v>
      </c>
      <c r="F32" s="6390">
        <v>0</v>
      </c>
      <c r="G32" s="6391">
        <f t="shared" si="15"/>
        <v>0</v>
      </c>
      <c r="H32" s="4956">
        <v>0</v>
      </c>
      <c r="I32" s="4928">
        <v>0</v>
      </c>
      <c r="J32" s="4937">
        <f>SUM(H32:I32)</f>
        <v>0</v>
      </c>
      <c r="K32" s="4955">
        <v>0</v>
      </c>
      <c r="L32" s="4928">
        <v>0</v>
      </c>
      <c r="M32" s="4937">
        <v>0</v>
      </c>
      <c r="N32" s="4934">
        <f>B32+E32+H32+K32</f>
        <v>0</v>
      </c>
      <c r="O32" s="4947">
        <f>C32+F32+I32+L32</f>
        <v>0</v>
      </c>
      <c r="P32" s="4935">
        <f t="shared" si="17"/>
        <v>0</v>
      </c>
      <c r="Q32" s="7796"/>
      <c r="R32" s="7797"/>
      <c r="S32" s="7797"/>
      <c r="T32" s="7797"/>
      <c r="U32" s="7797"/>
      <c r="V32" s="7797"/>
      <c r="W32" s="7797"/>
      <c r="X32" s="7797"/>
      <c r="Y32" s="7797"/>
      <c r="Z32" s="7797"/>
      <c r="AA32" s="7797"/>
    </row>
    <row r="33" spans="1:20" ht="39.75" customHeight="1">
      <c r="A33" s="5107" t="s">
        <v>183</v>
      </c>
      <c r="B33" s="6407">
        <v>0</v>
      </c>
      <c r="C33" s="6393">
        <v>0</v>
      </c>
      <c r="D33" s="6408">
        <v>0</v>
      </c>
      <c r="E33" s="6409">
        <v>0</v>
      </c>
      <c r="F33" s="6393">
        <v>0</v>
      </c>
      <c r="G33" s="6408">
        <v>0</v>
      </c>
      <c r="H33" s="4958">
        <v>0</v>
      </c>
      <c r="I33" s="4931">
        <v>0</v>
      </c>
      <c r="J33" s="4932">
        <v>0</v>
      </c>
      <c r="K33" s="4957">
        <v>0</v>
      </c>
      <c r="L33" s="4931">
        <v>0</v>
      </c>
      <c r="M33" s="4932">
        <v>0</v>
      </c>
      <c r="N33" s="4934">
        <f t="shared" si="14"/>
        <v>0</v>
      </c>
      <c r="O33" s="4947">
        <f>C33+F33+I33+L33</f>
        <v>0</v>
      </c>
      <c r="P33" s="4935">
        <f>SUM(N33:O33)</f>
        <v>0</v>
      </c>
      <c r="Q33" s="7798"/>
      <c r="R33" s="7799"/>
      <c r="S33" s="7799"/>
      <c r="T33" s="7799"/>
    </row>
    <row r="34" spans="1:20" ht="39.75" customHeight="1">
      <c r="A34" s="5090" t="s">
        <v>184</v>
      </c>
      <c r="B34" s="6405">
        <v>0</v>
      </c>
      <c r="C34" s="6390">
        <v>0</v>
      </c>
      <c r="D34" s="6391">
        <f t="shared" si="13"/>
        <v>0</v>
      </c>
      <c r="E34" s="6406">
        <v>0</v>
      </c>
      <c r="F34" s="6390">
        <v>0</v>
      </c>
      <c r="G34" s="6391">
        <f t="shared" si="15"/>
        <v>0</v>
      </c>
      <c r="H34" s="4956">
        <v>0</v>
      </c>
      <c r="I34" s="4928">
        <v>0</v>
      </c>
      <c r="J34" s="4937">
        <f t="shared" si="16"/>
        <v>0</v>
      </c>
      <c r="K34" s="4955">
        <v>0</v>
      </c>
      <c r="L34" s="4928">
        <v>0</v>
      </c>
      <c r="M34" s="4929">
        <f>SUM(K34:L34)</f>
        <v>0</v>
      </c>
      <c r="N34" s="4934">
        <f t="shared" si="14"/>
        <v>0</v>
      </c>
      <c r="O34" s="4947">
        <f t="shared" si="8"/>
        <v>0</v>
      </c>
      <c r="P34" s="4935">
        <f t="shared" si="17"/>
        <v>0</v>
      </c>
      <c r="Q34" s="404"/>
      <c r="R34" s="404"/>
    </row>
    <row r="35" spans="1:20" ht="66" customHeight="1" thickBot="1">
      <c r="A35" s="5089" t="s">
        <v>185</v>
      </c>
      <c r="B35" s="6405">
        <v>0</v>
      </c>
      <c r="C35" s="6390">
        <v>0</v>
      </c>
      <c r="D35" s="6391">
        <f t="shared" si="13"/>
        <v>0</v>
      </c>
      <c r="E35" s="6406">
        <v>0</v>
      </c>
      <c r="F35" s="6390">
        <v>0</v>
      </c>
      <c r="G35" s="6410">
        <f t="shared" si="15"/>
        <v>0</v>
      </c>
      <c r="H35" s="4956">
        <v>0</v>
      </c>
      <c r="I35" s="4928">
        <v>0</v>
      </c>
      <c r="J35" s="4937">
        <f t="shared" si="16"/>
        <v>0</v>
      </c>
      <c r="K35" s="4955">
        <v>0</v>
      </c>
      <c r="L35" s="4928">
        <v>0</v>
      </c>
      <c r="M35" s="4929">
        <v>0</v>
      </c>
      <c r="N35" s="4934">
        <f t="shared" si="14"/>
        <v>0</v>
      </c>
      <c r="O35" s="4947">
        <f>C35+F35+I35+L35</f>
        <v>0</v>
      </c>
      <c r="P35" s="4935">
        <f t="shared" si="17"/>
        <v>0</v>
      </c>
      <c r="Q35" s="403"/>
      <c r="R35" s="403"/>
    </row>
    <row r="36" spans="1:20" ht="39.75" customHeight="1" thickBot="1">
      <c r="A36" s="5078" t="s">
        <v>19</v>
      </c>
      <c r="B36" s="6384">
        <f t="shared" ref="B36:E36" si="18">SUM(B29:B35)</f>
        <v>0</v>
      </c>
      <c r="C36" s="6384">
        <f t="shared" si="18"/>
        <v>0</v>
      </c>
      <c r="D36" s="6385">
        <f t="shared" si="18"/>
        <v>0</v>
      </c>
      <c r="E36" s="6411">
        <f t="shared" si="18"/>
        <v>0</v>
      </c>
      <c r="F36" s="6384">
        <f>SUM(F29:F35)</f>
        <v>0</v>
      </c>
      <c r="G36" s="6385">
        <f>SUM(G29:G35)</f>
        <v>0</v>
      </c>
      <c r="H36" s="5110">
        <f t="shared" ref="H36:K36" si="19">SUM(H29:H35)</f>
        <v>0</v>
      </c>
      <c r="I36" s="5108">
        <f>SUM(I29:I35)</f>
        <v>0</v>
      </c>
      <c r="J36" s="5108">
        <f>SUM(J29:J35)</f>
        <v>0</v>
      </c>
      <c r="K36" s="5108">
        <f t="shared" si="19"/>
        <v>0</v>
      </c>
      <c r="L36" s="5108">
        <f>SUM(L29:L35)</f>
        <v>0</v>
      </c>
      <c r="M36" s="5109">
        <f>SUM(M29:M35)</f>
        <v>0</v>
      </c>
      <c r="N36" s="5108">
        <f>SUM(N28:N35)</f>
        <v>0</v>
      </c>
      <c r="O36" s="5108">
        <f>SUM(O29:O35)</f>
        <v>0</v>
      </c>
      <c r="P36" s="5109">
        <f>SUM(P29:P35)</f>
        <v>0</v>
      </c>
      <c r="Q36" s="93"/>
      <c r="R36" s="93"/>
    </row>
    <row r="37" spans="1:20" ht="41.25" customHeight="1" thickBot="1">
      <c r="A37" s="5111" t="s">
        <v>29</v>
      </c>
      <c r="B37" s="6386">
        <f>B27</f>
        <v>50</v>
      </c>
      <c r="C37" s="6386">
        <f>C27</f>
        <v>8</v>
      </c>
      <c r="D37" s="6388">
        <f t="shared" ref="D37" si="20">D27</f>
        <v>58</v>
      </c>
      <c r="E37" s="6412">
        <f>E27</f>
        <v>71</v>
      </c>
      <c r="F37" s="6386">
        <f>F27</f>
        <v>9</v>
      </c>
      <c r="G37" s="6386">
        <f>G27</f>
        <v>80</v>
      </c>
      <c r="H37" s="4990">
        <f t="shared" ref="H37:N37" si="21">H27</f>
        <v>47</v>
      </c>
      <c r="I37" s="4990">
        <f>I27</f>
        <v>3</v>
      </c>
      <c r="J37" s="4990">
        <f>J27</f>
        <v>50</v>
      </c>
      <c r="K37" s="4990">
        <f t="shared" si="21"/>
        <v>65</v>
      </c>
      <c r="L37" s="4990">
        <f t="shared" si="21"/>
        <v>5</v>
      </c>
      <c r="M37" s="4990">
        <f t="shared" si="21"/>
        <v>70</v>
      </c>
      <c r="N37" s="4990">
        <f t="shared" si="21"/>
        <v>233</v>
      </c>
      <c r="O37" s="4990">
        <f>O27</f>
        <v>25</v>
      </c>
      <c r="P37" s="5092">
        <f>P27</f>
        <v>258</v>
      </c>
      <c r="Q37" s="93"/>
      <c r="R37" s="93"/>
    </row>
    <row r="38" spans="1:20" ht="41.25" customHeight="1" thickBot="1">
      <c r="A38" s="5111" t="s">
        <v>30</v>
      </c>
      <c r="B38" s="4990">
        <f t="shared" ref="B38:K38" si="22">B36</f>
        <v>0</v>
      </c>
      <c r="C38" s="4990">
        <f t="shared" si="22"/>
        <v>0</v>
      </c>
      <c r="D38" s="5092">
        <f t="shared" si="22"/>
        <v>0</v>
      </c>
      <c r="E38" s="5112">
        <f t="shared" si="22"/>
        <v>0</v>
      </c>
      <c r="F38" s="4990">
        <f>F36</f>
        <v>0</v>
      </c>
      <c r="G38" s="4990">
        <f>G36</f>
        <v>0</v>
      </c>
      <c r="H38" s="4990">
        <f t="shared" si="22"/>
        <v>0</v>
      </c>
      <c r="I38" s="4990">
        <f>I36</f>
        <v>0</v>
      </c>
      <c r="J38" s="4990">
        <f>J36</f>
        <v>0</v>
      </c>
      <c r="K38" s="4990">
        <f t="shared" si="22"/>
        <v>0</v>
      </c>
      <c r="L38" s="4990">
        <f>L36</f>
        <v>0</v>
      </c>
      <c r="M38" s="4990">
        <f>M36</f>
        <v>0</v>
      </c>
      <c r="N38" s="4990">
        <v>0</v>
      </c>
      <c r="O38" s="4990">
        <f>O36</f>
        <v>0</v>
      </c>
      <c r="P38" s="5092">
        <f>P36</f>
        <v>0</v>
      </c>
      <c r="Q38" s="94"/>
    </row>
    <row r="39" spans="1:20" ht="45" customHeight="1" thickBot="1">
      <c r="A39" s="5113" t="s">
        <v>31</v>
      </c>
      <c r="B39" s="5114">
        <f t="shared" ref="B39:N39" si="23">SUM(B37:B38)</f>
        <v>50</v>
      </c>
      <c r="C39" s="5114">
        <f t="shared" si="23"/>
        <v>8</v>
      </c>
      <c r="D39" s="5115">
        <f t="shared" si="23"/>
        <v>58</v>
      </c>
      <c r="E39" s="5116">
        <f t="shared" si="23"/>
        <v>71</v>
      </c>
      <c r="F39" s="5114">
        <f t="shared" si="23"/>
        <v>9</v>
      </c>
      <c r="G39" s="5114">
        <f t="shared" si="23"/>
        <v>80</v>
      </c>
      <c r="H39" s="5114">
        <f t="shared" si="23"/>
        <v>47</v>
      </c>
      <c r="I39" s="5114">
        <f>SUM(I37:I38)</f>
        <v>3</v>
      </c>
      <c r="J39" s="5114">
        <f t="shared" si="23"/>
        <v>50</v>
      </c>
      <c r="K39" s="5114">
        <f t="shared" si="23"/>
        <v>65</v>
      </c>
      <c r="L39" s="5114">
        <f t="shared" si="23"/>
        <v>5</v>
      </c>
      <c r="M39" s="5114">
        <f t="shared" si="23"/>
        <v>70</v>
      </c>
      <c r="N39" s="5114">
        <f t="shared" si="23"/>
        <v>233</v>
      </c>
      <c r="O39" s="5114">
        <f>SUM(O37:O38)</f>
        <v>25</v>
      </c>
      <c r="P39" s="5115">
        <f>SUM(P37:P38)</f>
        <v>258</v>
      </c>
      <c r="Q39" s="93"/>
      <c r="R39" s="93"/>
    </row>
    <row r="40" spans="1:20">
      <c r="A40" s="7346"/>
      <c r="B40" s="7346"/>
      <c r="C40" s="7346"/>
      <c r="D40" s="7346"/>
      <c r="E40" s="7346"/>
      <c r="F40" s="7346"/>
      <c r="G40" s="7346"/>
      <c r="H40" s="7346"/>
      <c r="I40" s="7346"/>
      <c r="J40" s="7346"/>
      <c r="K40" s="7346"/>
      <c r="L40" s="7346"/>
      <c r="M40" s="7346"/>
      <c r="N40" s="7346"/>
      <c r="O40" s="7346"/>
      <c r="P40" s="7346"/>
    </row>
    <row r="41" spans="1:20"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</row>
    <row r="42" spans="1:20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</row>
  </sheetData>
  <mergeCells count="18">
    <mergeCell ref="Q14:Y14"/>
    <mergeCell ref="Q29:U29"/>
    <mergeCell ref="Q32:AA32"/>
    <mergeCell ref="Q33:T33"/>
    <mergeCell ref="A40:P40"/>
    <mergeCell ref="Q11:U11"/>
    <mergeCell ref="Q13:Y13"/>
    <mergeCell ref="Q12:AA12"/>
    <mergeCell ref="Q10:U1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A3" sqref="A3:T3"/>
    </sheetView>
  </sheetViews>
  <sheetFormatPr defaultRowHeight="25.5"/>
  <cols>
    <col min="1" max="1" width="3" style="223" customWidth="1"/>
    <col min="2" max="2" width="92.140625" style="223" customWidth="1"/>
    <col min="3" max="3" width="17.140625" style="223" customWidth="1"/>
    <col min="4" max="4" width="18" style="223" customWidth="1"/>
    <col min="5" max="5" width="15.7109375" style="223" customWidth="1"/>
    <col min="6" max="6" width="16" style="223" customWidth="1"/>
    <col min="7" max="20" width="15.710937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92.140625" style="223" customWidth="1"/>
    <col min="259" max="259" width="17.140625" style="223" customWidth="1"/>
    <col min="260" max="260" width="18" style="223" customWidth="1"/>
    <col min="261" max="261" width="15.7109375" style="223" customWidth="1"/>
    <col min="262" max="262" width="16" style="223" customWidth="1"/>
    <col min="263" max="276" width="15.710937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92.140625" style="223" customWidth="1"/>
    <col min="515" max="515" width="17.140625" style="223" customWidth="1"/>
    <col min="516" max="516" width="18" style="223" customWidth="1"/>
    <col min="517" max="517" width="15.7109375" style="223" customWidth="1"/>
    <col min="518" max="518" width="16" style="223" customWidth="1"/>
    <col min="519" max="532" width="15.710937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92.140625" style="223" customWidth="1"/>
    <col min="771" max="771" width="17.140625" style="223" customWidth="1"/>
    <col min="772" max="772" width="18" style="223" customWidth="1"/>
    <col min="773" max="773" width="15.7109375" style="223" customWidth="1"/>
    <col min="774" max="774" width="16" style="223" customWidth="1"/>
    <col min="775" max="788" width="15.710937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92.140625" style="223" customWidth="1"/>
    <col min="1027" max="1027" width="17.140625" style="223" customWidth="1"/>
    <col min="1028" max="1028" width="18" style="223" customWidth="1"/>
    <col min="1029" max="1029" width="15.7109375" style="223" customWidth="1"/>
    <col min="1030" max="1030" width="16" style="223" customWidth="1"/>
    <col min="1031" max="1044" width="15.710937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92.140625" style="223" customWidth="1"/>
    <col min="1283" max="1283" width="17.140625" style="223" customWidth="1"/>
    <col min="1284" max="1284" width="18" style="223" customWidth="1"/>
    <col min="1285" max="1285" width="15.7109375" style="223" customWidth="1"/>
    <col min="1286" max="1286" width="16" style="223" customWidth="1"/>
    <col min="1287" max="1300" width="15.710937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92.140625" style="223" customWidth="1"/>
    <col min="1539" max="1539" width="17.140625" style="223" customWidth="1"/>
    <col min="1540" max="1540" width="18" style="223" customWidth="1"/>
    <col min="1541" max="1541" width="15.7109375" style="223" customWidth="1"/>
    <col min="1542" max="1542" width="16" style="223" customWidth="1"/>
    <col min="1543" max="1556" width="15.710937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92.140625" style="223" customWidth="1"/>
    <col min="1795" max="1795" width="17.140625" style="223" customWidth="1"/>
    <col min="1796" max="1796" width="18" style="223" customWidth="1"/>
    <col min="1797" max="1797" width="15.7109375" style="223" customWidth="1"/>
    <col min="1798" max="1798" width="16" style="223" customWidth="1"/>
    <col min="1799" max="1812" width="15.710937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92.140625" style="223" customWidth="1"/>
    <col min="2051" max="2051" width="17.140625" style="223" customWidth="1"/>
    <col min="2052" max="2052" width="18" style="223" customWidth="1"/>
    <col min="2053" max="2053" width="15.7109375" style="223" customWidth="1"/>
    <col min="2054" max="2054" width="16" style="223" customWidth="1"/>
    <col min="2055" max="2068" width="15.710937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92.140625" style="223" customWidth="1"/>
    <col min="2307" max="2307" width="17.140625" style="223" customWidth="1"/>
    <col min="2308" max="2308" width="18" style="223" customWidth="1"/>
    <col min="2309" max="2309" width="15.7109375" style="223" customWidth="1"/>
    <col min="2310" max="2310" width="16" style="223" customWidth="1"/>
    <col min="2311" max="2324" width="15.710937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92.140625" style="223" customWidth="1"/>
    <col min="2563" max="2563" width="17.140625" style="223" customWidth="1"/>
    <col min="2564" max="2564" width="18" style="223" customWidth="1"/>
    <col min="2565" max="2565" width="15.7109375" style="223" customWidth="1"/>
    <col min="2566" max="2566" width="16" style="223" customWidth="1"/>
    <col min="2567" max="2580" width="15.710937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92.140625" style="223" customWidth="1"/>
    <col min="2819" max="2819" width="17.140625" style="223" customWidth="1"/>
    <col min="2820" max="2820" width="18" style="223" customWidth="1"/>
    <col min="2821" max="2821" width="15.7109375" style="223" customWidth="1"/>
    <col min="2822" max="2822" width="16" style="223" customWidth="1"/>
    <col min="2823" max="2836" width="15.710937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92.140625" style="223" customWidth="1"/>
    <col min="3075" max="3075" width="17.140625" style="223" customWidth="1"/>
    <col min="3076" max="3076" width="18" style="223" customWidth="1"/>
    <col min="3077" max="3077" width="15.7109375" style="223" customWidth="1"/>
    <col min="3078" max="3078" width="16" style="223" customWidth="1"/>
    <col min="3079" max="3092" width="15.710937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92.140625" style="223" customWidth="1"/>
    <col min="3331" max="3331" width="17.140625" style="223" customWidth="1"/>
    <col min="3332" max="3332" width="18" style="223" customWidth="1"/>
    <col min="3333" max="3333" width="15.7109375" style="223" customWidth="1"/>
    <col min="3334" max="3334" width="16" style="223" customWidth="1"/>
    <col min="3335" max="3348" width="15.710937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92.140625" style="223" customWidth="1"/>
    <col min="3587" max="3587" width="17.140625" style="223" customWidth="1"/>
    <col min="3588" max="3588" width="18" style="223" customWidth="1"/>
    <col min="3589" max="3589" width="15.7109375" style="223" customWidth="1"/>
    <col min="3590" max="3590" width="16" style="223" customWidth="1"/>
    <col min="3591" max="3604" width="15.710937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92.140625" style="223" customWidth="1"/>
    <col min="3843" max="3843" width="17.140625" style="223" customWidth="1"/>
    <col min="3844" max="3844" width="18" style="223" customWidth="1"/>
    <col min="3845" max="3845" width="15.7109375" style="223" customWidth="1"/>
    <col min="3846" max="3846" width="16" style="223" customWidth="1"/>
    <col min="3847" max="3860" width="15.710937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92.140625" style="223" customWidth="1"/>
    <col min="4099" max="4099" width="17.140625" style="223" customWidth="1"/>
    <col min="4100" max="4100" width="18" style="223" customWidth="1"/>
    <col min="4101" max="4101" width="15.7109375" style="223" customWidth="1"/>
    <col min="4102" max="4102" width="16" style="223" customWidth="1"/>
    <col min="4103" max="4116" width="15.710937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92.140625" style="223" customWidth="1"/>
    <col min="4355" max="4355" width="17.140625" style="223" customWidth="1"/>
    <col min="4356" max="4356" width="18" style="223" customWidth="1"/>
    <col min="4357" max="4357" width="15.7109375" style="223" customWidth="1"/>
    <col min="4358" max="4358" width="16" style="223" customWidth="1"/>
    <col min="4359" max="4372" width="15.710937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92.140625" style="223" customWidth="1"/>
    <col min="4611" max="4611" width="17.140625" style="223" customWidth="1"/>
    <col min="4612" max="4612" width="18" style="223" customWidth="1"/>
    <col min="4613" max="4613" width="15.7109375" style="223" customWidth="1"/>
    <col min="4614" max="4614" width="16" style="223" customWidth="1"/>
    <col min="4615" max="4628" width="15.710937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92.140625" style="223" customWidth="1"/>
    <col min="4867" max="4867" width="17.140625" style="223" customWidth="1"/>
    <col min="4868" max="4868" width="18" style="223" customWidth="1"/>
    <col min="4869" max="4869" width="15.7109375" style="223" customWidth="1"/>
    <col min="4870" max="4870" width="16" style="223" customWidth="1"/>
    <col min="4871" max="4884" width="15.710937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92.140625" style="223" customWidth="1"/>
    <col min="5123" max="5123" width="17.140625" style="223" customWidth="1"/>
    <col min="5124" max="5124" width="18" style="223" customWidth="1"/>
    <col min="5125" max="5125" width="15.7109375" style="223" customWidth="1"/>
    <col min="5126" max="5126" width="16" style="223" customWidth="1"/>
    <col min="5127" max="5140" width="15.710937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92.140625" style="223" customWidth="1"/>
    <col min="5379" max="5379" width="17.140625" style="223" customWidth="1"/>
    <col min="5380" max="5380" width="18" style="223" customWidth="1"/>
    <col min="5381" max="5381" width="15.7109375" style="223" customWidth="1"/>
    <col min="5382" max="5382" width="16" style="223" customWidth="1"/>
    <col min="5383" max="5396" width="15.710937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92.140625" style="223" customWidth="1"/>
    <col min="5635" max="5635" width="17.140625" style="223" customWidth="1"/>
    <col min="5636" max="5636" width="18" style="223" customWidth="1"/>
    <col min="5637" max="5637" width="15.7109375" style="223" customWidth="1"/>
    <col min="5638" max="5638" width="16" style="223" customWidth="1"/>
    <col min="5639" max="5652" width="15.710937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92.140625" style="223" customWidth="1"/>
    <col min="5891" max="5891" width="17.140625" style="223" customWidth="1"/>
    <col min="5892" max="5892" width="18" style="223" customWidth="1"/>
    <col min="5893" max="5893" width="15.7109375" style="223" customWidth="1"/>
    <col min="5894" max="5894" width="16" style="223" customWidth="1"/>
    <col min="5895" max="5908" width="15.710937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92.140625" style="223" customWidth="1"/>
    <col min="6147" max="6147" width="17.140625" style="223" customWidth="1"/>
    <col min="6148" max="6148" width="18" style="223" customWidth="1"/>
    <col min="6149" max="6149" width="15.7109375" style="223" customWidth="1"/>
    <col min="6150" max="6150" width="16" style="223" customWidth="1"/>
    <col min="6151" max="6164" width="15.710937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92.140625" style="223" customWidth="1"/>
    <col min="6403" max="6403" width="17.140625" style="223" customWidth="1"/>
    <col min="6404" max="6404" width="18" style="223" customWidth="1"/>
    <col min="6405" max="6405" width="15.7109375" style="223" customWidth="1"/>
    <col min="6406" max="6406" width="16" style="223" customWidth="1"/>
    <col min="6407" max="6420" width="15.710937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92.140625" style="223" customWidth="1"/>
    <col min="6659" max="6659" width="17.140625" style="223" customWidth="1"/>
    <col min="6660" max="6660" width="18" style="223" customWidth="1"/>
    <col min="6661" max="6661" width="15.7109375" style="223" customWidth="1"/>
    <col min="6662" max="6662" width="16" style="223" customWidth="1"/>
    <col min="6663" max="6676" width="15.710937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92.140625" style="223" customWidth="1"/>
    <col min="6915" max="6915" width="17.140625" style="223" customWidth="1"/>
    <col min="6916" max="6916" width="18" style="223" customWidth="1"/>
    <col min="6917" max="6917" width="15.7109375" style="223" customWidth="1"/>
    <col min="6918" max="6918" width="16" style="223" customWidth="1"/>
    <col min="6919" max="6932" width="15.710937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92.140625" style="223" customWidth="1"/>
    <col min="7171" max="7171" width="17.140625" style="223" customWidth="1"/>
    <col min="7172" max="7172" width="18" style="223" customWidth="1"/>
    <col min="7173" max="7173" width="15.7109375" style="223" customWidth="1"/>
    <col min="7174" max="7174" width="16" style="223" customWidth="1"/>
    <col min="7175" max="7188" width="15.710937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92.140625" style="223" customWidth="1"/>
    <col min="7427" max="7427" width="17.140625" style="223" customWidth="1"/>
    <col min="7428" max="7428" width="18" style="223" customWidth="1"/>
    <col min="7429" max="7429" width="15.7109375" style="223" customWidth="1"/>
    <col min="7430" max="7430" width="16" style="223" customWidth="1"/>
    <col min="7431" max="7444" width="15.710937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92.140625" style="223" customWidth="1"/>
    <col min="7683" max="7683" width="17.140625" style="223" customWidth="1"/>
    <col min="7684" max="7684" width="18" style="223" customWidth="1"/>
    <col min="7685" max="7685" width="15.7109375" style="223" customWidth="1"/>
    <col min="7686" max="7686" width="16" style="223" customWidth="1"/>
    <col min="7687" max="7700" width="15.710937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92.140625" style="223" customWidth="1"/>
    <col min="7939" max="7939" width="17.140625" style="223" customWidth="1"/>
    <col min="7940" max="7940" width="18" style="223" customWidth="1"/>
    <col min="7941" max="7941" width="15.7109375" style="223" customWidth="1"/>
    <col min="7942" max="7942" width="16" style="223" customWidth="1"/>
    <col min="7943" max="7956" width="15.710937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92.140625" style="223" customWidth="1"/>
    <col min="8195" max="8195" width="17.140625" style="223" customWidth="1"/>
    <col min="8196" max="8196" width="18" style="223" customWidth="1"/>
    <col min="8197" max="8197" width="15.7109375" style="223" customWidth="1"/>
    <col min="8198" max="8198" width="16" style="223" customWidth="1"/>
    <col min="8199" max="8212" width="15.710937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92.140625" style="223" customWidth="1"/>
    <col min="8451" max="8451" width="17.140625" style="223" customWidth="1"/>
    <col min="8452" max="8452" width="18" style="223" customWidth="1"/>
    <col min="8453" max="8453" width="15.7109375" style="223" customWidth="1"/>
    <col min="8454" max="8454" width="16" style="223" customWidth="1"/>
    <col min="8455" max="8468" width="15.710937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92.140625" style="223" customWidth="1"/>
    <col min="8707" max="8707" width="17.140625" style="223" customWidth="1"/>
    <col min="8708" max="8708" width="18" style="223" customWidth="1"/>
    <col min="8709" max="8709" width="15.7109375" style="223" customWidth="1"/>
    <col min="8710" max="8710" width="16" style="223" customWidth="1"/>
    <col min="8711" max="8724" width="15.710937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92.140625" style="223" customWidth="1"/>
    <col min="8963" max="8963" width="17.140625" style="223" customWidth="1"/>
    <col min="8964" max="8964" width="18" style="223" customWidth="1"/>
    <col min="8965" max="8965" width="15.7109375" style="223" customWidth="1"/>
    <col min="8966" max="8966" width="16" style="223" customWidth="1"/>
    <col min="8967" max="8980" width="15.710937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92.140625" style="223" customWidth="1"/>
    <col min="9219" max="9219" width="17.140625" style="223" customWidth="1"/>
    <col min="9220" max="9220" width="18" style="223" customWidth="1"/>
    <col min="9221" max="9221" width="15.7109375" style="223" customWidth="1"/>
    <col min="9222" max="9222" width="16" style="223" customWidth="1"/>
    <col min="9223" max="9236" width="15.710937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92.140625" style="223" customWidth="1"/>
    <col min="9475" max="9475" width="17.140625" style="223" customWidth="1"/>
    <col min="9476" max="9476" width="18" style="223" customWidth="1"/>
    <col min="9477" max="9477" width="15.7109375" style="223" customWidth="1"/>
    <col min="9478" max="9478" width="16" style="223" customWidth="1"/>
    <col min="9479" max="9492" width="15.710937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92.140625" style="223" customWidth="1"/>
    <col min="9731" max="9731" width="17.140625" style="223" customWidth="1"/>
    <col min="9732" max="9732" width="18" style="223" customWidth="1"/>
    <col min="9733" max="9733" width="15.7109375" style="223" customWidth="1"/>
    <col min="9734" max="9734" width="16" style="223" customWidth="1"/>
    <col min="9735" max="9748" width="15.710937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92.140625" style="223" customWidth="1"/>
    <col min="9987" max="9987" width="17.140625" style="223" customWidth="1"/>
    <col min="9988" max="9988" width="18" style="223" customWidth="1"/>
    <col min="9989" max="9989" width="15.7109375" style="223" customWidth="1"/>
    <col min="9990" max="9990" width="16" style="223" customWidth="1"/>
    <col min="9991" max="10004" width="15.710937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92.140625" style="223" customWidth="1"/>
    <col min="10243" max="10243" width="17.140625" style="223" customWidth="1"/>
    <col min="10244" max="10244" width="18" style="223" customWidth="1"/>
    <col min="10245" max="10245" width="15.7109375" style="223" customWidth="1"/>
    <col min="10246" max="10246" width="16" style="223" customWidth="1"/>
    <col min="10247" max="10260" width="15.710937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92.140625" style="223" customWidth="1"/>
    <col min="10499" max="10499" width="17.140625" style="223" customWidth="1"/>
    <col min="10500" max="10500" width="18" style="223" customWidth="1"/>
    <col min="10501" max="10501" width="15.7109375" style="223" customWidth="1"/>
    <col min="10502" max="10502" width="16" style="223" customWidth="1"/>
    <col min="10503" max="10516" width="15.710937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92.140625" style="223" customWidth="1"/>
    <col min="10755" max="10755" width="17.140625" style="223" customWidth="1"/>
    <col min="10756" max="10756" width="18" style="223" customWidth="1"/>
    <col min="10757" max="10757" width="15.7109375" style="223" customWidth="1"/>
    <col min="10758" max="10758" width="16" style="223" customWidth="1"/>
    <col min="10759" max="10772" width="15.710937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92.140625" style="223" customWidth="1"/>
    <col min="11011" max="11011" width="17.140625" style="223" customWidth="1"/>
    <col min="11012" max="11012" width="18" style="223" customWidth="1"/>
    <col min="11013" max="11013" width="15.7109375" style="223" customWidth="1"/>
    <col min="11014" max="11014" width="16" style="223" customWidth="1"/>
    <col min="11015" max="11028" width="15.710937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92.140625" style="223" customWidth="1"/>
    <col min="11267" max="11267" width="17.140625" style="223" customWidth="1"/>
    <col min="11268" max="11268" width="18" style="223" customWidth="1"/>
    <col min="11269" max="11269" width="15.7109375" style="223" customWidth="1"/>
    <col min="11270" max="11270" width="16" style="223" customWidth="1"/>
    <col min="11271" max="11284" width="15.710937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92.140625" style="223" customWidth="1"/>
    <col min="11523" max="11523" width="17.140625" style="223" customWidth="1"/>
    <col min="11524" max="11524" width="18" style="223" customWidth="1"/>
    <col min="11525" max="11525" width="15.7109375" style="223" customWidth="1"/>
    <col min="11526" max="11526" width="16" style="223" customWidth="1"/>
    <col min="11527" max="11540" width="15.710937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92.140625" style="223" customWidth="1"/>
    <col min="11779" max="11779" width="17.140625" style="223" customWidth="1"/>
    <col min="11780" max="11780" width="18" style="223" customWidth="1"/>
    <col min="11781" max="11781" width="15.7109375" style="223" customWidth="1"/>
    <col min="11782" max="11782" width="16" style="223" customWidth="1"/>
    <col min="11783" max="11796" width="15.710937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92.140625" style="223" customWidth="1"/>
    <col min="12035" max="12035" width="17.140625" style="223" customWidth="1"/>
    <col min="12036" max="12036" width="18" style="223" customWidth="1"/>
    <col min="12037" max="12037" width="15.7109375" style="223" customWidth="1"/>
    <col min="12038" max="12038" width="16" style="223" customWidth="1"/>
    <col min="12039" max="12052" width="15.710937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92.140625" style="223" customWidth="1"/>
    <col min="12291" max="12291" width="17.140625" style="223" customWidth="1"/>
    <col min="12292" max="12292" width="18" style="223" customWidth="1"/>
    <col min="12293" max="12293" width="15.7109375" style="223" customWidth="1"/>
    <col min="12294" max="12294" width="16" style="223" customWidth="1"/>
    <col min="12295" max="12308" width="15.710937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92.140625" style="223" customWidth="1"/>
    <col min="12547" max="12547" width="17.140625" style="223" customWidth="1"/>
    <col min="12548" max="12548" width="18" style="223" customWidth="1"/>
    <col min="12549" max="12549" width="15.7109375" style="223" customWidth="1"/>
    <col min="12550" max="12550" width="16" style="223" customWidth="1"/>
    <col min="12551" max="12564" width="15.710937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92.140625" style="223" customWidth="1"/>
    <col min="12803" max="12803" width="17.140625" style="223" customWidth="1"/>
    <col min="12804" max="12804" width="18" style="223" customWidth="1"/>
    <col min="12805" max="12805" width="15.7109375" style="223" customWidth="1"/>
    <col min="12806" max="12806" width="16" style="223" customWidth="1"/>
    <col min="12807" max="12820" width="15.710937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92.140625" style="223" customWidth="1"/>
    <col min="13059" max="13059" width="17.140625" style="223" customWidth="1"/>
    <col min="13060" max="13060" width="18" style="223" customWidth="1"/>
    <col min="13061" max="13061" width="15.7109375" style="223" customWidth="1"/>
    <col min="13062" max="13062" width="16" style="223" customWidth="1"/>
    <col min="13063" max="13076" width="15.710937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92.140625" style="223" customWidth="1"/>
    <col min="13315" max="13315" width="17.140625" style="223" customWidth="1"/>
    <col min="13316" max="13316" width="18" style="223" customWidth="1"/>
    <col min="13317" max="13317" width="15.7109375" style="223" customWidth="1"/>
    <col min="13318" max="13318" width="16" style="223" customWidth="1"/>
    <col min="13319" max="13332" width="15.710937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92.140625" style="223" customWidth="1"/>
    <col min="13571" max="13571" width="17.140625" style="223" customWidth="1"/>
    <col min="13572" max="13572" width="18" style="223" customWidth="1"/>
    <col min="13573" max="13573" width="15.7109375" style="223" customWidth="1"/>
    <col min="13574" max="13574" width="16" style="223" customWidth="1"/>
    <col min="13575" max="13588" width="15.710937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92.140625" style="223" customWidth="1"/>
    <col min="13827" max="13827" width="17.140625" style="223" customWidth="1"/>
    <col min="13828" max="13828" width="18" style="223" customWidth="1"/>
    <col min="13829" max="13829" width="15.7109375" style="223" customWidth="1"/>
    <col min="13830" max="13830" width="16" style="223" customWidth="1"/>
    <col min="13831" max="13844" width="15.710937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92.140625" style="223" customWidth="1"/>
    <col min="14083" max="14083" width="17.140625" style="223" customWidth="1"/>
    <col min="14084" max="14084" width="18" style="223" customWidth="1"/>
    <col min="14085" max="14085" width="15.7109375" style="223" customWidth="1"/>
    <col min="14086" max="14086" width="16" style="223" customWidth="1"/>
    <col min="14087" max="14100" width="15.710937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92.140625" style="223" customWidth="1"/>
    <col min="14339" max="14339" width="17.140625" style="223" customWidth="1"/>
    <col min="14340" max="14340" width="18" style="223" customWidth="1"/>
    <col min="14341" max="14341" width="15.7109375" style="223" customWidth="1"/>
    <col min="14342" max="14342" width="16" style="223" customWidth="1"/>
    <col min="14343" max="14356" width="15.710937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92.140625" style="223" customWidth="1"/>
    <col min="14595" max="14595" width="17.140625" style="223" customWidth="1"/>
    <col min="14596" max="14596" width="18" style="223" customWidth="1"/>
    <col min="14597" max="14597" width="15.7109375" style="223" customWidth="1"/>
    <col min="14598" max="14598" width="16" style="223" customWidth="1"/>
    <col min="14599" max="14612" width="15.710937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92.140625" style="223" customWidth="1"/>
    <col min="14851" max="14851" width="17.140625" style="223" customWidth="1"/>
    <col min="14852" max="14852" width="18" style="223" customWidth="1"/>
    <col min="14853" max="14853" width="15.7109375" style="223" customWidth="1"/>
    <col min="14854" max="14854" width="16" style="223" customWidth="1"/>
    <col min="14855" max="14868" width="15.710937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92.140625" style="223" customWidth="1"/>
    <col min="15107" max="15107" width="17.140625" style="223" customWidth="1"/>
    <col min="15108" max="15108" width="18" style="223" customWidth="1"/>
    <col min="15109" max="15109" width="15.7109375" style="223" customWidth="1"/>
    <col min="15110" max="15110" width="16" style="223" customWidth="1"/>
    <col min="15111" max="15124" width="15.710937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92.140625" style="223" customWidth="1"/>
    <col min="15363" max="15363" width="17.140625" style="223" customWidth="1"/>
    <col min="15364" max="15364" width="18" style="223" customWidth="1"/>
    <col min="15365" max="15365" width="15.7109375" style="223" customWidth="1"/>
    <col min="15366" max="15366" width="16" style="223" customWidth="1"/>
    <col min="15367" max="15380" width="15.710937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92.140625" style="223" customWidth="1"/>
    <col min="15619" max="15619" width="17.140625" style="223" customWidth="1"/>
    <col min="15620" max="15620" width="18" style="223" customWidth="1"/>
    <col min="15621" max="15621" width="15.7109375" style="223" customWidth="1"/>
    <col min="15622" max="15622" width="16" style="223" customWidth="1"/>
    <col min="15623" max="15636" width="15.710937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92.140625" style="223" customWidth="1"/>
    <col min="15875" max="15875" width="17.140625" style="223" customWidth="1"/>
    <col min="15876" max="15876" width="18" style="223" customWidth="1"/>
    <col min="15877" max="15877" width="15.7109375" style="223" customWidth="1"/>
    <col min="15878" max="15878" width="16" style="223" customWidth="1"/>
    <col min="15879" max="15892" width="15.710937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92.140625" style="223" customWidth="1"/>
    <col min="16131" max="16131" width="17.140625" style="223" customWidth="1"/>
    <col min="16132" max="16132" width="18" style="223" customWidth="1"/>
    <col min="16133" max="16133" width="15.7109375" style="223" customWidth="1"/>
    <col min="16134" max="16134" width="16" style="223" customWidth="1"/>
    <col min="16135" max="16148" width="15.710937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5.5" customHeight="1">
      <c r="A1" s="7347" t="s">
        <v>177</v>
      </c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7347"/>
      <c r="O1" s="7347"/>
      <c r="P1" s="7347"/>
      <c r="Q1" s="7347"/>
      <c r="R1" s="7347"/>
      <c r="S1" s="7347"/>
      <c r="T1" s="7347"/>
    </row>
    <row r="2" spans="1:20" ht="26.25" customHeight="1">
      <c r="A2" s="7348" t="s">
        <v>178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  <c r="Q2" s="7348"/>
      <c r="R2" s="7348"/>
      <c r="S2" s="7348"/>
      <c r="T2" s="7348"/>
    </row>
    <row r="3" spans="1:20" ht="28.5" customHeight="1">
      <c r="A3" s="7347" t="s">
        <v>389</v>
      </c>
      <c r="B3" s="7347"/>
      <c r="C3" s="7347"/>
      <c r="D3" s="7347"/>
      <c r="E3" s="7347"/>
      <c r="F3" s="7347"/>
      <c r="G3" s="7347"/>
      <c r="H3" s="7347"/>
      <c r="I3" s="7347"/>
      <c r="J3" s="7347"/>
      <c r="K3" s="7347"/>
      <c r="L3" s="7347"/>
      <c r="M3" s="7347"/>
      <c r="N3" s="7347"/>
      <c r="O3" s="7347"/>
      <c r="P3" s="7347"/>
      <c r="Q3" s="7347"/>
      <c r="R3" s="7347"/>
      <c r="S3" s="7347"/>
      <c r="T3" s="7347"/>
    </row>
    <row r="4" spans="1:20" ht="33" customHeight="1" thickBot="1">
      <c r="B4" s="405"/>
    </row>
    <row r="5" spans="1:20" ht="33" customHeight="1">
      <c r="B5" s="7802" t="s">
        <v>1</v>
      </c>
      <c r="C5" s="7804" t="s">
        <v>2</v>
      </c>
      <c r="D5" s="7805"/>
      <c r="E5" s="7805"/>
      <c r="F5" s="7804" t="s">
        <v>3</v>
      </c>
      <c r="G5" s="7805"/>
      <c r="H5" s="7807"/>
      <c r="I5" s="7811" t="s">
        <v>4</v>
      </c>
      <c r="J5" s="7805"/>
      <c r="K5" s="7805"/>
      <c r="L5" s="7804" t="s">
        <v>5</v>
      </c>
      <c r="M5" s="7805"/>
      <c r="N5" s="7807"/>
      <c r="O5" s="7804">
        <v>5</v>
      </c>
      <c r="P5" s="7805"/>
      <c r="Q5" s="7805"/>
      <c r="R5" s="7815" t="s">
        <v>22</v>
      </c>
      <c r="S5" s="7816"/>
      <c r="T5" s="7817"/>
    </row>
    <row r="6" spans="1:20" ht="33" customHeight="1" thickBot="1">
      <c r="B6" s="7779"/>
      <c r="C6" s="7806"/>
      <c r="D6" s="7353"/>
      <c r="E6" s="7353"/>
      <c r="F6" s="7808"/>
      <c r="G6" s="7809"/>
      <c r="H6" s="7810"/>
      <c r="I6" s="7809"/>
      <c r="J6" s="7809"/>
      <c r="K6" s="7809"/>
      <c r="L6" s="7812"/>
      <c r="M6" s="7813"/>
      <c r="N6" s="7814"/>
      <c r="O6" s="7806"/>
      <c r="P6" s="7353"/>
      <c r="Q6" s="7353"/>
      <c r="R6" s="7818"/>
      <c r="S6" s="7611"/>
      <c r="T6" s="7612"/>
    </row>
    <row r="7" spans="1:20" ht="99.75" customHeight="1" thickBot="1">
      <c r="B7" s="7803"/>
      <c r="C7" s="5521" t="s">
        <v>7</v>
      </c>
      <c r="D7" s="5522" t="s">
        <v>8</v>
      </c>
      <c r="E7" s="5523" t="s">
        <v>9</v>
      </c>
      <c r="F7" s="5521" t="s">
        <v>179</v>
      </c>
      <c r="G7" s="5522" t="s">
        <v>8</v>
      </c>
      <c r="H7" s="5523" t="s">
        <v>9</v>
      </c>
      <c r="I7" s="5521" t="s">
        <v>179</v>
      </c>
      <c r="J7" s="5522" t="s">
        <v>8</v>
      </c>
      <c r="K7" s="5523" t="s">
        <v>9</v>
      </c>
      <c r="L7" s="5521" t="s">
        <v>179</v>
      </c>
      <c r="M7" s="5522" t="s">
        <v>8</v>
      </c>
      <c r="N7" s="5523" t="s">
        <v>9</v>
      </c>
      <c r="O7" s="5521" t="s">
        <v>179</v>
      </c>
      <c r="P7" s="5522" t="s">
        <v>8</v>
      </c>
      <c r="Q7" s="5523" t="s">
        <v>9</v>
      </c>
      <c r="R7" s="5521" t="s">
        <v>7</v>
      </c>
      <c r="S7" s="5522" t="s">
        <v>8</v>
      </c>
      <c r="T7" s="5524" t="s">
        <v>9</v>
      </c>
    </row>
    <row r="8" spans="1:20" ht="34.5" customHeight="1">
      <c r="B8" s="5480" t="s">
        <v>10</v>
      </c>
      <c r="C8" s="5481"/>
      <c r="D8" s="5482"/>
      <c r="E8" s="5483"/>
      <c r="F8" s="540"/>
      <c r="G8" s="540"/>
      <c r="H8" s="406"/>
      <c r="I8" s="5484"/>
      <c r="J8" s="5482"/>
      <c r="K8" s="5483"/>
      <c r="L8" s="540"/>
      <c r="M8" s="540"/>
      <c r="N8" s="406"/>
      <c r="O8" s="5485"/>
      <c r="P8" s="5486"/>
      <c r="Q8" s="5525"/>
      <c r="R8" s="4960"/>
      <c r="S8" s="541"/>
      <c r="T8" s="542"/>
    </row>
    <row r="9" spans="1:20" ht="31.5" customHeight="1">
      <c r="B9" s="5492" t="s">
        <v>186</v>
      </c>
      <c r="C9" s="5488">
        <v>0</v>
      </c>
      <c r="D9" s="5129">
        <v>19</v>
      </c>
      <c r="E9" s="4932">
        <v>19</v>
      </c>
      <c r="F9" s="5488">
        <v>0</v>
      </c>
      <c r="G9" s="5129">
        <v>17</v>
      </c>
      <c r="H9" s="5126">
        <v>17</v>
      </c>
      <c r="I9" s="5488">
        <v>0</v>
      </c>
      <c r="J9" s="5129">
        <v>0</v>
      </c>
      <c r="K9" s="5126">
        <v>0</v>
      </c>
      <c r="L9" s="5488">
        <v>0</v>
      </c>
      <c r="M9" s="5129">
        <v>0</v>
      </c>
      <c r="N9" s="5126">
        <v>0</v>
      </c>
      <c r="O9" s="5488">
        <v>0</v>
      </c>
      <c r="P9" s="5129">
        <v>0</v>
      </c>
      <c r="Q9" s="4932">
        <v>0</v>
      </c>
      <c r="R9" s="5488">
        <f>SUM(C9+F9+I9+L9)</f>
        <v>0</v>
      </c>
      <c r="S9" s="5129">
        <f>SUM(D9+G9+J9+M9+P9)</f>
        <v>36</v>
      </c>
      <c r="T9" s="5126">
        <f>SUM(R9+S9)</f>
        <v>36</v>
      </c>
    </row>
    <row r="10" spans="1:20" ht="34.5" customHeight="1">
      <c r="B10" s="5492" t="s">
        <v>89</v>
      </c>
      <c r="C10" s="5488">
        <v>0</v>
      </c>
      <c r="D10" s="5129">
        <v>21</v>
      </c>
      <c r="E10" s="4932">
        <v>21</v>
      </c>
      <c r="F10" s="5488">
        <v>0</v>
      </c>
      <c r="G10" s="5129">
        <v>11</v>
      </c>
      <c r="H10" s="5126">
        <v>11</v>
      </c>
      <c r="I10" s="5488">
        <v>0</v>
      </c>
      <c r="J10" s="5129">
        <v>0</v>
      </c>
      <c r="K10" s="5126">
        <v>0</v>
      </c>
      <c r="L10" s="5488">
        <v>0</v>
      </c>
      <c r="M10" s="5129">
        <v>0</v>
      </c>
      <c r="N10" s="5126">
        <v>0</v>
      </c>
      <c r="O10" s="5488">
        <v>0</v>
      </c>
      <c r="P10" s="5129">
        <v>0</v>
      </c>
      <c r="Q10" s="4932">
        <v>0</v>
      </c>
      <c r="R10" s="5488">
        <f>SUM(C10+F10+I10+L10)</f>
        <v>0</v>
      </c>
      <c r="S10" s="5129">
        <f>SUM(D10+G10+J10+M10+P10)</f>
        <v>32</v>
      </c>
      <c r="T10" s="5126">
        <f>SUM(R10+S10)</f>
        <v>32</v>
      </c>
    </row>
    <row r="11" spans="1:20" ht="61.5" customHeight="1">
      <c r="B11" s="5492" t="s">
        <v>91</v>
      </c>
      <c r="C11" s="5488">
        <v>0</v>
      </c>
      <c r="D11" s="5129">
        <v>14</v>
      </c>
      <c r="E11" s="4932">
        <v>14</v>
      </c>
      <c r="F11" s="5488">
        <v>0</v>
      </c>
      <c r="G11" s="5129">
        <v>11</v>
      </c>
      <c r="H11" s="5126">
        <v>11</v>
      </c>
      <c r="I11" s="5488">
        <v>0</v>
      </c>
      <c r="J11" s="5129">
        <v>0</v>
      </c>
      <c r="K11" s="5126">
        <v>0</v>
      </c>
      <c r="L11" s="5488">
        <v>0</v>
      </c>
      <c r="M11" s="5129">
        <v>0</v>
      </c>
      <c r="N11" s="5126">
        <v>0</v>
      </c>
      <c r="O11" s="5488">
        <v>0</v>
      </c>
      <c r="P11" s="5129">
        <v>0</v>
      </c>
      <c r="Q11" s="4932">
        <v>0</v>
      </c>
      <c r="R11" s="5488">
        <f>SUM(C11+F11+I11+L11)</f>
        <v>0</v>
      </c>
      <c r="S11" s="5129">
        <f>SUM(D11+G11+J11+M11+P11)</f>
        <v>25</v>
      </c>
      <c r="T11" s="5126">
        <f>SUM(R11+S11)</f>
        <v>25</v>
      </c>
    </row>
    <row r="12" spans="1:20" ht="42" customHeight="1" thickBot="1">
      <c r="B12" s="5492" t="s">
        <v>182</v>
      </c>
      <c r="C12" s="5488">
        <v>0</v>
      </c>
      <c r="D12" s="5129">
        <v>9</v>
      </c>
      <c r="E12" s="4932">
        <v>9</v>
      </c>
      <c r="F12" s="5488">
        <v>0</v>
      </c>
      <c r="G12" s="5129">
        <v>0</v>
      </c>
      <c r="H12" s="5526">
        <v>0</v>
      </c>
      <c r="I12" s="5488">
        <v>0</v>
      </c>
      <c r="J12" s="5129">
        <v>0</v>
      </c>
      <c r="K12" s="5126">
        <v>0</v>
      </c>
      <c r="L12" s="5527">
        <v>0</v>
      </c>
      <c r="M12" s="5528">
        <v>5</v>
      </c>
      <c r="N12" s="5526">
        <v>5</v>
      </c>
      <c r="O12" s="5488">
        <v>0</v>
      </c>
      <c r="P12" s="5129">
        <v>0</v>
      </c>
      <c r="Q12" s="4932">
        <v>0</v>
      </c>
      <c r="R12" s="5488">
        <f>SUM(C12+F12+I12+L12)</f>
        <v>0</v>
      </c>
      <c r="S12" s="5528">
        <f>SUM(D12+G12+J12+M12+P12)</f>
        <v>14</v>
      </c>
      <c r="T12" s="5526">
        <f>SUM(R12+S12)</f>
        <v>14</v>
      </c>
    </row>
    <row r="13" spans="1:20" ht="41.25" customHeight="1" thickBot="1">
      <c r="B13" s="5480" t="s">
        <v>14</v>
      </c>
      <c r="C13" s="5495">
        <f>SUM(C12:C12)</f>
        <v>0</v>
      </c>
      <c r="D13" s="5496">
        <f>SUM(D9:D12)</f>
        <v>63</v>
      </c>
      <c r="E13" s="5497">
        <f>SUM(E9:E12)</f>
        <v>63</v>
      </c>
      <c r="F13" s="5498">
        <v>0</v>
      </c>
      <c r="G13" s="5496">
        <f>SUM(G9:G12)</f>
        <v>39</v>
      </c>
      <c r="H13" s="4966">
        <f>SUM(H9:H12)</f>
        <v>39</v>
      </c>
      <c r="I13" s="5495">
        <v>0</v>
      </c>
      <c r="J13" s="5496">
        <f>SUM(J9:J12)</f>
        <v>0</v>
      </c>
      <c r="K13" s="5497">
        <f>SUM(K9:K12)</f>
        <v>0</v>
      </c>
      <c r="L13" s="4967">
        <v>0</v>
      </c>
      <c r="M13" s="4968">
        <f>SUM(M9:M12)</f>
        <v>5</v>
      </c>
      <c r="N13" s="4966">
        <f>SUM(N9:N12)</f>
        <v>5</v>
      </c>
      <c r="O13" s="5495">
        <v>0</v>
      </c>
      <c r="P13" s="5496">
        <f>SUM(P9:P12)</f>
        <v>0</v>
      </c>
      <c r="Q13" s="5499">
        <f>SUM(Q9:Q12)</f>
        <v>0</v>
      </c>
      <c r="R13" s="5495">
        <f>SUM(R9:R12)</f>
        <v>0</v>
      </c>
      <c r="S13" s="4968">
        <f>SUM(S9:S12)</f>
        <v>107</v>
      </c>
      <c r="T13" s="4966">
        <f>SUM(T9:T12)</f>
        <v>107</v>
      </c>
    </row>
    <row r="14" spans="1:20" ht="27.75" customHeight="1" thickBot="1">
      <c r="B14" s="5500" t="s">
        <v>15</v>
      </c>
      <c r="C14" s="5501"/>
      <c r="D14" s="5502"/>
      <c r="E14" s="5503"/>
      <c r="F14" s="5504"/>
      <c r="G14" s="5502"/>
      <c r="H14" s="5503"/>
      <c r="I14" s="5504"/>
      <c r="J14" s="5502"/>
      <c r="K14" s="5503"/>
      <c r="L14" s="5504"/>
      <c r="M14" s="5502"/>
      <c r="N14" s="5503"/>
      <c r="O14" s="5501"/>
      <c r="P14" s="5502"/>
      <c r="Q14" s="5503"/>
      <c r="R14" s="5501"/>
      <c r="S14" s="5502"/>
      <c r="T14" s="5529"/>
    </row>
    <row r="15" spans="1:20" ht="34.5" customHeight="1" thickBot="1">
      <c r="B15" s="5505" t="s">
        <v>16</v>
      </c>
      <c r="C15" s="5506"/>
      <c r="D15" s="5507"/>
      <c r="E15" s="5499"/>
      <c r="F15" s="5506"/>
      <c r="G15" s="5507"/>
      <c r="H15" s="5497"/>
      <c r="I15" s="5508"/>
      <c r="J15" s="5507"/>
      <c r="K15" s="5499"/>
      <c r="L15" s="5506"/>
      <c r="M15" s="5507"/>
      <c r="N15" s="5499"/>
      <c r="O15" s="5495"/>
      <c r="P15" s="5496"/>
      <c r="Q15" s="5499"/>
      <c r="R15" s="5506"/>
      <c r="S15" s="5507"/>
      <c r="T15" s="5497"/>
    </row>
    <row r="16" spans="1:20" ht="45.75" customHeight="1">
      <c r="B16" s="5492" t="s">
        <v>186</v>
      </c>
      <c r="C16" s="5488">
        <v>0</v>
      </c>
      <c r="D16" s="5129">
        <v>19</v>
      </c>
      <c r="E16" s="4932">
        <v>19</v>
      </c>
      <c r="F16" s="5488">
        <v>0</v>
      </c>
      <c r="G16" s="5129">
        <v>17</v>
      </c>
      <c r="H16" s="5126">
        <v>17</v>
      </c>
      <c r="I16" s="5488">
        <v>0</v>
      </c>
      <c r="J16" s="5129">
        <v>0</v>
      </c>
      <c r="K16" s="5126">
        <v>0</v>
      </c>
      <c r="L16" s="5488">
        <v>0</v>
      </c>
      <c r="M16" s="5129">
        <v>0</v>
      </c>
      <c r="N16" s="5126">
        <v>0</v>
      </c>
      <c r="O16" s="5488">
        <v>0</v>
      </c>
      <c r="P16" s="5129">
        <v>0</v>
      </c>
      <c r="Q16" s="4932">
        <v>0</v>
      </c>
      <c r="R16" s="5488">
        <f>SUM(C16+F16+I16+L16)</f>
        <v>0</v>
      </c>
      <c r="S16" s="5129">
        <f>SUM(D16+G16+J16+M16+P16)</f>
        <v>36</v>
      </c>
      <c r="T16" s="5126">
        <f>SUM(R16+S16)</f>
        <v>36</v>
      </c>
    </row>
    <row r="17" spans="2:24" ht="40.5" customHeight="1">
      <c r="B17" s="5492" t="s">
        <v>89</v>
      </c>
      <c r="C17" s="5488">
        <v>0</v>
      </c>
      <c r="D17" s="5129">
        <v>21</v>
      </c>
      <c r="E17" s="4932">
        <v>21</v>
      </c>
      <c r="F17" s="5488">
        <v>0</v>
      </c>
      <c r="G17" s="5129">
        <v>11</v>
      </c>
      <c r="H17" s="5126">
        <v>11</v>
      </c>
      <c r="I17" s="5488">
        <v>0</v>
      </c>
      <c r="J17" s="5129">
        <v>0</v>
      </c>
      <c r="K17" s="5126">
        <v>0</v>
      </c>
      <c r="L17" s="5488">
        <v>0</v>
      </c>
      <c r="M17" s="5129">
        <v>0</v>
      </c>
      <c r="N17" s="5126">
        <v>0</v>
      </c>
      <c r="O17" s="5488">
        <v>0</v>
      </c>
      <c r="P17" s="5129">
        <v>0</v>
      </c>
      <c r="Q17" s="4932">
        <v>0</v>
      </c>
      <c r="R17" s="5488">
        <v>0</v>
      </c>
      <c r="S17" s="5129">
        <f>SUM(D17+G17+J17+M17+P17)</f>
        <v>32</v>
      </c>
      <c r="T17" s="5126">
        <f>SUM(R17+S17)</f>
        <v>32</v>
      </c>
    </row>
    <row r="18" spans="2:24" ht="60.75" customHeight="1">
      <c r="B18" s="5492" t="s">
        <v>91</v>
      </c>
      <c r="C18" s="5488">
        <v>0</v>
      </c>
      <c r="D18" s="5129">
        <v>14</v>
      </c>
      <c r="E18" s="4932">
        <v>14</v>
      </c>
      <c r="F18" s="5488">
        <v>0</v>
      </c>
      <c r="G18" s="5129">
        <v>11</v>
      </c>
      <c r="H18" s="5126">
        <v>11</v>
      </c>
      <c r="I18" s="5488">
        <v>0</v>
      </c>
      <c r="J18" s="5129">
        <v>0</v>
      </c>
      <c r="K18" s="5126">
        <v>0</v>
      </c>
      <c r="L18" s="5488">
        <v>0</v>
      </c>
      <c r="M18" s="5129">
        <v>0</v>
      </c>
      <c r="N18" s="5126">
        <v>0</v>
      </c>
      <c r="O18" s="5488">
        <v>0</v>
      </c>
      <c r="P18" s="5129">
        <v>0</v>
      </c>
      <c r="Q18" s="4932">
        <v>0</v>
      </c>
      <c r="R18" s="5488">
        <f>SUM(C18+F18+I18+L18)</f>
        <v>0</v>
      </c>
      <c r="S18" s="5129">
        <f>SUM(D18+G18+J18+M18+P18)</f>
        <v>25</v>
      </c>
      <c r="T18" s="5126">
        <f>SUM(R18+S18)</f>
        <v>25</v>
      </c>
    </row>
    <row r="19" spans="2:24" ht="37.5" customHeight="1" thickBot="1">
      <c r="B19" s="5492" t="s">
        <v>182</v>
      </c>
      <c r="C19" s="5488">
        <v>0</v>
      </c>
      <c r="D19" s="5129">
        <v>9</v>
      </c>
      <c r="E19" s="4932">
        <v>9</v>
      </c>
      <c r="F19" s="5488">
        <v>0</v>
      </c>
      <c r="G19" s="5129">
        <v>0</v>
      </c>
      <c r="H19" s="5526">
        <v>0</v>
      </c>
      <c r="I19" s="5488">
        <v>0</v>
      </c>
      <c r="J19" s="5129">
        <v>0</v>
      </c>
      <c r="K19" s="5126">
        <v>0</v>
      </c>
      <c r="L19" s="5527">
        <v>0</v>
      </c>
      <c r="M19" s="5528">
        <v>5</v>
      </c>
      <c r="N19" s="5526">
        <v>5</v>
      </c>
      <c r="O19" s="5488">
        <v>0</v>
      </c>
      <c r="P19" s="5129">
        <v>0</v>
      </c>
      <c r="Q19" s="4932">
        <v>0</v>
      </c>
      <c r="R19" s="5488">
        <f>SUM(C19+F19+I19+L19)</f>
        <v>0</v>
      </c>
      <c r="S19" s="5528">
        <f>SUM(D19+G19+J19+M19+P19)</f>
        <v>14</v>
      </c>
      <c r="T19" s="5526">
        <f>SUM(R19+S19)</f>
        <v>14</v>
      </c>
    </row>
    <row r="20" spans="2:24" ht="36" customHeight="1" thickBot="1">
      <c r="B20" s="5511" t="s">
        <v>17</v>
      </c>
      <c r="C20" s="5495">
        <f>SUM(C19:C19)</f>
        <v>0</v>
      </c>
      <c r="D20" s="5496">
        <f>SUM(D16:D19)</f>
        <v>63</v>
      </c>
      <c r="E20" s="5497">
        <f>SUM(E16:E19)</f>
        <v>63</v>
      </c>
      <c r="F20" s="5498">
        <v>0</v>
      </c>
      <c r="G20" s="5496">
        <f>SUM(G16:G19)</f>
        <v>39</v>
      </c>
      <c r="H20" s="4966">
        <f>SUM(H16:H19)</f>
        <v>39</v>
      </c>
      <c r="I20" s="5495">
        <v>0</v>
      </c>
      <c r="J20" s="5496">
        <f>SUM(J16:J19)</f>
        <v>0</v>
      </c>
      <c r="K20" s="5497">
        <f>SUM(K16:K19)</f>
        <v>0</v>
      </c>
      <c r="L20" s="4967">
        <v>0</v>
      </c>
      <c r="M20" s="4968">
        <f>SUM(M16:M19)</f>
        <v>5</v>
      </c>
      <c r="N20" s="4966">
        <f>SUM(N16:N19)</f>
        <v>5</v>
      </c>
      <c r="O20" s="5495">
        <v>0</v>
      </c>
      <c r="P20" s="5496">
        <f>SUM(P16:P19)</f>
        <v>0</v>
      </c>
      <c r="Q20" s="5499">
        <f>SUM(Q16:Q19)</f>
        <v>0</v>
      </c>
      <c r="R20" s="5495">
        <f>SUM(R16:R19)</f>
        <v>0</v>
      </c>
      <c r="S20" s="4968">
        <f>SUM(S16:S19)</f>
        <v>107</v>
      </c>
      <c r="T20" s="4966">
        <f>SUM(T16:T19)</f>
        <v>107</v>
      </c>
    </row>
    <row r="21" spans="2:24" ht="55.5" customHeight="1">
      <c r="B21" s="5512" t="s">
        <v>18</v>
      </c>
      <c r="C21" s="5513"/>
      <c r="D21" s="5514"/>
      <c r="E21" s="5515"/>
      <c r="F21" s="5513"/>
      <c r="G21" s="5514"/>
      <c r="H21" s="5516"/>
      <c r="I21" s="5514"/>
      <c r="J21" s="5514"/>
      <c r="K21" s="5515"/>
      <c r="L21" s="5513"/>
      <c r="M21" s="5514"/>
      <c r="N21" s="5516"/>
      <c r="O21" s="5514"/>
      <c r="P21" s="5514"/>
      <c r="Q21" s="5515"/>
      <c r="R21" s="5513"/>
      <c r="S21" s="5514"/>
      <c r="T21" s="5516"/>
    </row>
    <row r="22" spans="2:24" ht="39.75" customHeight="1">
      <c r="B22" s="5492" t="s">
        <v>186</v>
      </c>
      <c r="C22" s="5488">
        <v>0</v>
      </c>
      <c r="D22" s="5129">
        <v>0</v>
      </c>
      <c r="E22" s="4932">
        <v>0</v>
      </c>
      <c r="F22" s="5488">
        <v>0</v>
      </c>
      <c r="G22" s="5129">
        <v>0</v>
      </c>
      <c r="H22" s="5126">
        <f>SUM(F22:G22)</f>
        <v>0</v>
      </c>
      <c r="I22" s="5488">
        <v>0</v>
      </c>
      <c r="J22" s="5129">
        <v>0</v>
      </c>
      <c r="K22" s="5126">
        <v>0</v>
      </c>
      <c r="L22" s="5488">
        <v>0</v>
      </c>
      <c r="M22" s="5129">
        <v>0</v>
      </c>
      <c r="N22" s="5126">
        <v>0</v>
      </c>
      <c r="O22" s="5488">
        <v>0</v>
      </c>
      <c r="P22" s="5129">
        <v>0</v>
      </c>
      <c r="Q22" s="4932">
        <v>0</v>
      </c>
      <c r="R22" s="5488">
        <f>SUM(C22+F22+I22+L22)</f>
        <v>0</v>
      </c>
      <c r="S22" s="5129">
        <f>SUM(D22+G22+J22+M22+P22)</f>
        <v>0</v>
      </c>
      <c r="T22" s="5126">
        <f>SUM(R22+S22)</f>
        <v>0</v>
      </c>
    </row>
    <row r="23" spans="2:24" ht="30" customHeight="1">
      <c r="B23" s="5492" t="s">
        <v>89</v>
      </c>
      <c r="C23" s="5488">
        <v>0</v>
      </c>
      <c r="D23" s="5129">
        <v>0</v>
      </c>
      <c r="E23" s="4932">
        <v>0</v>
      </c>
      <c r="F23" s="5488">
        <v>0</v>
      </c>
      <c r="G23" s="5129">
        <v>0</v>
      </c>
      <c r="H23" s="5126">
        <f>SUM(F23:G23)</f>
        <v>0</v>
      </c>
      <c r="I23" s="5488">
        <v>0</v>
      </c>
      <c r="J23" s="5129">
        <v>0</v>
      </c>
      <c r="K23" s="5126">
        <v>0</v>
      </c>
      <c r="L23" s="5488">
        <v>0</v>
      </c>
      <c r="M23" s="5129">
        <v>0</v>
      </c>
      <c r="N23" s="5126">
        <v>0</v>
      </c>
      <c r="O23" s="5488">
        <v>0</v>
      </c>
      <c r="P23" s="5129">
        <v>0</v>
      </c>
      <c r="Q23" s="4932">
        <v>0</v>
      </c>
      <c r="R23" s="5488">
        <f>SUM(C23+F23+I23+L23)</f>
        <v>0</v>
      </c>
      <c r="S23" s="5129">
        <f>SUM(D23+G23+J23+M23+P23)</f>
        <v>0</v>
      </c>
      <c r="T23" s="5126">
        <f>SUM(R23+S23)</f>
        <v>0</v>
      </c>
      <c r="U23" s="7800"/>
      <c r="V23" s="7801"/>
      <c r="W23" s="7801"/>
      <c r="X23" s="7801"/>
    </row>
    <row r="24" spans="2:24" ht="39" customHeight="1">
      <c r="B24" s="5492" t="s">
        <v>91</v>
      </c>
      <c r="C24" s="5488">
        <v>0</v>
      </c>
      <c r="D24" s="5129">
        <v>0</v>
      </c>
      <c r="E24" s="4932">
        <v>0</v>
      </c>
      <c r="F24" s="5488">
        <v>0</v>
      </c>
      <c r="G24" s="5129">
        <v>0</v>
      </c>
      <c r="H24" s="5126">
        <v>0</v>
      </c>
      <c r="I24" s="5488">
        <v>0</v>
      </c>
      <c r="J24" s="5129">
        <v>0</v>
      </c>
      <c r="K24" s="5126">
        <v>0</v>
      </c>
      <c r="L24" s="5488">
        <v>0</v>
      </c>
      <c r="M24" s="5129">
        <v>0</v>
      </c>
      <c r="N24" s="5126">
        <v>0</v>
      </c>
      <c r="O24" s="5488">
        <v>0</v>
      </c>
      <c r="P24" s="5129">
        <v>0</v>
      </c>
      <c r="Q24" s="4932">
        <v>0</v>
      </c>
      <c r="R24" s="5488">
        <f>SUM(C24+F24+I24+L24)</f>
        <v>0</v>
      </c>
      <c r="S24" s="5129">
        <f>SUM(D24+G24+J24+M24+P24)</f>
        <v>0</v>
      </c>
      <c r="T24" s="5126">
        <f>SUM(R24+S24)</f>
        <v>0</v>
      </c>
    </row>
    <row r="25" spans="2:24" ht="36.75" customHeight="1" thickBot="1">
      <c r="B25" s="5492" t="s">
        <v>182</v>
      </c>
      <c r="C25" s="5517">
        <v>0</v>
      </c>
      <c r="D25" s="4961">
        <v>0</v>
      </c>
      <c r="E25" s="4962">
        <v>0</v>
      </c>
      <c r="F25" s="5517">
        <v>0</v>
      </c>
      <c r="G25" s="4961">
        <v>0</v>
      </c>
      <c r="H25" s="5117">
        <v>0</v>
      </c>
      <c r="I25" s="4963">
        <v>0</v>
      </c>
      <c r="J25" s="4961">
        <v>0</v>
      </c>
      <c r="K25" s="4962">
        <v>0</v>
      </c>
      <c r="L25" s="5517">
        <v>0</v>
      </c>
      <c r="M25" s="4961">
        <v>0</v>
      </c>
      <c r="N25" s="4965">
        <v>0</v>
      </c>
      <c r="O25" s="4963">
        <v>0</v>
      </c>
      <c r="P25" s="4961">
        <v>0</v>
      </c>
      <c r="Q25" s="4962">
        <v>0</v>
      </c>
      <c r="R25" s="5517">
        <v>0</v>
      </c>
      <c r="S25" s="4961">
        <v>0</v>
      </c>
      <c r="T25" s="4965">
        <v>0</v>
      </c>
    </row>
    <row r="26" spans="2:24" ht="41.25" customHeight="1" thickBot="1">
      <c r="B26" s="5530" t="s">
        <v>19</v>
      </c>
      <c r="C26" s="5497">
        <f>SUM(C25:C25)</f>
        <v>0</v>
      </c>
      <c r="D26" s="5495">
        <f>SUM(D22:D25)</f>
        <v>0</v>
      </c>
      <c r="E26" s="5531">
        <f>SUM(E22:E25)</f>
        <v>0</v>
      </c>
      <c r="F26" s="5495">
        <v>0</v>
      </c>
      <c r="G26" s="5495">
        <v>0</v>
      </c>
      <c r="H26" s="5532">
        <v>0</v>
      </c>
      <c r="I26" s="5498">
        <v>0</v>
      </c>
      <c r="J26" s="5495">
        <v>0</v>
      </c>
      <c r="K26" s="5495">
        <v>0</v>
      </c>
      <c r="L26" s="5495">
        <v>0</v>
      </c>
      <c r="M26" s="5495">
        <v>0</v>
      </c>
      <c r="N26" s="5495">
        <v>0</v>
      </c>
      <c r="O26" s="5495">
        <f>SUM(O22:O25)</f>
        <v>0</v>
      </c>
      <c r="P26" s="5495">
        <f>SUM(P22:P25)</f>
        <v>0</v>
      </c>
      <c r="Q26" s="5531">
        <f>SUM(Q22:Q25)</f>
        <v>0</v>
      </c>
      <c r="R26" s="5532">
        <f>SUM(R25:R25)</f>
        <v>0</v>
      </c>
      <c r="S26" s="5495">
        <f>SUM(S22:S25)</f>
        <v>0</v>
      </c>
      <c r="T26" s="5532">
        <f>SUM(T22:T25)</f>
        <v>0</v>
      </c>
    </row>
    <row r="27" spans="2:24" ht="37.5" customHeight="1" thickBot="1">
      <c r="B27" s="1744" t="s">
        <v>29</v>
      </c>
      <c r="C27" s="5118">
        <f t="shared" ref="C27:Q27" si="0">C20</f>
        <v>0</v>
      </c>
      <c r="D27" s="5118">
        <f t="shared" si="0"/>
        <v>63</v>
      </c>
      <c r="E27" s="5118">
        <f t="shared" si="0"/>
        <v>63</v>
      </c>
      <c r="F27" s="5118">
        <f t="shared" si="0"/>
        <v>0</v>
      </c>
      <c r="G27" s="5118">
        <f t="shared" si="0"/>
        <v>39</v>
      </c>
      <c r="H27" s="5118">
        <f t="shared" si="0"/>
        <v>39</v>
      </c>
      <c r="I27" s="5118">
        <f t="shared" si="0"/>
        <v>0</v>
      </c>
      <c r="J27" s="5118">
        <f t="shared" si="0"/>
        <v>0</v>
      </c>
      <c r="K27" s="5118">
        <f t="shared" si="0"/>
        <v>0</v>
      </c>
      <c r="L27" s="5118">
        <f t="shared" si="0"/>
        <v>0</v>
      </c>
      <c r="M27" s="5118">
        <f t="shared" si="0"/>
        <v>5</v>
      </c>
      <c r="N27" s="5118">
        <f t="shared" si="0"/>
        <v>5</v>
      </c>
      <c r="O27" s="5118">
        <f t="shared" si="0"/>
        <v>0</v>
      </c>
      <c r="P27" s="5118">
        <f t="shared" si="0"/>
        <v>0</v>
      </c>
      <c r="Q27" s="5118">
        <f t="shared" si="0"/>
        <v>0</v>
      </c>
      <c r="R27" s="2398">
        <f t="shared" ref="R27:T27" si="1">R20</f>
        <v>0</v>
      </c>
      <c r="S27" s="2398">
        <f t="shared" si="1"/>
        <v>107</v>
      </c>
      <c r="T27" s="2398">
        <f t="shared" si="1"/>
        <v>107</v>
      </c>
      <c r="U27" s="226"/>
    </row>
    <row r="28" spans="2:24" ht="37.5" customHeight="1" thickBot="1">
      <c r="B28" s="1745" t="s">
        <v>34</v>
      </c>
      <c r="C28" s="5118">
        <f>C26</f>
        <v>0</v>
      </c>
      <c r="D28" s="5118">
        <f>D26</f>
        <v>0</v>
      </c>
      <c r="E28" s="5118">
        <f>E26</f>
        <v>0</v>
      </c>
      <c r="F28" s="5118">
        <v>0</v>
      </c>
      <c r="G28" s="5118">
        <v>0</v>
      </c>
      <c r="H28" s="5118">
        <v>0</v>
      </c>
      <c r="I28" s="5118">
        <v>0</v>
      </c>
      <c r="J28" s="5118">
        <v>0</v>
      </c>
      <c r="K28" s="5118">
        <v>0</v>
      </c>
      <c r="L28" s="5118">
        <v>0</v>
      </c>
      <c r="M28" s="5118">
        <v>0</v>
      </c>
      <c r="N28" s="5118">
        <v>0</v>
      </c>
      <c r="O28" s="5118">
        <v>0</v>
      </c>
      <c r="P28" s="5118">
        <v>0</v>
      </c>
      <c r="Q28" s="5118">
        <v>0</v>
      </c>
      <c r="R28" s="1881">
        <f>R26</f>
        <v>0</v>
      </c>
      <c r="S28" s="2399">
        <f>S26</f>
        <v>0</v>
      </c>
      <c r="T28" s="2400">
        <f>T26</f>
        <v>0</v>
      </c>
    </row>
    <row r="29" spans="2:24" ht="49.5" customHeight="1" thickBot="1">
      <c r="B29" s="1746" t="s">
        <v>35</v>
      </c>
      <c r="C29" s="5122">
        <f t="shared" ref="C29:T29" si="2">SUM(C27:C28)</f>
        <v>0</v>
      </c>
      <c r="D29" s="5122">
        <f t="shared" si="2"/>
        <v>63</v>
      </c>
      <c r="E29" s="5122">
        <f t="shared" si="2"/>
        <v>63</v>
      </c>
      <c r="F29" s="5122">
        <f t="shared" si="2"/>
        <v>0</v>
      </c>
      <c r="G29" s="5122">
        <f t="shared" si="2"/>
        <v>39</v>
      </c>
      <c r="H29" s="5122">
        <f t="shared" si="2"/>
        <v>39</v>
      </c>
      <c r="I29" s="5122">
        <f t="shared" si="2"/>
        <v>0</v>
      </c>
      <c r="J29" s="5122">
        <f t="shared" si="2"/>
        <v>0</v>
      </c>
      <c r="K29" s="5122">
        <f t="shared" si="2"/>
        <v>0</v>
      </c>
      <c r="L29" s="5122">
        <f t="shared" si="2"/>
        <v>0</v>
      </c>
      <c r="M29" s="5122">
        <f t="shared" si="2"/>
        <v>5</v>
      </c>
      <c r="N29" s="5122">
        <f t="shared" si="2"/>
        <v>5</v>
      </c>
      <c r="O29" s="5122">
        <f t="shared" si="2"/>
        <v>0</v>
      </c>
      <c r="P29" s="5122">
        <f t="shared" si="2"/>
        <v>0</v>
      </c>
      <c r="Q29" s="5122">
        <f t="shared" si="2"/>
        <v>0</v>
      </c>
      <c r="R29" s="5119">
        <f t="shared" si="2"/>
        <v>0</v>
      </c>
      <c r="S29" s="5120">
        <f t="shared" si="2"/>
        <v>107</v>
      </c>
      <c r="T29" s="5121">
        <f t="shared" si="2"/>
        <v>107</v>
      </c>
    </row>
    <row r="30" spans="2:24">
      <c r="B30" s="1678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</row>
    <row r="31" spans="2:24">
      <c r="B31" s="1678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</row>
    <row r="32" spans="2:24">
      <c r="B32" s="7346"/>
      <c r="C32" s="7346"/>
      <c r="D32" s="7346"/>
      <c r="E32" s="7346"/>
      <c r="F32" s="7346"/>
      <c r="G32" s="7346"/>
      <c r="H32" s="7346"/>
      <c r="I32" s="7346"/>
      <c r="J32" s="7346"/>
      <c r="K32" s="7346"/>
      <c r="L32" s="7346"/>
      <c r="M32" s="7346"/>
      <c r="N32" s="7346"/>
      <c r="O32" s="7346"/>
      <c r="P32" s="7346"/>
      <c r="Q32" s="7346"/>
      <c r="R32" s="7346"/>
      <c r="S32" s="7346"/>
      <c r="T32" s="7346"/>
    </row>
    <row r="33" spans="2:20">
      <c r="B33" s="1678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</row>
    <row r="35" spans="2:20">
      <c r="B35" s="226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</row>
    <row r="36" spans="2:20"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5"/>
  <sheetViews>
    <sheetView topLeftCell="A4" zoomScale="40" zoomScaleNormal="40" workbookViewId="0">
      <selection activeCell="J34" sqref="J34"/>
    </sheetView>
  </sheetViews>
  <sheetFormatPr defaultRowHeight="25.5"/>
  <cols>
    <col min="1" max="1" width="3" style="223" customWidth="1"/>
    <col min="2" max="2" width="92.140625" style="223" customWidth="1"/>
    <col min="3" max="3" width="17.140625" style="223" customWidth="1"/>
    <col min="4" max="4" width="18" style="223" customWidth="1"/>
    <col min="5" max="5" width="15.7109375" style="223" customWidth="1"/>
    <col min="6" max="6" width="16" style="223" customWidth="1"/>
    <col min="7" max="20" width="15.710937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92.140625" style="223" customWidth="1"/>
    <col min="259" max="259" width="17.140625" style="223" customWidth="1"/>
    <col min="260" max="260" width="18" style="223" customWidth="1"/>
    <col min="261" max="261" width="15.7109375" style="223" customWidth="1"/>
    <col min="262" max="262" width="16" style="223" customWidth="1"/>
    <col min="263" max="276" width="15.710937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92.140625" style="223" customWidth="1"/>
    <col min="515" max="515" width="17.140625" style="223" customWidth="1"/>
    <col min="516" max="516" width="18" style="223" customWidth="1"/>
    <col min="517" max="517" width="15.7109375" style="223" customWidth="1"/>
    <col min="518" max="518" width="16" style="223" customWidth="1"/>
    <col min="519" max="532" width="15.710937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92.140625" style="223" customWidth="1"/>
    <col min="771" max="771" width="17.140625" style="223" customWidth="1"/>
    <col min="772" max="772" width="18" style="223" customWidth="1"/>
    <col min="773" max="773" width="15.7109375" style="223" customWidth="1"/>
    <col min="774" max="774" width="16" style="223" customWidth="1"/>
    <col min="775" max="788" width="15.710937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92.140625" style="223" customWidth="1"/>
    <col min="1027" max="1027" width="17.140625" style="223" customWidth="1"/>
    <col min="1028" max="1028" width="18" style="223" customWidth="1"/>
    <col min="1029" max="1029" width="15.7109375" style="223" customWidth="1"/>
    <col min="1030" max="1030" width="16" style="223" customWidth="1"/>
    <col min="1031" max="1044" width="15.710937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92.140625" style="223" customWidth="1"/>
    <col min="1283" max="1283" width="17.140625" style="223" customWidth="1"/>
    <col min="1284" max="1284" width="18" style="223" customWidth="1"/>
    <col min="1285" max="1285" width="15.7109375" style="223" customWidth="1"/>
    <col min="1286" max="1286" width="16" style="223" customWidth="1"/>
    <col min="1287" max="1300" width="15.710937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92.140625" style="223" customWidth="1"/>
    <col min="1539" max="1539" width="17.140625" style="223" customWidth="1"/>
    <col min="1540" max="1540" width="18" style="223" customWidth="1"/>
    <col min="1541" max="1541" width="15.7109375" style="223" customWidth="1"/>
    <col min="1542" max="1542" width="16" style="223" customWidth="1"/>
    <col min="1543" max="1556" width="15.710937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92.140625" style="223" customWidth="1"/>
    <col min="1795" max="1795" width="17.140625" style="223" customWidth="1"/>
    <col min="1796" max="1796" width="18" style="223" customWidth="1"/>
    <col min="1797" max="1797" width="15.7109375" style="223" customWidth="1"/>
    <col min="1798" max="1798" width="16" style="223" customWidth="1"/>
    <col min="1799" max="1812" width="15.710937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92.140625" style="223" customWidth="1"/>
    <col min="2051" max="2051" width="17.140625" style="223" customWidth="1"/>
    <col min="2052" max="2052" width="18" style="223" customWidth="1"/>
    <col min="2053" max="2053" width="15.7109375" style="223" customWidth="1"/>
    <col min="2054" max="2054" width="16" style="223" customWidth="1"/>
    <col min="2055" max="2068" width="15.710937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92.140625" style="223" customWidth="1"/>
    <col min="2307" max="2307" width="17.140625" style="223" customWidth="1"/>
    <col min="2308" max="2308" width="18" style="223" customWidth="1"/>
    <col min="2309" max="2309" width="15.7109375" style="223" customWidth="1"/>
    <col min="2310" max="2310" width="16" style="223" customWidth="1"/>
    <col min="2311" max="2324" width="15.710937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92.140625" style="223" customWidth="1"/>
    <col min="2563" max="2563" width="17.140625" style="223" customWidth="1"/>
    <col min="2564" max="2564" width="18" style="223" customWidth="1"/>
    <col min="2565" max="2565" width="15.7109375" style="223" customWidth="1"/>
    <col min="2566" max="2566" width="16" style="223" customWidth="1"/>
    <col min="2567" max="2580" width="15.710937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92.140625" style="223" customWidth="1"/>
    <col min="2819" max="2819" width="17.140625" style="223" customWidth="1"/>
    <col min="2820" max="2820" width="18" style="223" customWidth="1"/>
    <col min="2821" max="2821" width="15.7109375" style="223" customWidth="1"/>
    <col min="2822" max="2822" width="16" style="223" customWidth="1"/>
    <col min="2823" max="2836" width="15.710937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92.140625" style="223" customWidth="1"/>
    <col min="3075" max="3075" width="17.140625" style="223" customWidth="1"/>
    <col min="3076" max="3076" width="18" style="223" customWidth="1"/>
    <col min="3077" max="3077" width="15.7109375" style="223" customWidth="1"/>
    <col min="3078" max="3078" width="16" style="223" customWidth="1"/>
    <col min="3079" max="3092" width="15.710937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92.140625" style="223" customWidth="1"/>
    <col min="3331" max="3331" width="17.140625" style="223" customWidth="1"/>
    <col min="3332" max="3332" width="18" style="223" customWidth="1"/>
    <col min="3333" max="3333" width="15.7109375" style="223" customWidth="1"/>
    <col min="3334" max="3334" width="16" style="223" customWidth="1"/>
    <col min="3335" max="3348" width="15.710937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92.140625" style="223" customWidth="1"/>
    <col min="3587" max="3587" width="17.140625" style="223" customWidth="1"/>
    <col min="3588" max="3588" width="18" style="223" customWidth="1"/>
    <col min="3589" max="3589" width="15.7109375" style="223" customWidth="1"/>
    <col min="3590" max="3590" width="16" style="223" customWidth="1"/>
    <col min="3591" max="3604" width="15.710937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92.140625" style="223" customWidth="1"/>
    <col min="3843" max="3843" width="17.140625" style="223" customWidth="1"/>
    <col min="3844" max="3844" width="18" style="223" customWidth="1"/>
    <col min="3845" max="3845" width="15.7109375" style="223" customWidth="1"/>
    <col min="3846" max="3846" width="16" style="223" customWidth="1"/>
    <col min="3847" max="3860" width="15.710937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92.140625" style="223" customWidth="1"/>
    <col min="4099" max="4099" width="17.140625" style="223" customWidth="1"/>
    <col min="4100" max="4100" width="18" style="223" customWidth="1"/>
    <col min="4101" max="4101" width="15.7109375" style="223" customWidth="1"/>
    <col min="4102" max="4102" width="16" style="223" customWidth="1"/>
    <col min="4103" max="4116" width="15.710937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92.140625" style="223" customWidth="1"/>
    <col min="4355" max="4355" width="17.140625" style="223" customWidth="1"/>
    <col min="4356" max="4356" width="18" style="223" customWidth="1"/>
    <col min="4357" max="4357" width="15.7109375" style="223" customWidth="1"/>
    <col min="4358" max="4358" width="16" style="223" customWidth="1"/>
    <col min="4359" max="4372" width="15.710937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92.140625" style="223" customWidth="1"/>
    <col min="4611" max="4611" width="17.140625" style="223" customWidth="1"/>
    <col min="4612" max="4612" width="18" style="223" customWidth="1"/>
    <col min="4613" max="4613" width="15.7109375" style="223" customWidth="1"/>
    <col min="4614" max="4614" width="16" style="223" customWidth="1"/>
    <col min="4615" max="4628" width="15.710937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92.140625" style="223" customWidth="1"/>
    <col min="4867" max="4867" width="17.140625" style="223" customWidth="1"/>
    <col min="4868" max="4868" width="18" style="223" customWidth="1"/>
    <col min="4869" max="4869" width="15.7109375" style="223" customWidth="1"/>
    <col min="4870" max="4870" width="16" style="223" customWidth="1"/>
    <col min="4871" max="4884" width="15.710937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92.140625" style="223" customWidth="1"/>
    <col min="5123" max="5123" width="17.140625" style="223" customWidth="1"/>
    <col min="5124" max="5124" width="18" style="223" customWidth="1"/>
    <col min="5125" max="5125" width="15.7109375" style="223" customWidth="1"/>
    <col min="5126" max="5126" width="16" style="223" customWidth="1"/>
    <col min="5127" max="5140" width="15.710937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92.140625" style="223" customWidth="1"/>
    <col min="5379" max="5379" width="17.140625" style="223" customWidth="1"/>
    <col min="5380" max="5380" width="18" style="223" customWidth="1"/>
    <col min="5381" max="5381" width="15.7109375" style="223" customWidth="1"/>
    <col min="5382" max="5382" width="16" style="223" customWidth="1"/>
    <col min="5383" max="5396" width="15.710937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92.140625" style="223" customWidth="1"/>
    <col min="5635" max="5635" width="17.140625" style="223" customWidth="1"/>
    <col min="5636" max="5636" width="18" style="223" customWidth="1"/>
    <col min="5637" max="5637" width="15.7109375" style="223" customWidth="1"/>
    <col min="5638" max="5638" width="16" style="223" customWidth="1"/>
    <col min="5639" max="5652" width="15.710937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92.140625" style="223" customWidth="1"/>
    <col min="5891" max="5891" width="17.140625" style="223" customWidth="1"/>
    <col min="5892" max="5892" width="18" style="223" customWidth="1"/>
    <col min="5893" max="5893" width="15.7109375" style="223" customWidth="1"/>
    <col min="5894" max="5894" width="16" style="223" customWidth="1"/>
    <col min="5895" max="5908" width="15.710937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92.140625" style="223" customWidth="1"/>
    <col min="6147" max="6147" width="17.140625" style="223" customWidth="1"/>
    <col min="6148" max="6148" width="18" style="223" customWidth="1"/>
    <col min="6149" max="6149" width="15.7109375" style="223" customWidth="1"/>
    <col min="6150" max="6150" width="16" style="223" customWidth="1"/>
    <col min="6151" max="6164" width="15.710937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92.140625" style="223" customWidth="1"/>
    <col min="6403" max="6403" width="17.140625" style="223" customWidth="1"/>
    <col min="6404" max="6404" width="18" style="223" customWidth="1"/>
    <col min="6405" max="6405" width="15.7109375" style="223" customWidth="1"/>
    <col min="6406" max="6406" width="16" style="223" customWidth="1"/>
    <col min="6407" max="6420" width="15.710937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92.140625" style="223" customWidth="1"/>
    <col min="6659" max="6659" width="17.140625" style="223" customWidth="1"/>
    <col min="6660" max="6660" width="18" style="223" customWidth="1"/>
    <col min="6661" max="6661" width="15.7109375" style="223" customWidth="1"/>
    <col min="6662" max="6662" width="16" style="223" customWidth="1"/>
    <col min="6663" max="6676" width="15.710937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92.140625" style="223" customWidth="1"/>
    <col min="6915" max="6915" width="17.140625" style="223" customWidth="1"/>
    <col min="6916" max="6916" width="18" style="223" customWidth="1"/>
    <col min="6917" max="6917" width="15.7109375" style="223" customWidth="1"/>
    <col min="6918" max="6918" width="16" style="223" customWidth="1"/>
    <col min="6919" max="6932" width="15.710937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92.140625" style="223" customWidth="1"/>
    <col min="7171" max="7171" width="17.140625" style="223" customWidth="1"/>
    <col min="7172" max="7172" width="18" style="223" customWidth="1"/>
    <col min="7173" max="7173" width="15.7109375" style="223" customWidth="1"/>
    <col min="7174" max="7174" width="16" style="223" customWidth="1"/>
    <col min="7175" max="7188" width="15.710937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92.140625" style="223" customWidth="1"/>
    <col min="7427" max="7427" width="17.140625" style="223" customWidth="1"/>
    <col min="7428" max="7428" width="18" style="223" customWidth="1"/>
    <col min="7429" max="7429" width="15.7109375" style="223" customWidth="1"/>
    <col min="7430" max="7430" width="16" style="223" customWidth="1"/>
    <col min="7431" max="7444" width="15.710937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92.140625" style="223" customWidth="1"/>
    <col min="7683" max="7683" width="17.140625" style="223" customWidth="1"/>
    <col min="7684" max="7684" width="18" style="223" customWidth="1"/>
    <col min="7685" max="7685" width="15.7109375" style="223" customWidth="1"/>
    <col min="7686" max="7686" width="16" style="223" customWidth="1"/>
    <col min="7687" max="7700" width="15.710937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92.140625" style="223" customWidth="1"/>
    <col min="7939" max="7939" width="17.140625" style="223" customWidth="1"/>
    <col min="7940" max="7940" width="18" style="223" customWidth="1"/>
    <col min="7941" max="7941" width="15.7109375" style="223" customWidth="1"/>
    <col min="7942" max="7942" width="16" style="223" customWidth="1"/>
    <col min="7943" max="7956" width="15.710937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92.140625" style="223" customWidth="1"/>
    <col min="8195" max="8195" width="17.140625" style="223" customWidth="1"/>
    <col min="8196" max="8196" width="18" style="223" customWidth="1"/>
    <col min="8197" max="8197" width="15.7109375" style="223" customWidth="1"/>
    <col min="8198" max="8198" width="16" style="223" customWidth="1"/>
    <col min="8199" max="8212" width="15.710937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92.140625" style="223" customWidth="1"/>
    <col min="8451" max="8451" width="17.140625" style="223" customWidth="1"/>
    <col min="8452" max="8452" width="18" style="223" customWidth="1"/>
    <col min="8453" max="8453" width="15.7109375" style="223" customWidth="1"/>
    <col min="8454" max="8454" width="16" style="223" customWidth="1"/>
    <col min="8455" max="8468" width="15.710937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92.140625" style="223" customWidth="1"/>
    <col min="8707" max="8707" width="17.140625" style="223" customWidth="1"/>
    <col min="8708" max="8708" width="18" style="223" customWidth="1"/>
    <col min="8709" max="8709" width="15.7109375" style="223" customWidth="1"/>
    <col min="8710" max="8710" width="16" style="223" customWidth="1"/>
    <col min="8711" max="8724" width="15.710937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92.140625" style="223" customWidth="1"/>
    <col min="8963" max="8963" width="17.140625" style="223" customWidth="1"/>
    <col min="8964" max="8964" width="18" style="223" customWidth="1"/>
    <col min="8965" max="8965" width="15.7109375" style="223" customWidth="1"/>
    <col min="8966" max="8966" width="16" style="223" customWidth="1"/>
    <col min="8967" max="8980" width="15.710937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92.140625" style="223" customWidth="1"/>
    <col min="9219" max="9219" width="17.140625" style="223" customWidth="1"/>
    <col min="9220" max="9220" width="18" style="223" customWidth="1"/>
    <col min="9221" max="9221" width="15.7109375" style="223" customWidth="1"/>
    <col min="9222" max="9222" width="16" style="223" customWidth="1"/>
    <col min="9223" max="9236" width="15.710937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92.140625" style="223" customWidth="1"/>
    <col min="9475" max="9475" width="17.140625" style="223" customWidth="1"/>
    <col min="9476" max="9476" width="18" style="223" customWidth="1"/>
    <col min="9477" max="9477" width="15.7109375" style="223" customWidth="1"/>
    <col min="9478" max="9478" width="16" style="223" customWidth="1"/>
    <col min="9479" max="9492" width="15.710937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92.140625" style="223" customWidth="1"/>
    <col min="9731" max="9731" width="17.140625" style="223" customWidth="1"/>
    <col min="9732" max="9732" width="18" style="223" customWidth="1"/>
    <col min="9733" max="9733" width="15.7109375" style="223" customWidth="1"/>
    <col min="9734" max="9734" width="16" style="223" customWidth="1"/>
    <col min="9735" max="9748" width="15.710937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92.140625" style="223" customWidth="1"/>
    <col min="9987" max="9987" width="17.140625" style="223" customWidth="1"/>
    <col min="9988" max="9988" width="18" style="223" customWidth="1"/>
    <col min="9989" max="9989" width="15.7109375" style="223" customWidth="1"/>
    <col min="9990" max="9990" width="16" style="223" customWidth="1"/>
    <col min="9991" max="10004" width="15.710937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92.140625" style="223" customWidth="1"/>
    <col min="10243" max="10243" width="17.140625" style="223" customWidth="1"/>
    <col min="10244" max="10244" width="18" style="223" customWidth="1"/>
    <col min="10245" max="10245" width="15.7109375" style="223" customWidth="1"/>
    <col min="10246" max="10246" width="16" style="223" customWidth="1"/>
    <col min="10247" max="10260" width="15.710937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92.140625" style="223" customWidth="1"/>
    <col min="10499" max="10499" width="17.140625" style="223" customWidth="1"/>
    <col min="10500" max="10500" width="18" style="223" customWidth="1"/>
    <col min="10501" max="10501" width="15.7109375" style="223" customWidth="1"/>
    <col min="10502" max="10502" width="16" style="223" customWidth="1"/>
    <col min="10503" max="10516" width="15.710937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92.140625" style="223" customWidth="1"/>
    <col min="10755" max="10755" width="17.140625" style="223" customWidth="1"/>
    <col min="10756" max="10756" width="18" style="223" customWidth="1"/>
    <col min="10757" max="10757" width="15.7109375" style="223" customWidth="1"/>
    <col min="10758" max="10758" width="16" style="223" customWidth="1"/>
    <col min="10759" max="10772" width="15.710937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92.140625" style="223" customWidth="1"/>
    <col min="11011" max="11011" width="17.140625" style="223" customWidth="1"/>
    <col min="11012" max="11012" width="18" style="223" customWidth="1"/>
    <col min="11013" max="11013" width="15.7109375" style="223" customWidth="1"/>
    <col min="11014" max="11014" width="16" style="223" customWidth="1"/>
    <col min="11015" max="11028" width="15.710937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92.140625" style="223" customWidth="1"/>
    <col min="11267" max="11267" width="17.140625" style="223" customWidth="1"/>
    <col min="11268" max="11268" width="18" style="223" customWidth="1"/>
    <col min="11269" max="11269" width="15.7109375" style="223" customWidth="1"/>
    <col min="11270" max="11270" width="16" style="223" customWidth="1"/>
    <col min="11271" max="11284" width="15.710937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92.140625" style="223" customWidth="1"/>
    <col min="11523" max="11523" width="17.140625" style="223" customWidth="1"/>
    <col min="11524" max="11524" width="18" style="223" customWidth="1"/>
    <col min="11525" max="11525" width="15.7109375" style="223" customWidth="1"/>
    <col min="11526" max="11526" width="16" style="223" customWidth="1"/>
    <col min="11527" max="11540" width="15.710937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92.140625" style="223" customWidth="1"/>
    <col min="11779" max="11779" width="17.140625" style="223" customWidth="1"/>
    <col min="11780" max="11780" width="18" style="223" customWidth="1"/>
    <col min="11781" max="11781" width="15.7109375" style="223" customWidth="1"/>
    <col min="11782" max="11782" width="16" style="223" customWidth="1"/>
    <col min="11783" max="11796" width="15.710937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92.140625" style="223" customWidth="1"/>
    <col min="12035" max="12035" width="17.140625" style="223" customWidth="1"/>
    <col min="12036" max="12036" width="18" style="223" customWidth="1"/>
    <col min="12037" max="12037" width="15.7109375" style="223" customWidth="1"/>
    <col min="12038" max="12038" width="16" style="223" customWidth="1"/>
    <col min="12039" max="12052" width="15.710937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92.140625" style="223" customWidth="1"/>
    <col min="12291" max="12291" width="17.140625" style="223" customWidth="1"/>
    <col min="12292" max="12292" width="18" style="223" customWidth="1"/>
    <col min="12293" max="12293" width="15.7109375" style="223" customWidth="1"/>
    <col min="12294" max="12294" width="16" style="223" customWidth="1"/>
    <col min="12295" max="12308" width="15.710937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92.140625" style="223" customWidth="1"/>
    <col min="12547" max="12547" width="17.140625" style="223" customWidth="1"/>
    <col min="12548" max="12548" width="18" style="223" customWidth="1"/>
    <col min="12549" max="12549" width="15.7109375" style="223" customWidth="1"/>
    <col min="12550" max="12550" width="16" style="223" customWidth="1"/>
    <col min="12551" max="12564" width="15.710937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92.140625" style="223" customWidth="1"/>
    <col min="12803" max="12803" width="17.140625" style="223" customWidth="1"/>
    <col min="12804" max="12804" width="18" style="223" customWidth="1"/>
    <col min="12805" max="12805" width="15.7109375" style="223" customWidth="1"/>
    <col min="12806" max="12806" width="16" style="223" customWidth="1"/>
    <col min="12807" max="12820" width="15.710937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92.140625" style="223" customWidth="1"/>
    <col min="13059" max="13059" width="17.140625" style="223" customWidth="1"/>
    <col min="13060" max="13060" width="18" style="223" customWidth="1"/>
    <col min="13061" max="13061" width="15.7109375" style="223" customWidth="1"/>
    <col min="13062" max="13062" width="16" style="223" customWidth="1"/>
    <col min="13063" max="13076" width="15.710937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92.140625" style="223" customWidth="1"/>
    <col min="13315" max="13315" width="17.140625" style="223" customWidth="1"/>
    <col min="13316" max="13316" width="18" style="223" customWidth="1"/>
    <col min="13317" max="13317" width="15.7109375" style="223" customWidth="1"/>
    <col min="13318" max="13318" width="16" style="223" customWidth="1"/>
    <col min="13319" max="13332" width="15.710937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92.140625" style="223" customWidth="1"/>
    <col min="13571" max="13571" width="17.140625" style="223" customWidth="1"/>
    <col min="13572" max="13572" width="18" style="223" customWidth="1"/>
    <col min="13573" max="13573" width="15.7109375" style="223" customWidth="1"/>
    <col min="13574" max="13574" width="16" style="223" customWidth="1"/>
    <col min="13575" max="13588" width="15.710937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92.140625" style="223" customWidth="1"/>
    <col min="13827" max="13827" width="17.140625" style="223" customWidth="1"/>
    <col min="13828" max="13828" width="18" style="223" customWidth="1"/>
    <col min="13829" max="13829" width="15.7109375" style="223" customWidth="1"/>
    <col min="13830" max="13830" width="16" style="223" customWidth="1"/>
    <col min="13831" max="13844" width="15.710937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92.140625" style="223" customWidth="1"/>
    <col min="14083" max="14083" width="17.140625" style="223" customWidth="1"/>
    <col min="14084" max="14084" width="18" style="223" customWidth="1"/>
    <col min="14085" max="14085" width="15.7109375" style="223" customWidth="1"/>
    <col min="14086" max="14086" width="16" style="223" customWidth="1"/>
    <col min="14087" max="14100" width="15.710937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92.140625" style="223" customWidth="1"/>
    <col min="14339" max="14339" width="17.140625" style="223" customWidth="1"/>
    <col min="14340" max="14340" width="18" style="223" customWidth="1"/>
    <col min="14341" max="14341" width="15.7109375" style="223" customWidth="1"/>
    <col min="14342" max="14342" width="16" style="223" customWidth="1"/>
    <col min="14343" max="14356" width="15.710937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92.140625" style="223" customWidth="1"/>
    <col min="14595" max="14595" width="17.140625" style="223" customWidth="1"/>
    <col min="14596" max="14596" width="18" style="223" customWidth="1"/>
    <col min="14597" max="14597" width="15.7109375" style="223" customWidth="1"/>
    <col min="14598" max="14598" width="16" style="223" customWidth="1"/>
    <col min="14599" max="14612" width="15.710937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92.140625" style="223" customWidth="1"/>
    <col min="14851" max="14851" width="17.140625" style="223" customWidth="1"/>
    <col min="14852" max="14852" width="18" style="223" customWidth="1"/>
    <col min="14853" max="14853" width="15.7109375" style="223" customWidth="1"/>
    <col min="14854" max="14854" width="16" style="223" customWidth="1"/>
    <col min="14855" max="14868" width="15.710937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92.140625" style="223" customWidth="1"/>
    <col min="15107" max="15107" width="17.140625" style="223" customWidth="1"/>
    <col min="15108" max="15108" width="18" style="223" customWidth="1"/>
    <col min="15109" max="15109" width="15.7109375" style="223" customWidth="1"/>
    <col min="15110" max="15110" width="16" style="223" customWidth="1"/>
    <col min="15111" max="15124" width="15.710937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92.140625" style="223" customWidth="1"/>
    <col min="15363" max="15363" width="17.140625" style="223" customWidth="1"/>
    <col min="15364" max="15364" width="18" style="223" customWidth="1"/>
    <col min="15365" max="15365" width="15.7109375" style="223" customWidth="1"/>
    <col min="15366" max="15366" width="16" style="223" customWidth="1"/>
    <col min="15367" max="15380" width="15.710937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92.140625" style="223" customWidth="1"/>
    <col min="15619" max="15619" width="17.140625" style="223" customWidth="1"/>
    <col min="15620" max="15620" width="18" style="223" customWidth="1"/>
    <col min="15621" max="15621" width="15.7109375" style="223" customWidth="1"/>
    <col min="15622" max="15622" width="16" style="223" customWidth="1"/>
    <col min="15623" max="15636" width="15.710937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92.140625" style="223" customWidth="1"/>
    <col min="15875" max="15875" width="17.140625" style="223" customWidth="1"/>
    <col min="15876" max="15876" width="18" style="223" customWidth="1"/>
    <col min="15877" max="15877" width="15.7109375" style="223" customWidth="1"/>
    <col min="15878" max="15878" width="16" style="223" customWidth="1"/>
    <col min="15879" max="15892" width="15.710937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92.140625" style="223" customWidth="1"/>
    <col min="16131" max="16131" width="17.140625" style="223" customWidth="1"/>
    <col min="16132" max="16132" width="18" style="223" customWidth="1"/>
    <col min="16133" max="16133" width="15.7109375" style="223" customWidth="1"/>
    <col min="16134" max="16134" width="16" style="223" customWidth="1"/>
    <col min="16135" max="16148" width="15.710937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5.5" customHeight="1">
      <c r="A1" s="7347" t="s">
        <v>177</v>
      </c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7347"/>
      <c r="O1" s="7347"/>
      <c r="P1" s="7347"/>
      <c r="Q1" s="7347"/>
      <c r="R1" s="7347"/>
      <c r="S1" s="7347"/>
      <c r="T1" s="7347"/>
    </row>
    <row r="2" spans="1:20" ht="26.25" customHeight="1">
      <c r="A2" s="7348" t="s">
        <v>178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  <c r="Q2" s="7348"/>
      <c r="R2" s="7348"/>
      <c r="S2" s="7348"/>
      <c r="T2" s="7348"/>
    </row>
    <row r="3" spans="1:20" ht="28.5" customHeight="1">
      <c r="A3" s="7347" t="s">
        <v>388</v>
      </c>
      <c r="B3" s="7347"/>
      <c r="C3" s="7347"/>
      <c r="D3" s="7347"/>
      <c r="E3" s="7347"/>
      <c r="F3" s="7347"/>
      <c r="G3" s="7347"/>
      <c r="H3" s="7347"/>
      <c r="I3" s="7347"/>
      <c r="J3" s="7347"/>
      <c r="K3" s="7347"/>
      <c r="L3" s="7347"/>
      <c r="M3" s="7347"/>
      <c r="N3" s="7347"/>
      <c r="O3" s="7347"/>
      <c r="P3" s="7347"/>
      <c r="Q3" s="7347"/>
      <c r="R3" s="7347"/>
      <c r="S3" s="7347"/>
      <c r="T3" s="7347"/>
    </row>
    <row r="4" spans="1:20" ht="33" customHeight="1" thickBot="1">
      <c r="B4" s="405"/>
    </row>
    <row r="5" spans="1:20" ht="19.5" customHeight="1">
      <c r="B5" s="7819" t="s">
        <v>1</v>
      </c>
      <c r="C5" s="7821" t="s">
        <v>2</v>
      </c>
      <c r="D5" s="7822"/>
      <c r="E5" s="7822"/>
      <c r="F5" s="7821" t="s">
        <v>3</v>
      </c>
      <c r="G5" s="7822"/>
      <c r="H5" s="7824"/>
      <c r="I5" s="7828" t="s">
        <v>4</v>
      </c>
      <c r="J5" s="7822"/>
      <c r="K5" s="7822"/>
      <c r="L5" s="7821" t="s">
        <v>5</v>
      </c>
      <c r="M5" s="7822"/>
      <c r="N5" s="7824"/>
      <c r="O5" s="7821">
        <v>5</v>
      </c>
      <c r="P5" s="7822"/>
      <c r="Q5" s="7822"/>
      <c r="R5" s="7832" t="s">
        <v>22</v>
      </c>
      <c r="S5" s="7833"/>
      <c r="T5" s="7834"/>
    </row>
    <row r="6" spans="1:20" ht="33" customHeight="1" thickBot="1">
      <c r="B6" s="7602"/>
      <c r="C6" s="7823"/>
      <c r="D6" s="7353"/>
      <c r="E6" s="7353"/>
      <c r="F6" s="7825"/>
      <c r="G6" s="7826"/>
      <c r="H6" s="7827"/>
      <c r="I6" s="7826"/>
      <c r="J6" s="7826"/>
      <c r="K6" s="7826"/>
      <c r="L6" s="7829"/>
      <c r="M6" s="7830"/>
      <c r="N6" s="7831"/>
      <c r="O6" s="7823"/>
      <c r="P6" s="7353"/>
      <c r="Q6" s="7353"/>
      <c r="R6" s="7835"/>
      <c r="S6" s="7836"/>
      <c r="T6" s="7795"/>
    </row>
    <row r="7" spans="1:20" ht="84.75" customHeight="1" thickBot="1">
      <c r="B7" s="7820"/>
      <c r="C7" s="3812" t="s">
        <v>7</v>
      </c>
      <c r="D7" s="3813" t="s">
        <v>8</v>
      </c>
      <c r="E7" s="3814" t="s">
        <v>9</v>
      </c>
      <c r="F7" s="3812" t="s">
        <v>179</v>
      </c>
      <c r="G7" s="3813" t="s">
        <v>8</v>
      </c>
      <c r="H7" s="3814" t="s">
        <v>9</v>
      </c>
      <c r="I7" s="3812" t="s">
        <v>179</v>
      </c>
      <c r="J7" s="3813" t="s">
        <v>8</v>
      </c>
      <c r="K7" s="3814" t="s">
        <v>9</v>
      </c>
      <c r="L7" s="3812" t="s">
        <v>179</v>
      </c>
      <c r="M7" s="3813" t="s">
        <v>8</v>
      </c>
      <c r="N7" s="3814" t="s">
        <v>9</v>
      </c>
      <c r="O7" s="3812" t="s">
        <v>179</v>
      </c>
      <c r="P7" s="3813" t="s">
        <v>8</v>
      </c>
      <c r="Q7" s="3815" t="s">
        <v>9</v>
      </c>
      <c r="R7" s="3812" t="s">
        <v>7</v>
      </c>
      <c r="S7" s="3813" t="s">
        <v>8</v>
      </c>
      <c r="T7" s="3815" t="s">
        <v>9</v>
      </c>
    </row>
    <row r="8" spans="1:20" ht="34.5" customHeight="1">
      <c r="B8" s="6413" t="s">
        <v>10</v>
      </c>
      <c r="C8" s="6414"/>
      <c r="D8" s="6415"/>
      <c r="E8" s="6416"/>
      <c r="F8" s="540"/>
      <c r="G8" s="540"/>
      <c r="H8" s="406"/>
      <c r="I8" s="6417"/>
      <c r="J8" s="6415"/>
      <c r="K8" s="6416"/>
      <c r="L8" s="540"/>
      <c r="M8" s="540"/>
      <c r="N8" s="406"/>
      <c r="O8" s="6418"/>
      <c r="P8" s="6419"/>
      <c r="Q8" s="6416"/>
      <c r="R8" s="541"/>
      <c r="S8" s="541"/>
      <c r="T8" s="542"/>
    </row>
    <row r="9" spans="1:20" ht="31.5" customHeight="1">
      <c r="B9" s="5487" t="s">
        <v>180</v>
      </c>
      <c r="C9" s="6392">
        <v>0</v>
      </c>
      <c r="D9" s="6393">
        <v>0</v>
      </c>
      <c r="E9" s="6394">
        <f>SUM(C9:D9)</f>
        <v>0</v>
      </c>
      <c r="F9" s="6392">
        <v>0</v>
      </c>
      <c r="G9" s="6393">
        <v>0</v>
      </c>
      <c r="H9" s="6408">
        <f t="shared" ref="H9:H15" si="0">SUM(F9:G9)</f>
        <v>0</v>
      </c>
      <c r="I9" s="6392">
        <v>0</v>
      </c>
      <c r="J9" s="6393">
        <v>19</v>
      </c>
      <c r="K9" s="6408">
        <f t="shared" ref="K9:K15" si="1">SUM(I9:J9)</f>
        <v>19</v>
      </c>
      <c r="L9" s="6392">
        <v>0</v>
      </c>
      <c r="M9" s="6393">
        <v>11</v>
      </c>
      <c r="N9" s="6408">
        <f t="shared" ref="N9:N14" si="2">SUM(L9:M9)</f>
        <v>11</v>
      </c>
      <c r="O9" s="6392">
        <v>1</v>
      </c>
      <c r="P9" s="6393">
        <v>16</v>
      </c>
      <c r="Q9" s="6408">
        <f t="shared" ref="Q9:Q14" si="3">SUM(O9:P9)</f>
        <v>17</v>
      </c>
      <c r="R9" s="5489">
        <f t="shared" ref="R9:S15" si="4">C9+F9+I9+L9+O9</f>
        <v>1</v>
      </c>
      <c r="S9" s="5490">
        <f>SUM(D9+G9+J9+M9+P9)</f>
        <v>46</v>
      </c>
      <c r="T9" s="5491">
        <f t="shared" ref="T9:T15" si="5">SUM(R9:S9)</f>
        <v>47</v>
      </c>
    </row>
    <row r="10" spans="1:20" ht="31.5" customHeight="1">
      <c r="B10" s="5492" t="s">
        <v>181</v>
      </c>
      <c r="C10" s="6392">
        <v>0</v>
      </c>
      <c r="D10" s="6393">
        <v>0</v>
      </c>
      <c r="E10" s="6394">
        <v>0</v>
      </c>
      <c r="F10" s="6392">
        <v>0</v>
      </c>
      <c r="G10" s="6393">
        <v>1</v>
      </c>
      <c r="H10" s="6408">
        <f t="shared" si="0"/>
        <v>1</v>
      </c>
      <c r="I10" s="6086">
        <v>0</v>
      </c>
      <c r="J10" s="6393">
        <v>27</v>
      </c>
      <c r="K10" s="6408">
        <f t="shared" si="1"/>
        <v>27</v>
      </c>
      <c r="L10" s="6392">
        <v>0</v>
      </c>
      <c r="M10" s="6393">
        <v>14</v>
      </c>
      <c r="N10" s="6408">
        <f t="shared" si="2"/>
        <v>14</v>
      </c>
      <c r="O10" s="6392">
        <v>1</v>
      </c>
      <c r="P10" s="6393">
        <v>14</v>
      </c>
      <c r="Q10" s="6408">
        <f>SUM(O10:P10)</f>
        <v>15</v>
      </c>
      <c r="R10" s="5489">
        <f t="shared" si="4"/>
        <v>1</v>
      </c>
      <c r="S10" s="5490">
        <f>D10+G10+J10+M10+P10</f>
        <v>56</v>
      </c>
      <c r="T10" s="5491">
        <f>SUM(R10:S10)</f>
        <v>57</v>
      </c>
    </row>
    <row r="11" spans="1:20" ht="58.5" customHeight="1">
      <c r="B11" s="5492" t="s">
        <v>91</v>
      </c>
      <c r="C11" s="6392">
        <v>0</v>
      </c>
      <c r="D11" s="6393">
        <v>0</v>
      </c>
      <c r="E11" s="6394">
        <f>SUM(C11:D11)</f>
        <v>0</v>
      </c>
      <c r="F11" s="6392">
        <v>0</v>
      </c>
      <c r="G11" s="6393">
        <v>0</v>
      </c>
      <c r="H11" s="6408">
        <f t="shared" si="0"/>
        <v>0</v>
      </c>
      <c r="I11" s="6392">
        <v>0</v>
      </c>
      <c r="J11" s="6393">
        <v>0</v>
      </c>
      <c r="K11" s="6408">
        <f t="shared" si="1"/>
        <v>0</v>
      </c>
      <c r="L11" s="6392">
        <v>0</v>
      </c>
      <c r="M11" s="6393">
        <v>19</v>
      </c>
      <c r="N11" s="6408">
        <f t="shared" si="2"/>
        <v>19</v>
      </c>
      <c r="O11" s="6392">
        <v>0</v>
      </c>
      <c r="P11" s="6393">
        <v>27</v>
      </c>
      <c r="Q11" s="6408">
        <f t="shared" si="3"/>
        <v>27</v>
      </c>
      <c r="R11" s="5489">
        <f t="shared" si="4"/>
        <v>0</v>
      </c>
      <c r="S11" s="5490">
        <f t="shared" si="4"/>
        <v>46</v>
      </c>
      <c r="T11" s="5491">
        <f t="shared" si="5"/>
        <v>46</v>
      </c>
    </row>
    <row r="12" spans="1:20" ht="27.75" customHeight="1">
      <c r="B12" s="5492" t="s">
        <v>182</v>
      </c>
      <c r="C12" s="6392">
        <f>C32+C22</f>
        <v>0</v>
      </c>
      <c r="D12" s="6393">
        <v>0</v>
      </c>
      <c r="E12" s="6394">
        <f>SUM(C12:D12)</f>
        <v>0</v>
      </c>
      <c r="F12" s="6392">
        <f>F32+F22</f>
        <v>0</v>
      </c>
      <c r="G12" s="6393">
        <v>0</v>
      </c>
      <c r="H12" s="6408">
        <f t="shared" si="0"/>
        <v>0</v>
      </c>
      <c r="I12" s="6392">
        <v>0</v>
      </c>
      <c r="J12" s="6393">
        <v>0</v>
      </c>
      <c r="K12" s="6408">
        <f t="shared" si="1"/>
        <v>0</v>
      </c>
      <c r="L12" s="6392">
        <v>0</v>
      </c>
      <c r="M12" s="6393">
        <v>0</v>
      </c>
      <c r="N12" s="6408">
        <f>SUM(L12:M12)</f>
        <v>0</v>
      </c>
      <c r="O12" s="6392">
        <v>0</v>
      </c>
      <c r="P12" s="6393">
        <v>0</v>
      </c>
      <c r="Q12" s="6408">
        <v>0</v>
      </c>
      <c r="R12" s="5489">
        <f t="shared" si="4"/>
        <v>0</v>
      </c>
      <c r="S12" s="5490">
        <f>D12+G12+J12+M12+P12</f>
        <v>0</v>
      </c>
      <c r="T12" s="5491">
        <f t="shared" si="5"/>
        <v>0</v>
      </c>
    </row>
    <row r="13" spans="1:20" ht="34.5" customHeight="1">
      <c r="B13" s="5492" t="s">
        <v>183</v>
      </c>
      <c r="C13" s="6392">
        <v>0</v>
      </c>
      <c r="D13" s="6393">
        <v>10</v>
      </c>
      <c r="E13" s="6394">
        <f>SUM(C13:D13)</f>
        <v>10</v>
      </c>
      <c r="F13" s="6392">
        <v>0</v>
      </c>
      <c r="G13" s="6393">
        <v>16</v>
      </c>
      <c r="H13" s="6408">
        <f t="shared" si="0"/>
        <v>16</v>
      </c>
      <c r="I13" s="6392">
        <v>0</v>
      </c>
      <c r="J13" s="6393">
        <v>10</v>
      </c>
      <c r="K13" s="6408">
        <f t="shared" si="1"/>
        <v>10</v>
      </c>
      <c r="L13" s="6392">
        <v>15</v>
      </c>
      <c r="M13" s="6393">
        <v>3</v>
      </c>
      <c r="N13" s="6408">
        <f>SUM(L13:M13)</f>
        <v>18</v>
      </c>
      <c r="O13" s="6392">
        <v>0</v>
      </c>
      <c r="P13" s="6393">
        <v>12</v>
      </c>
      <c r="Q13" s="6408">
        <f t="shared" si="3"/>
        <v>12</v>
      </c>
      <c r="R13" s="6420">
        <f t="shared" si="4"/>
        <v>15</v>
      </c>
      <c r="S13" s="6421">
        <f>D13+G13+J13+M13+P13</f>
        <v>51</v>
      </c>
      <c r="T13" s="6422">
        <f t="shared" si="5"/>
        <v>66</v>
      </c>
    </row>
    <row r="14" spans="1:20" ht="34.5" customHeight="1">
      <c r="B14" s="5492" t="s">
        <v>184</v>
      </c>
      <c r="C14" s="6392">
        <f>C33+C24</f>
        <v>0</v>
      </c>
      <c r="D14" s="6393">
        <v>10</v>
      </c>
      <c r="E14" s="6394">
        <f>SUM(C14:D14)</f>
        <v>10</v>
      </c>
      <c r="F14" s="6392">
        <f>F33+F24</f>
        <v>0</v>
      </c>
      <c r="G14" s="6393">
        <v>13</v>
      </c>
      <c r="H14" s="6408">
        <f t="shared" si="0"/>
        <v>13</v>
      </c>
      <c r="I14" s="6392">
        <v>0</v>
      </c>
      <c r="J14" s="6393">
        <v>8</v>
      </c>
      <c r="K14" s="6408">
        <f t="shared" si="1"/>
        <v>8</v>
      </c>
      <c r="L14" s="6392">
        <v>0</v>
      </c>
      <c r="M14" s="6393">
        <v>17</v>
      </c>
      <c r="N14" s="6408">
        <f t="shared" si="2"/>
        <v>17</v>
      </c>
      <c r="O14" s="6392">
        <v>0</v>
      </c>
      <c r="P14" s="6393">
        <v>17</v>
      </c>
      <c r="Q14" s="6408">
        <f t="shared" si="3"/>
        <v>17</v>
      </c>
      <c r="R14" s="6420">
        <f t="shared" si="4"/>
        <v>0</v>
      </c>
      <c r="S14" s="6421">
        <f>D14+G14+J14+M14+P14</f>
        <v>65</v>
      </c>
      <c r="T14" s="6422">
        <f t="shared" si="5"/>
        <v>65</v>
      </c>
    </row>
    <row r="15" spans="1:20" ht="86.25" customHeight="1" thickBot="1">
      <c r="B15" s="5487" t="s">
        <v>185</v>
      </c>
      <c r="C15" s="6392">
        <v>0</v>
      </c>
      <c r="D15" s="6393">
        <v>14</v>
      </c>
      <c r="E15" s="6394">
        <v>14</v>
      </c>
      <c r="F15" s="6392">
        <v>0</v>
      </c>
      <c r="G15" s="6393">
        <v>12</v>
      </c>
      <c r="H15" s="6423">
        <f t="shared" si="0"/>
        <v>12</v>
      </c>
      <c r="I15" s="6392">
        <v>0</v>
      </c>
      <c r="J15" s="6393">
        <v>26</v>
      </c>
      <c r="K15" s="6423">
        <f t="shared" si="1"/>
        <v>26</v>
      </c>
      <c r="L15" s="6392">
        <v>0</v>
      </c>
      <c r="M15" s="6393">
        <v>26</v>
      </c>
      <c r="N15" s="6423">
        <f>SUM(L15:M15)</f>
        <v>26</v>
      </c>
      <c r="O15" s="6392">
        <v>0</v>
      </c>
      <c r="P15" s="6393">
        <v>22</v>
      </c>
      <c r="Q15" s="6408">
        <v>22</v>
      </c>
      <c r="R15" s="6420">
        <f t="shared" si="4"/>
        <v>0</v>
      </c>
      <c r="S15" s="6421">
        <f>D15+G15+J15+M15+P15</f>
        <v>100</v>
      </c>
      <c r="T15" s="6422">
        <f t="shared" si="5"/>
        <v>100</v>
      </c>
    </row>
    <row r="16" spans="1:20" ht="44.25" customHeight="1" thickBot="1">
      <c r="B16" s="6413" t="s">
        <v>14</v>
      </c>
      <c r="C16" s="6424">
        <f>SUM(C9:C15)</f>
        <v>0</v>
      </c>
      <c r="D16" s="6425">
        <f t="shared" ref="D16:R16" si="6">SUM(D9:D15)</f>
        <v>34</v>
      </c>
      <c r="E16" s="6426">
        <f>SUM(E9:E15)</f>
        <v>34</v>
      </c>
      <c r="F16" s="6427">
        <f t="shared" si="6"/>
        <v>0</v>
      </c>
      <c r="G16" s="6425">
        <f>SUM(G9:G15)</f>
        <v>42</v>
      </c>
      <c r="H16" s="6428">
        <f>SUM(H9:H15)</f>
        <v>42</v>
      </c>
      <c r="I16" s="6424">
        <f t="shared" si="6"/>
        <v>0</v>
      </c>
      <c r="J16" s="6425">
        <f t="shared" si="6"/>
        <v>90</v>
      </c>
      <c r="K16" s="6426">
        <f t="shared" si="6"/>
        <v>90</v>
      </c>
      <c r="L16" s="6427">
        <f t="shared" si="6"/>
        <v>15</v>
      </c>
      <c r="M16" s="6425">
        <f t="shared" si="6"/>
        <v>90</v>
      </c>
      <c r="N16" s="6428">
        <f t="shared" si="6"/>
        <v>105</v>
      </c>
      <c r="O16" s="6424">
        <f t="shared" si="6"/>
        <v>2</v>
      </c>
      <c r="P16" s="6425">
        <f t="shared" si="6"/>
        <v>108</v>
      </c>
      <c r="Q16" s="6426">
        <f t="shared" si="6"/>
        <v>110</v>
      </c>
      <c r="R16" s="6427">
        <f t="shared" si="6"/>
        <v>17</v>
      </c>
      <c r="S16" s="6425">
        <f>SUM(S9:S15)</f>
        <v>364</v>
      </c>
      <c r="T16" s="6426">
        <f>SUM(T9:T15)</f>
        <v>381</v>
      </c>
    </row>
    <row r="17" spans="2:20" ht="30.75" customHeight="1" thickBot="1">
      <c r="B17" s="6429" t="s">
        <v>15</v>
      </c>
      <c r="C17" s="6430"/>
      <c r="D17" s="6431"/>
      <c r="E17" s="6432"/>
      <c r="F17" s="4959"/>
      <c r="G17" s="6431"/>
      <c r="H17" s="6432"/>
      <c r="I17" s="4959"/>
      <c r="J17" s="6431"/>
      <c r="K17" s="6432"/>
      <c r="L17" s="4959"/>
      <c r="M17" s="6431"/>
      <c r="N17" s="6432"/>
      <c r="O17" s="6430"/>
      <c r="P17" s="6431"/>
      <c r="Q17" s="6432"/>
      <c r="R17" s="4959"/>
      <c r="S17" s="4959"/>
      <c r="T17" s="6433"/>
    </row>
    <row r="18" spans="2:20" ht="30" customHeight="1" thickBot="1">
      <c r="B18" s="6434" t="s">
        <v>16</v>
      </c>
      <c r="C18" s="6435"/>
      <c r="D18" s="6436"/>
      <c r="E18" s="6428"/>
      <c r="F18" s="6435"/>
      <c r="G18" s="6436"/>
      <c r="H18" s="6426"/>
      <c r="I18" s="6437"/>
      <c r="J18" s="6436" t="s">
        <v>28</v>
      </c>
      <c r="K18" s="6428"/>
      <c r="L18" s="6435"/>
      <c r="M18" s="6436"/>
      <c r="N18" s="6428"/>
      <c r="O18" s="6424"/>
      <c r="P18" s="6425"/>
      <c r="Q18" s="6428"/>
      <c r="R18" s="6438"/>
      <c r="S18" s="6438"/>
      <c r="T18" s="6439"/>
    </row>
    <row r="19" spans="2:20" ht="30" customHeight="1">
      <c r="B19" s="5487" t="s">
        <v>180</v>
      </c>
      <c r="C19" s="6392">
        <v>0</v>
      </c>
      <c r="D19" s="6393">
        <v>0</v>
      </c>
      <c r="E19" s="6394">
        <v>0</v>
      </c>
      <c r="F19" s="6392">
        <v>0</v>
      </c>
      <c r="G19" s="6393">
        <v>0</v>
      </c>
      <c r="H19" s="6408">
        <f t="shared" ref="H19:H24" si="7">SUM(F19:G19)</f>
        <v>0</v>
      </c>
      <c r="I19" s="6392">
        <v>0</v>
      </c>
      <c r="J19" s="6393">
        <v>19</v>
      </c>
      <c r="K19" s="6408">
        <f t="shared" ref="K19:K25" si="8">SUM(I19:J19)</f>
        <v>19</v>
      </c>
      <c r="L19" s="6392">
        <v>0</v>
      </c>
      <c r="M19" s="6393">
        <v>11</v>
      </c>
      <c r="N19" s="6408">
        <f t="shared" ref="N19:N25" si="9">SUM(L19:M19)</f>
        <v>11</v>
      </c>
      <c r="O19" s="6392">
        <v>1</v>
      </c>
      <c r="P19" s="6393">
        <v>16</v>
      </c>
      <c r="Q19" s="6408">
        <f>SUM(O19:P19)</f>
        <v>17</v>
      </c>
      <c r="R19" s="4960">
        <f t="shared" ref="R19:S25" si="10">C19+F19+I19+L19+O19</f>
        <v>1</v>
      </c>
      <c r="S19" s="407">
        <f>SUM(D19+G19+J19+M19+P19)</f>
        <v>46</v>
      </c>
      <c r="T19" s="408">
        <f t="shared" ref="T19:T25" si="11">SUM(R19:S19)</f>
        <v>47</v>
      </c>
    </row>
    <row r="20" spans="2:20" ht="30" customHeight="1">
      <c r="B20" s="5492" t="s">
        <v>181</v>
      </c>
      <c r="C20" s="6392">
        <v>0</v>
      </c>
      <c r="D20" s="6393">
        <v>0</v>
      </c>
      <c r="E20" s="6394">
        <f>SUM(C20:D20)</f>
        <v>0</v>
      </c>
      <c r="F20" s="6392">
        <v>0</v>
      </c>
      <c r="G20" s="6393">
        <v>1</v>
      </c>
      <c r="H20" s="6408">
        <f t="shared" si="7"/>
        <v>1</v>
      </c>
      <c r="I20" s="6086">
        <v>0</v>
      </c>
      <c r="J20" s="6393">
        <v>27</v>
      </c>
      <c r="K20" s="6408">
        <f t="shared" si="8"/>
        <v>27</v>
      </c>
      <c r="L20" s="6392">
        <v>0</v>
      </c>
      <c r="M20" s="6393">
        <v>14</v>
      </c>
      <c r="N20" s="6408">
        <f t="shared" si="9"/>
        <v>14</v>
      </c>
      <c r="O20" s="6392">
        <v>1</v>
      </c>
      <c r="P20" s="6393">
        <v>14</v>
      </c>
      <c r="Q20" s="6408">
        <f>SUM(O20:P20)</f>
        <v>15</v>
      </c>
      <c r="R20" s="6440">
        <f t="shared" si="10"/>
        <v>1</v>
      </c>
      <c r="S20" s="6421">
        <f t="shared" si="10"/>
        <v>56</v>
      </c>
      <c r="T20" s="6422">
        <f>SUM(R20:S20)</f>
        <v>57</v>
      </c>
    </row>
    <row r="21" spans="2:20" ht="55.5" customHeight="1">
      <c r="B21" s="5492" t="s">
        <v>91</v>
      </c>
      <c r="C21" s="6392">
        <v>0</v>
      </c>
      <c r="D21" s="6393">
        <v>0</v>
      </c>
      <c r="E21" s="6394">
        <f>SUM(C21:D21)</f>
        <v>0</v>
      </c>
      <c r="F21" s="6392">
        <v>0</v>
      </c>
      <c r="G21" s="6393">
        <v>0</v>
      </c>
      <c r="H21" s="6408">
        <f t="shared" si="7"/>
        <v>0</v>
      </c>
      <c r="I21" s="6392">
        <v>0</v>
      </c>
      <c r="J21" s="6393">
        <v>0</v>
      </c>
      <c r="K21" s="6408">
        <f t="shared" si="8"/>
        <v>0</v>
      </c>
      <c r="L21" s="6392">
        <v>0</v>
      </c>
      <c r="M21" s="6393">
        <v>19</v>
      </c>
      <c r="N21" s="6408">
        <f t="shared" si="9"/>
        <v>19</v>
      </c>
      <c r="O21" s="6392">
        <v>0</v>
      </c>
      <c r="P21" s="6393">
        <v>27</v>
      </c>
      <c r="Q21" s="6408">
        <f>SUM(O21:P21)</f>
        <v>27</v>
      </c>
      <c r="R21" s="6440">
        <f t="shared" si="10"/>
        <v>0</v>
      </c>
      <c r="S21" s="6421">
        <f t="shared" si="10"/>
        <v>46</v>
      </c>
      <c r="T21" s="6422">
        <f t="shared" si="11"/>
        <v>46</v>
      </c>
    </row>
    <row r="22" spans="2:20" ht="25.5" customHeight="1">
      <c r="B22" s="5492" t="s">
        <v>182</v>
      </c>
      <c r="C22" s="6392">
        <f>C42+C32</f>
        <v>0</v>
      </c>
      <c r="D22" s="6393">
        <v>0</v>
      </c>
      <c r="E22" s="6394">
        <f>SUM(C22:D22)</f>
        <v>0</v>
      </c>
      <c r="F22" s="6392">
        <f>F42+F32</f>
        <v>0</v>
      </c>
      <c r="G22" s="6393">
        <v>0</v>
      </c>
      <c r="H22" s="6408">
        <f t="shared" si="7"/>
        <v>0</v>
      </c>
      <c r="I22" s="6392">
        <v>0</v>
      </c>
      <c r="J22" s="6393">
        <v>0</v>
      </c>
      <c r="K22" s="6408">
        <f t="shared" si="8"/>
        <v>0</v>
      </c>
      <c r="L22" s="6392">
        <v>0</v>
      </c>
      <c r="M22" s="6393">
        <v>0</v>
      </c>
      <c r="N22" s="6408">
        <f t="shared" si="9"/>
        <v>0</v>
      </c>
      <c r="O22" s="6392">
        <v>0</v>
      </c>
      <c r="P22" s="6393">
        <v>0</v>
      </c>
      <c r="Q22" s="6408">
        <v>0</v>
      </c>
      <c r="R22" s="6440">
        <f t="shared" si="10"/>
        <v>0</v>
      </c>
      <c r="S22" s="6421">
        <f t="shared" si="10"/>
        <v>0</v>
      </c>
      <c r="T22" s="6422">
        <f t="shared" si="11"/>
        <v>0</v>
      </c>
    </row>
    <row r="23" spans="2:20" ht="31.5" customHeight="1">
      <c r="B23" s="5492" t="s">
        <v>183</v>
      </c>
      <c r="C23" s="6392">
        <v>0</v>
      </c>
      <c r="D23" s="6393">
        <v>10</v>
      </c>
      <c r="E23" s="6394">
        <v>10</v>
      </c>
      <c r="F23" s="6392">
        <v>0</v>
      </c>
      <c r="G23" s="6393">
        <v>15</v>
      </c>
      <c r="H23" s="6408">
        <f t="shared" si="7"/>
        <v>15</v>
      </c>
      <c r="I23" s="6392">
        <v>0</v>
      </c>
      <c r="J23" s="6393">
        <v>10</v>
      </c>
      <c r="K23" s="6408">
        <f t="shared" si="8"/>
        <v>10</v>
      </c>
      <c r="L23" s="6392">
        <v>15</v>
      </c>
      <c r="M23" s="6393">
        <v>3</v>
      </c>
      <c r="N23" s="6408">
        <f t="shared" si="9"/>
        <v>18</v>
      </c>
      <c r="O23" s="6392">
        <v>0</v>
      </c>
      <c r="P23" s="6393">
        <v>12</v>
      </c>
      <c r="Q23" s="6408">
        <f>SUM(O23:P23)</f>
        <v>12</v>
      </c>
      <c r="R23" s="6440">
        <f t="shared" si="10"/>
        <v>15</v>
      </c>
      <c r="S23" s="6421">
        <f t="shared" si="10"/>
        <v>50</v>
      </c>
      <c r="T23" s="6422">
        <f t="shared" si="11"/>
        <v>65</v>
      </c>
    </row>
    <row r="24" spans="2:20" ht="36" customHeight="1">
      <c r="B24" s="5492" t="s">
        <v>184</v>
      </c>
      <c r="C24" s="6392">
        <f>C43+C34</f>
        <v>0</v>
      </c>
      <c r="D24" s="6393">
        <v>10</v>
      </c>
      <c r="E24" s="6394">
        <v>10</v>
      </c>
      <c r="F24" s="6392">
        <f>F43+F34</f>
        <v>0</v>
      </c>
      <c r="G24" s="6393">
        <v>12</v>
      </c>
      <c r="H24" s="6408">
        <f t="shared" si="7"/>
        <v>12</v>
      </c>
      <c r="I24" s="6392">
        <v>0</v>
      </c>
      <c r="J24" s="6393">
        <v>8</v>
      </c>
      <c r="K24" s="6408">
        <f t="shared" si="8"/>
        <v>8</v>
      </c>
      <c r="L24" s="6392">
        <v>0</v>
      </c>
      <c r="M24" s="6393">
        <v>17</v>
      </c>
      <c r="N24" s="6408">
        <f t="shared" si="9"/>
        <v>17</v>
      </c>
      <c r="O24" s="6392">
        <v>0</v>
      </c>
      <c r="P24" s="6393">
        <v>16</v>
      </c>
      <c r="Q24" s="6408">
        <f>SUM(O24:P24)</f>
        <v>16</v>
      </c>
      <c r="R24" s="6440">
        <f t="shared" si="10"/>
        <v>0</v>
      </c>
      <c r="S24" s="6421">
        <f t="shared" si="10"/>
        <v>63</v>
      </c>
      <c r="T24" s="6422">
        <f t="shared" si="11"/>
        <v>63</v>
      </c>
    </row>
    <row r="25" spans="2:20" ht="84.75" customHeight="1" thickBot="1">
      <c r="B25" s="5487" t="s">
        <v>185</v>
      </c>
      <c r="C25" s="6392">
        <v>0</v>
      </c>
      <c r="D25" s="6393">
        <v>14</v>
      </c>
      <c r="E25" s="6394">
        <v>14</v>
      </c>
      <c r="F25" s="6392">
        <v>0</v>
      </c>
      <c r="G25" s="6393">
        <v>12</v>
      </c>
      <c r="H25" s="6423">
        <v>12</v>
      </c>
      <c r="I25" s="6392">
        <v>0</v>
      </c>
      <c r="J25" s="6393">
        <v>26</v>
      </c>
      <c r="K25" s="6423">
        <f t="shared" si="8"/>
        <v>26</v>
      </c>
      <c r="L25" s="6392">
        <v>0</v>
      </c>
      <c r="M25" s="6393">
        <v>26</v>
      </c>
      <c r="N25" s="6423">
        <f t="shared" si="9"/>
        <v>26</v>
      </c>
      <c r="O25" s="6392">
        <v>0</v>
      </c>
      <c r="P25" s="6393">
        <v>22</v>
      </c>
      <c r="Q25" s="6408">
        <v>22</v>
      </c>
      <c r="R25" s="5510">
        <f t="shared" si="10"/>
        <v>0</v>
      </c>
      <c r="S25" s="5490">
        <f t="shared" si="10"/>
        <v>100</v>
      </c>
      <c r="T25" s="5491">
        <f t="shared" si="11"/>
        <v>100</v>
      </c>
    </row>
    <row r="26" spans="2:20" ht="45.75" customHeight="1" thickBot="1">
      <c r="B26" s="6441" t="s">
        <v>17</v>
      </c>
      <c r="C26" s="6424">
        <f t="shared" ref="C26:Q26" si="12">SUM(C19:C25)</f>
        <v>0</v>
      </c>
      <c r="D26" s="6425">
        <f t="shared" si="12"/>
        <v>34</v>
      </c>
      <c r="E26" s="6426">
        <f t="shared" si="12"/>
        <v>34</v>
      </c>
      <c r="F26" s="6427">
        <f t="shared" si="12"/>
        <v>0</v>
      </c>
      <c r="G26" s="6425">
        <f t="shared" si="12"/>
        <v>40</v>
      </c>
      <c r="H26" s="6428">
        <f t="shared" si="12"/>
        <v>40</v>
      </c>
      <c r="I26" s="6424">
        <f t="shared" si="12"/>
        <v>0</v>
      </c>
      <c r="J26" s="6425">
        <f t="shared" si="12"/>
        <v>90</v>
      </c>
      <c r="K26" s="6426">
        <f t="shared" si="12"/>
        <v>90</v>
      </c>
      <c r="L26" s="6427">
        <f t="shared" si="12"/>
        <v>15</v>
      </c>
      <c r="M26" s="6425">
        <f t="shared" si="12"/>
        <v>90</v>
      </c>
      <c r="N26" s="6428">
        <f t="shared" si="12"/>
        <v>105</v>
      </c>
      <c r="O26" s="6424">
        <f t="shared" si="12"/>
        <v>2</v>
      </c>
      <c r="P26" s="6425">
        <f t="shared" si="12"/>
        <v>107</v>
      </c>
      <c r="Q26" s="6428">
        <f t="shared" si="12"/>
        <v>109</v>
      </c>
      <c r="R26" s="6424">
        <f>SUM(R19:R25)</f>
        <v>17</v>
      </c>
      <c r="S26" s="6425">
        <f>SUM(S19:S25)</f>
        <v>361</v>
      </c>
      <c r="T26" s="6426">
        <f>SUM(T19:T25)</f>
        <v>378</v>
      </c>
    </row>
    <row r="27" spans="2:20" ht="59.25" customHeight="1">
      <c r="B27" s="6442" t="s">
        <v>18</v>
      </c>
      <c r="C27" s="6443"/>
      <c r="D27" s="6444"/>
      <c r="E27" s="6445"/>
      <c r="F27" s="6443"/>
      <c r="G27" s="6444"/>
      <c r="H27" s="6446"/>
      <c r="I27" s="6444"/>
      <c r="J27" s="6444"/>
      <c r="K27" s="6445"/>
      <c r="L27" s="6443"/>
      <c r="M27" s="6444"/>
      <c r="N27" s="6446"/>
      <c r="O27" s="6444"/>
      <c r="P27" s="6444"/>
      <c r="Q27" s="6445"/>
      <c r="R27" s="6447"/>
      <c r="S27" s="6448"/>
      <c r="T27" s="6449"/>
    </row>
    <row r="28" spans="2:20" ht="34.5" customHeight="1">
      <c r="B28" s="5487" t="s">
        <v>180</v>
      </c>
      <c r="C28" s="6450">
        <v>0</v>
      </c>
      <c r="D28" s="5565">
        <v>0</v>
      </c>
      <c r="E28" s="4962">
        <f t="shared" ref="E28:E34" si="13">SUM(C28:D28)</f>
        <v>0</v>
      </c>
      <c r="F28" s="6450">
        <v>0</v>
      </c>
      <c r="G28" s="5565">
        <v>0</v>
      </c>
      <c r="H28" s="5117">
        <f t="shared" ref="H28:H34" si="14">SUM(F28:G28)</f>
        <v>0</v>
      </c>
      <c r="I28" s="6451">
        <v>0</v>
      </c>
      <c r="J28" s="5565">
        <v>0</v>
      </c>
      <c r="K28" s="4962">
        <f t="shared" ref="K28:K34" si="15">SUM(I28:J28)</f>
        <v>0</v>
      </c>
      <c r="L28" s="6452">
        <v>0</v>
      </c>
      <c r="M28" s="6453">
        <v>0</v>
      </c>
      <c r="N28" s="6408">
        <f t="shared" ref="N28:N34" si="16">SUM(L28:M28)</f>
        <v>0</v>
      </c>
      <c r="O28" s="6451">
        <v>0</v>
      </c>
      <c r="P28" s="5565">
        <v>0</v>
      </c>
      <c r="Q28" s="4962">
        <f t="shared" ref="Q28:Q33" si="17">SUM(O28:P28)</f>
        <v>0</v>
      </c>
      <c r="R28" s="6454">
        <f t="shared" ref="R28:S34" si="18">C28+F28+I28+L28+O28</f>
        <v>0</v>
      </c>
      <c r="S28" s="5567">
        <f t="shared" si="18"/>
        <v>0</v>
      </c>
      <c r="T28" s="5568">
        <f t="shared" ref="T28:T34" si="19">SUM(R28:S28)</f>
        <v>0</v>
      </c>
    </row>
    <row r="29" spans="2:20" ht="32.25" customHeight="1">
      <c r="B29" s="5492" t="s">
        <v>181</v>
      </c>
      <c r="C29" s="4964">
        <v>0</v>
      </c>
      <c r="D29" s="5124">
        <v>0</v>
      </c>
      <c r="E29" s="5125">
        <f t="shared" si="13"/>
        <v>0</v>
      </c>
      <c r="F29" s="4964">
        <v>0</v>
      </c>
      <c r="G29" s="5124">
        <v>0</v>
      </c>
      <c r="H29" s="5520">
        <f t="shared" si="14"/>
        <v>0</v>
      </c>
      <c r="I29" s="540">
        <v>0</v>
      </c>
      <c r="J29" s="5124">
        <v>0</v>
      </c>
      <c r="K29" s="5125">
        <f>SUM(I29:J29)</f>
        <v>0</v>
      </c>
      <c r="L29" s="4964">
        <v>0</v>
      </c>
      <c r="M29" s="5124">
        <v>0</v>
      </c>
      <c r="N29" s="5117">
        <v>0</v>
      </c>
      <c r="O29" s="540">
        <v>0</v>
      </c>
      <c r="P29" s="5124">
        <v>0</v>
      </c>
      <c r="Q29" s="5125">
        <v>0</v>
      </c>
      <c r="R29" s="4960">
        <f t="shared" si="18"/>
        <v>0</v>
      </c>
      <c r="S29" s="407">
        <f t="shared" si="18"/>
        <v>0</v>
      </c>
      <c r="T29" s="408">
        <f t="shared" si="19"/>
        <v>0</v>
      </c>
    </row>
    <row r="30" spans="2:20" ht="57" customHeight="1">
      <c r="B30" s="5492" t="s">
        <v>91</v>
      </c>
      <c r="C30" s="6452">
        <v>0</v>
      </c>
      <c r="D30" s="6453">
        <v>0</v>
      </c>
      <c r="E30" s="6394">
        <f>SUM(C30:D30)</f>
        <v>0</v>
      </c>
      <c r="F30" s="6452">
        <v>0</v>
      </c>
      <c r="G30" s="6453">
        <v>0</v>
      </c>
      <c r="H30" s="6408">
        <f t="shared" si="14"/>
        <v>0</v>
      </c>
      <c r="I30" s="6455">
        <v>0</v>
      </c>
      <c r="J30" s="6453">
        <v>0</v>
      </c>
      <c r="K30" s="6394">
        <f t="shared" si="15"/>
        <v>0</v>
      </c>
      <c r="L30" s="6452">
        <v>0</v>
      </c>
      <c r="M30" s="6453">
        <v>0</v>
      </c>
      <c r="N30" s="6408">
        <f t="shared" si="16"/>
        <v>0</v>
      </c>
      <c r="O30" s="6455">
        <v>0</v>
      </c>
      <c r="P30" s="6453">
        <v>0</v>
      </c>
      <c r="Q30" s="6394">
        <f t="shared" si="17"/>
        <v>0</v>
      </c>
      <c r="R30" s="6440">
        <f t="shared" si="18"/>
        <v>0</v>
      </c>
      <c r="S30" s="6421">
        <f t="shared" si="18"/>
        <v>0</v>
      </c>
      <c r="T30" s="6422">
        <f t="shared" si="19"/>
        <v>0</v>
      </c>
    </row>
    <row r="31" spans="2:20" ht="27.75" customHeight="1">
      <c r="B31" s="5492" t="s">
        <v>182</v>
      </c>
      <c r="C31" s="6450">
        <v>0</v>
      </c>
      <c r="D31" s="5565">
        <v>0</v>
      </c>
      <c r="E31" s="4962">
        <f>SUM(C31:D31)</f>
        <v>0</v>
      </c>
      <c r="F31" s="6450">
        <v>0</v>
      </c>
      <c r="G31" s="5565">
        <v>0</v>
      </c>
      <c r="H31" s="5117">
        <f t="shared" si="14"/>
        <v>0</v>
      </c>
      <c r="I31" s="6451">
        <v>0</v>
      </c>
      <c r="J31" s="5565">
        <v>0</v>
      </c>
      <c r="K31" s="4962">
        <f>SUM(I31:J31)</f>
        <v>0</v>
      </c>
      <c r="L31" s="6450">
        <v>0</v>
      </c>
      <c r="M31" s="5565">
        <v>0</v>
      </c>
      <c r="N31" s="5558">
        <f>SUM(L31:M31)</f>
        <v>0</v>
      </c>
      <c r="O31" s="6451">
        <v>0</v>
      </c>
      <c r="P31" s="5565">
        <v>0</v>
      </c>
      <c r="Q31" s="4962">
        <v>0</v>
      </c>
      <c r="R31" s="6454">
        <f t="shared" si="18"/>
        <v>0</v>
      </c>
      <c r="S31" s="5567">
        <f t="shared" si="18"/>
        <v>0</v>
      </c>
      <c r="T31" s="5568">
        <f t="shared" si="19"/>
        <v>0</v>
      </c>
    </row>
    <row r="32" spans="2:20" ht="29.25" customHeight="1">
      <c r="B32" s="5492" t="s">
        <v>183</v>
      </c>
      <c r="C32" s="6452">
        <v>0</v>
      </c>
      <c r="D32" s="6453">
        <v>0</v>
      </c>
      <c r="E32" s="6394">
        <v>0</v>
      </c>
      <c r="F32" s="6452">
        <v>0</v>
      </c>
      <c r="G32" s="6453">
        <v>1</v>
      </c>
      <c r="H32" s="6408">
        <f t="shared" si="14"/>
        <v>1</v>
      </c>
      <c r="I32" s="6455">
        <v>0</v>
      </c>
      <c r="J32" s="6453">
        <v>0</v>
      </c>
      <c r="K32" s="6394">
        <f>SUM(I32:J32)</f>
        <v>0</v>
      </c>
      <c r="L32" s="6452">
        <v>0</v>
      </c>
      <c r="M32" s="6453">
        <v>0</v>
      </c>
      <c r="N32" s="6408">
        <f t="shared" si="16"/>
        <v>0</v>
      </c>
      <c r="O32" s="6455">
        <v>0</v>
      </c>
      <c r="P32" s="6453">
        <v>0</v>
      </c>
      <c r="Q32" s="6394">
        <v>0</v>
      </c>
      <c r="R32" s="6440">
        <f t="shared" si="18"/>
        <v>0</v>
      </c>
      <c r="S32" s="6421">
        <f t="shared" si="18"/>
        <v>1</v>
      </c>
      <c r="T32" s="6422">
        <f t="shared" si="19"/>
        <v>1</v>
      </c>
    </row>
    <row r="33" spans="2:21" ht="44.25" customHeight="1">
      <c r="B33" s="5492" t="s">
        <v>184</v>
      </c>
      <c r="C33" s="6452">
        <v>0</v>
      </c>
      <c r="D33" s="6453">
        <v>0</v>
      </c>
      <c r="E33" s="6394">
        <f>SUM(C33:D33)</f>
        <v>0</v>
      </c>
      <c r="F33" s="6452">
        <v>0</v>
      </c>
      <c r="G33" s="6453">
        <v>1</v>
      </c>
      <c r="H33" s="6408">
        <f t="shared" si="14"/>
        <v>1</v>
      </c>
      <c r="I33" s="6455">
        <v>0</v>
      </c>
      <c r="J33" s="6453">
        <v>0</v>
      </c>
      <c r="K33" s="6394">
        <f t="shared" si="15"/>
        <v>0</v>
      </c>
      <c r="L33" s="6452">
        <v>0</v>
      </c>
      <c r="M33" s="6453">
        <v>0</v>
      </c>
      <c r="N33" s="6408">
        <f t="shared" si="16"/>
        <v>0</v>
      </c>
      <c r="O33" s="6455">
        <v>0</v>
      </c>
      <c r="P33" s="6453">
        <v>1</v>
      </c>
      <c r="Q33" s="6394">
        <f t="shared" si="17"/>
        <v>1</v>
      </c>
      <c r="R33" s="6440">
        <f t="shared" si="18"/>
        <v>0</v>
      </c>
      <c r="S33" s="6421">
        <f t="shared" si="18"/>
        <v>2</v>
      </c>
      <c r="T33" s="6422">
        <f t="shared" si="19"/>
        <v>2</v>
      </c>
    </row>
    <row r="34" spans="2:21" ht="84" customHeight="1" thickBot="1">
      <c r="B34" s="5487" t="s">
        <v>185</v>
      </c>
      <c r="C34" s="6452">
        <v>0</v>
      </c>
      <c r="D34" s="6453">
        <v>0</v>
      </c>
      <c r="E34" s="6394">
        <f t="shared" si="13"/>
        <v>0</v>
      </c>
      <c r="F34" s="6452">
        <v>0</v>
      </c>
      <c r="G34" s="6453">
        <v>0</v>
      </c>
      <c r="H34" s="6408">
        <f t="shared" si="14"/>
        <v>0</v>
      </c>
      <c r="I34" s="6455">
        <v>0</v>
      </c>
      <c r="J34" s="6453">
        <v>0</v>
      </c>
      <c r="K34" s="6394">
        <f t="shared" si="15"/>
        <v>0</v>
      </c>
      <c r="L34" s="6452">
        <v>0</v>
      </c>
      <c r="M34" s="6453">
        <v>0</v>
      </c>
      <c r="N34" s="6408">
        <f t="shared" si="16"/>
        <v>0</v>
      </c>
      <c r="O34" s="6455">
        <v>0</v>
      </c>
      <c r="P34" s="6453">
        <v>0</v>
      </c>
      <c r="Q34" s="6394">
        <v>0</v>
      </c>
      <c r="R34" s="6440">
        <f t="shared" si="18"/>
        <v>0</v>
      </c>
      <c r="S34" s="6421">
        <f t="shared" si="18"/>
        <v>0</v>
      </c>
      <c r="T34" s="6422">
        <f t="shared" si="19"/>
        <v>0</v>
      </c>
    </row>
    <row r="35" spans="2:21" ht="42" customHeight="1" thickBot="1">
      <c r="B35" s="6456" t="s">
        <v>19</v>
      </c>
      <c r="C35" s="6426">
        <f t="shared" ref="C35:R35" si="20">SUM(C28:C34)</f>
        <v>0</v>
      </c>
      <c r="D35" s="6424">
        <f>SUM(D28:D34)</f>
        <v>0</v>
      </c>
      <c r="E35" s="6457">
        <f>SUM(E28:E34)</f>
        <v>0</v>
      </c>
      <c r="F35" s="6424">
        <f t="shared" si="20"/>
        <v>0</v>
      </c>
      <c r="G35" s="6424">
        <f>SUM(G28:G34)</f>
        <v>2</v>
      </c>
      <c r="H35" s="6458">
        <f>SUM(H28:H34)</f>
        <v>2</v>
      </c>
      <c r="I35" s="6427">
        <f t="shared" si="20"/>
        <v>0</v>
      </c>
      <c r="J35" s="6424">
        <f>SUM(J28:J34)</f>
        <v>0</v>
      </c>
      <c r="K35" s="6424">
        <f>SUM(K28:K34)</f>
        <v>0</v>
      </c>
      <c r="L35" s="6424">
        <f t="shared" si="20"/>
        <v>0</v>
      </c>
      <c r="M35" s="6424">
        <f>SUM(M28:M34)</f>
        <v>0</v>
      </c>
      <c r="N35" s="6424">
        <f>SUM(N28:N34)</f>
        <v>0</v>
      </c>
      <c r="O35" s="6424">
        <f t="shared" si="20"/>
        <v>0</v>
      </c>
      <c r="P35" s="6424">
        <f t="shared" si="20"/>
        <v>1</v>
      </c>
      <c r="Q35" s="6457">
        <f t="shared" si="20"/>
        <v>1</v>
      </c>
      <c r="R35" s="6424">
        <f t="shared" si="20"/>
        <v>0</v>
      </c>
      <c r="S35" s="6424">
        <f>SUM(S28:S34)</f>
        <v>3</v>
      </c>
      <c r="T35" s="6458">
        <f>SUM(T28:T34)</f>
        <v>3</v>
      </c>
    </row>
    <row r="36" spans="2:21" ht="39.75" customHeight="1" thickBot="1">
      <c r="B36" s="6459" t="s">
        <v>29</v>
      </c>
      <c r="C36" s="6460">
        <f t="shared" ref="C36:R36" si="21">C26</f>
        <v>0</v>
      </c>
      <c r="D36" s="6461">
        <f t="shared" si="21"/>
        <v>34</v>
      </c>
      <c r="E36" s="6462">
        <f t="shared" si="21"/>
        <v>34</v>
      </c>
      <c r="F36" s="6463">
        <f t="shared" si="21"/>
        <v>0</v>
      </c>
      <c r="G36" s="6461">
        <f>G26</f>
        <v>40</v>
      </c>
      <c r="H36" s="6464">
        <f>H26</f>
        <v>40</v>
      </c>
      <c r="I36" s="6460">
        <f t="shared" si="21"/>
        <v>0</v>
      </c>
      <c r="J36" s="6461">
        <f t="shared" si="21"/>
        <v>90</v>
      </c>
      <c r="K36" s="6462">
        <f t="shared" si="21"/>
        <v>90</v>
      </c>
      <c r="L36" s="6463">
        <f t="shared" si="21"/>
        <v>15</v>
      </c>
      <c r="M36" s="6461">
        <f t="shared" si="21"/>
        <v>90</v>
      </c>
      <c r="N36" s="6464">
        <f t="shared" si="21"/>
        <v>105</v>
      </c>
      <c r="O36" s="6460">
        <f t="shared" si="21"/>
        <v>2</v>
      </c>
      <c r="P36" s="6461">
        <f t="shared" si="21"/>
        <v>107</v>
      </c>
      <c r="Q36" s="6462">
        <f t="shared" si="21"/>
        <v>109</v>
      </c>
      <c r="R36" s="6463">
        <f t="shared" si="21"/>
        <v>17</v>
      </c>
      <c r="S36" s="6461">
        <f>S26</f>
        <v>361</v>
      </c>
      <c r="T36" s="6462">
        <f>T26</f>
        <v>378</v>
      </c>
      <c r="U36" s="226"/>
    </row>
    <row r="37" spans="2:21" ht="49.5" customHeight="1" thickBot="1">
      <c r="B37" s="6465" t="s">
        <v>34</v>
      </c>
      <c r="C37" s="6466">
        <f t="shared" ref="C37:R37" si="22">C35</f>
        <v>0</v>
      </c>
      <c r="D37" s="6467">
        <f>D35</f>
        <v>0</v>
      </c>
      <c r="E37" s="6468">
        <f>E35</f>
        <v>0</v>
      </c>
      <c r="F37" s="6469">
        <f t="shared" si="22"/>
        <v>0</v>
      </c>
      <c r="G37" s="6467">
        <f>G35</f>
        <v>2</v>
      </c>
      <c r="H37" s="6470">
        <f>H35</f>
        <v>2</v>
      </c>
      <c r="I37" s="6466">
        <f t="shared" si="22"/>
        <v>0</v>
      </c>
      <c r="J37" s="6467">
        <f>J35</f>
        <v>0</v>
      </c>
      <c r="K37" s="6468">
        <f>K35</f>
        <v>0</v>
      </c>
      <c r="L37" s="6469">
        <f t="shared" si="22"/>
        <v>0</v>
      </c>
      <c r="M37" s="6467">
        <f>M35</f>
        <v>0</v>
      </c>
      <c r="N37" s="6470">
        <f>N35</f>
        <v>0</v>
      </c>
      <c r="O37" s="6466">
        <f t="shared" si="22"/>
        <v>0</v>
      </c>
      <c r="P37" s="6467">
        <f t="shared" si="22"/>
        <v>1</v>
      </c>
      <c r="Q37" s="6468">
        <f t="shared" si="22"/>
        <v>1</v>
      </c>
      <c r="R37" s="6469">
        <f t="shared" si="22"/>
        <v>0</v>
      </c>
      <c r="S37" s="6467">
        <f>S35</f>
        <v>3</v>
      </c>
      <c r="T37" s="6468">
        <f>T35</f>
        <v>3</v>
      </c>
    </row>
    <row r="38" spans="2:21" ht="47.25" customHeight="1" thickBot="1">
      <c r="B38" s="3834" t="s">
        <v>35</v>
      </c>
      <c r="C38" s="3829">
        <f t="shared" ref="C38:R38" si="23">SUM(C36:C37)</f>
        <v>0</v>
      </c>
      <c r="D38" s="3830">
        <f t="shared" si="23"/>
        <v>34</v>
      </c>
      <c r="E38" s="3831">
        <f t="shared" si="23"/>
        <v>34</v>
      </c>
      <c r="F38" s="3832">
        <f t="shared" si="23"/>
        <v>0</v>
      </c>
      <c r="G38" s="3830">
        <f>SUM(G36:G37)</f>
        <v>42</v>
      </c>
      <c r="H38" s="3833">
        <f>SUM(H36:H37)</f>
        <v>42</v>
      </c>
      <c r="I38" s="3829">
        <f t="shared" si="23"/>
        <v>0</v>
      </c>
      <c r="J38" s="3830">
        <f t="shared" si="23"/>
        <v>90</v>
      </c>
      <c r="K38" s="3831">
        <f t="shared" si="23"/>
        <v>90</v>
      </c>
      <c r="L38" s="3832">
        <f t="shared" si="23"/>
        <v>15</v>
      </c>
      <c r="M38" s="3830">
        <f t="shared" si="23"/>
        <v>90</v>
      </c>
      <c r="N38" s="3833">
        <f t="shared" si="23"/>
        <v>105</v>
      </c>
      <c r="O38" s="3829">
        <f t="shared" si="23"/>
        <v>2</v>
      </c>
      <c r="P38" s="3830">
        <f t="shared" si="23"/>
        <v>108</v>
      </c>
      <c r="Q38" s="3831">
        <f t="shared" si="23"/>
        <v>110</v>
      </c>
      <c r="R38" s="3832">
        <f t="shared" si="23"/>
        <v>17</v>
      </c>
      <c r="S38" s="3830">
        <f>SUM(S36:S37)</f>
        <v>364</v>
      </c>
      <c r="T38" s="3831">
        <f>SUM(T36:T37)</f>
        <v>381</v>
      </c>
    </row>
    <row r="39" spans="2:21" ht="16.5" customHeight="1">
      <c r="B39" s="3807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</row>
    <row r="40" spans="2:21">
      <c r="B40" s="3807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</row>
    <row r="41" spans="2:21">
      <c r="B41" s="7346"/>
      <c r="C41" s="7346"/>
      <c r="D41" s="7346"/>
      <c r="E41" s="7346"/>
      <c r="F41" s="7346"/>
      <c r="G41" s="7346"/>
      <c r="H41" s="7346"/>
      <c r="I41" s="7346"/>
      <c r="J41" s="7346"/>
      <c r="K41" s="7346"/>
      <c r="L41" s="7346"/>
      <c r="M41" s="7346"/>
      <c r="N41" s="7346"/>
      <c r="O41" s="7346"/>
      <c r="P41" s="7346"/>
      <c r="Q41" s="7346"/>
      <c r="R41" s="7346"/>
      <c r="S41" s="7346"/>
      <c r="T41" s="7346"/>
    </row>
    <row r="42" spans="2:21">
      <c r="B42" s="3807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</row>
    <row r="44" spans="2:21">
      <c r="B44" s="226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</row>
    <row r="45" spans="2:21"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Q25"/>
  <sheetViews>
    <sheetView zoomScale="50" zoomScaleNormal="50" workbookViewId="0">
      <selection activeCell="H38" sqref="H38"/>
    </sheetView>
  </sheetViews>
  <sheetFormatPr defaultRowHeight="25.5"/>
  <cols>
    <col min="1" max="1" width="103.85546875" style="64" customWidth="1"/>
    <col min="2" max="10" width="19.7109375" style="64" customWidth="1"/>
    <col min="11" max="12" width="10.7109375" style="64" customWidth="1"/>
    <col min="13" max="13" width="9.140625" style="64"/>
    <col min="14" max="14" width="12.85546875" style="64" customWidth="1"/>
    <col min="15" max="15" width="23.42578125" style="64" customWidth="1"/>
    <col min="16" max="17" width="9.140625" style="64"/>
    <col min="18" max="18" width="10.5703125" style="64" bestFit="1" customWidth="1"/>
    <col min="19" max="19" width="11.28515625" style="64" customWidth="1"/>
    <col min="20" max="256" width="9.140625" style="64"/>
    <col min="257" max="257" width="103.85546875" style="64" customWidth="1"/>
    <col min="258" max="266" width="19.7109375" style="64" customWidth="1"/>
    <col min="267" max="268" width="10.7109375" style="64" customWidth="1"/>
    <col min="269" max="269" width="9.140625" style="64"/>
    <col min="270" max="270" width="12.85546875" style="64" customWidth="1"/>
    <col min="271" max="271" width="23.42578125" style="64" customWidth="1"/>
    <col min="272" max="273" width="9.140625" style="64"/>
    <col min="274" max="274" width="10.5703125" style="64" bestFit="1" customWidth="1"/>
    <col min="275" max="275" width="11.28515625" style="64" customWidth="1"/>
    <col min="276" max="512" width="9.140625" style="64"/>
    <col min="513" max="513" width="103.85546875" style="64" customWidth="1"/>
    <col min="514" max="522" width="19.7109375" style="64" customWidth="1"/>
    <col min="523" max="524" width="10.7109375" style="64" customWidth="1"/>
    <col min="525" max="525" width="9.140625" style="64"/>
    <col min="526" max="526" width="12.85546875" style="64" customWidth="1"/>
    <col min="527" max="527" width="23.42578125" style="64" customWidth="1"/>
    <col min="528" max="529" width="9.140625" style="64"/>
    <col min="530" max="530" width="10.5703125" style="64" bestFit="1" customWidth="1"/>
    <col min="531" max="531" width="11.28515625" style="64" customWidth="1"/>
    <col min="532" max="768" width="9.140625" style="64"/>
    <col min="769" max="769" width="103.85546875" style="64" customWidth="1"/>
    <col min="770" max="778" width="19.7109375" style="64" customWidth="1"/>
    <col min="779" max="780" width="10.7109375" style="64" customWidth="1"/>
    <col min="781" max="781" width="9.140625" style="64"/>
    <col min="782" max="782" width="12.85546875" style="64" customWidth="1"/>
    <col min="783" max="783" width="23.42578125" style="64" customWidth="1"/>
    <col min="784" max="785" width="9.140625" style="64"/>
    <col min="786" max="786" width="10.5703125" style="64" bestFit="1" customWidth="1"/>
    <col min="787" max="787" width="11.28515625" style="64" customWidth="1"/>
    <col min="788" max="1024" width="9.140625" style="64"/>
    <col min="1025" max="1025" width="103.85546875" style="64" customWidth="1"/>
    <col min="1026" max="1034" width="19.7109375" style="64" customWidth="1"/>
    <col min="1035" max="1036" width="10.7109375" style="64" customWidth="1"/>
    <col min="1037" max="1037" width="9.140625" style="64"/>
    <col min="1038" max="1038" width="12.85546875" style="64" customWidth="1"/>
    <col min="1039" max="1039" width="23.42578125" style="64" customWidth="1"/>
    <col min="1040" max="1041" width="9.140625" style="64"/>
    <col min="1042" max="1042" width="10.5703125" style="64" bestFit="1" customWidth="1"/>
    <col min="1043" max="1043" width="11.28515625" style="64" customWidth="1"/>
    <col min="1044" max="1280" width="9.140625" style="64"/>
    <col min="1281" max="1281" width="103.85546875" style="64" customWidth="1"/>
    <col min="1282" max="1290" width="19.7109375" style="64" customWidth="1"/>
    <col min="1291" max="1292" width="10.7109375" style="64" customWidth="1"/>
    <col min="1293" max="1293" width="9.140625" style="64"/>
    <col min="1294" max="1294" width="12.85546875" style="64" customWidth="1"/>
    <col min="1295" max="1295" width="23.42578125" style="64" customWidth="1"/>
    <col min="1296" max="1297" width="9.140625" style="64"/>
    <col min="1298" max="1298" width="10.5703125" style="64" bestFit="1" customWidth="1"/>
    <col min="1299" max="1299" width="11.28515625" style="64" customWidth="1"/>
    <col min="1300" max="1536" width="9.140625" style="64"/>
    <col min="1537" max="1537" width="103.85546875" style="64" customWidth="1"/>
    <col min="1538" max="1546" width="19.7109375" style="64" customWidth="1"/>
    <col min="1547" max="1548" width="10.7109375" style="64" customWidth="1"/>
    <col min="1549" max="1549" width="9.140625" style="64"/>
    <col min="1550" max="1550" width="12.85546875" style="64" customWidth="1"/>
    <col min="1551" max="1551" width="23.42578125" style="64" customWidth="1"/>
    <col min="1552" max="1553" width="9.140625" style="64"/>
    <col min="1554" max="1554" width="10.5703125" style="64" bestFit="1" customWidth="1"/>
    <col min="1555" max="1555" width="11.28515625" style="64" customWidth="1"/>
    <col min="1556" max="1792" width="9.140625" style="64"/>
    <col min="1793" max="1793" width="103.85546875" style="64" customWidth="1"/>
    <col min="1794" max="1802" width="19.7109375" style="64" customWidth="1"/>
    <col min="1803" max="1804" width="10.7109375" style="64" customWidth="1"/>
    <col min="1805" max="1805" width="9.140625" style="64"/>
    <col min="1806" max="1806" width="12.85546875" style="64" customWidth="1"/>
    <col min="1807" max="1807" width="23.42578125" style="64" customWidth="1"/>
    <col min="1808" max="1809" width="9.140625" style="64"/>
    <col min="1810" max="1810" width="10.5703125" style="64" bestFit="1" customWidth="1"/>
    <col min="1811" max="1811" width="11.28515625" style="64" customWidth="1"/>
    <col min="1812" max="2048" width="9.140625" style="64"/>
    <col min="2049" max="2049" width="103.85546875" style="64" customWidth="1"/>
    <col min="2050" max="2058" width="19.7109375" style="64" customWidth="1"/>
    <col min="2059" max="2060" width="10.7109375" style="64" customWidth="1"/>
    <col min="2061" max="2061" width="9.140625" style="64"/>
    <col min="2062" max="2062" width="12.85546875" style="64" customWidth="1"/>
    <col min="2063" max="2063" width="23.42578125" style="64" customWidth="1"/>
    <col min="2064" max="2065" width="9.140625" style="64"/>
    <col min="2066" max="2066" width="10.5703125" style="64" bestFit="1" customWidth="1"/>
    <col min="2067" max="2067" width="11.28515625" style="64" customWidth="1"/>
    <col min="2068" max="2304" width="9.140625" style="64"/>
    <col min="2305" max="2305" width="103.85546875" style="64" customWidth="1"/>
    <col min="2306" max="2314" width="19.7109375" style="64" customWidth="1"/>
    <col min="2315" max="2316" width="10.7109375" style="64" customWidth="1"/>
    <col min="2317" max="2317" width="9.140625" style="64"/>
    <col min="2318" max="2318" width="12.85546875" style="64" customWidth="1"/>
    <col min="2319" max="2319" width="23.42578125" style="64" customWidth="1"/>
    <col min="2320" max="2321" width="9.140625" style="64"/>
    <col min="2322" max="2322" width="10.5703125" style="64" bestFit="1" customWidth="1"/>
    <col min="2323" max="2323" width="11.28515625" style="64" customWidth="1"/>
    <col min="2324" max="2560" width="9.140625" style="64"/>
    <col min="2561" max="2561" width="103.85546875" style="64" customWidth="1"/>
    <col min="2562" max="2570" width="19.7109375" style="64" customWidth="1"/>
    <col min="2571" max="2572" width="10.7109375" style="64" customWidth="1"/>
    <col min="2573" max="2573" width="9.140625" style="64"/>
    <col min="2574" max="2574" width="12.85546875" style="64" customWidth="1"/>
    <col min="2575" max="2575" width="23.42578125" style="64" customWidth="1"/>
    <col min="2576" max="2577" width="9.140625" style="64"/>
    <col min="2578" max="2578" width="10.5703125" style="64" bestFit="1" customWidth="1"/>
    <col min="2579" max="2579" width="11.28515625" style="64" customWidth="1"/>
    <col min="2580" max="2816" width="9.140625" style="64"/>
    <col min="2817" max="2817" width="103.85546875" style="64" customWidth="1"/>
    <col min="2818" max="2826" width="19.7109375" style="64" customWidth="1"/>
    <col min="2827" max="2828" width="10.7109375" style="64" customWidth="1"/>
    <col min="2829" max="2829" width="9.140625" style="64"/>
    <col min="2830" max="2830" width="12.85546875" style="64" customWidth="1"/>
    <col min="2831" max="2831" width="23.42578125" style="64" customWidth="1"/>
    <col min="2832" max="2833" width="9.140625" style="64"/>
    <col min="2834" max="2834" width="10.5703125" style="64" bestFit="1" customWidth="1"/>
    <col min="2835" max="2835" width="11.28515625" style="64" customWidth="1"/>
    <col min="2836" max="3072" width="9.140625" style="64"/>
    <col min="3073" max="3073" width="103.85546875" style="64" customWidth="1"/>
    <col min="3074" max="3082" width="19.7109375" style="64" customWidth="1"/>
    <col min="3083" max="3084" width="10.7109375" style="64" customWidth="1"/>
    <col min="3085" max="3085" width="9.140625" style="64"/>
    <col min="3086" max="3086" width="12.85546875" style="64" customWidth="1"/>
    <col min="3087" max="3087" width="23.42578125" style="64" customWidth="1"/>
    <col min="3088" max="3089" width="9.140625" style="64"/>
    <col min="3090" max="3090" width="10.5703125" style="64" bestFit="1" customWidth="1"/>
    <col min="3091" max="3091" width="11.28515625" style="64" customWidth="1"/>
    <col min="3092" max="3328" width="9.140625" style="64"/>
    <col min="3329" max="3329" width="103.85546875" style="64" customWidth="1"/>
    <col min="3330" max="3338" width="19.7109375" style="64" customWidth="1"/>
    <col min="3339" max="3340" width="10.7109375" style="64" customWidth="1"/>
    <col min="3341" max="3341" width="9.140625" style="64"/>
    <col min="3342" max="3342" width="12.85546875" style="64" customWidth="1"/>
    <col min="3343" max="3343" width="23.42578125" style="64" customWidth="1"/>
    <col min="3344" max="3345" width="9.140625" style="64"/>
    <col min="3346" max="3346" width="10.5703125" style="64" bestFit="1" customWidth="1"/>
    <col min="3347" max="3347" width="11.28515625" style="64" customWidth="1"/>
    <col min="3348" max="3584" width="9.140625" style="64"/>
    <col min="3585" max="3585" width="103.85546875" style="64" customWidth="1"/>
    <col min="3586" max="3594" width="19.7109375" style="64" customWidth="1"/>
    <col min="3595" max="3596" width="10.7109375" style="64" customWidth="1"/>
    <col min="3597" max="3597" width="9.140625" style="64"/>
    <col min="3598" max="3598" width="12.85546875" style="64" customWidth="1"/>
    <col min="3599" max="3599" width="23.42578125" style="64" customWidth="1"/>
    <col min="3600" max="3601" width="9.140625" style="64"/>
    <col min="3602" max="3602" width="10.5703125" style="64" bestFit="1" customWidth="1"/>
    <col min="3603" max="3603" width="11.28515625" style="64" customWidth="1"/>
    <col min="3604" max="3840" width="9.140625" style="64"/>
    <col min="3841" max="3841" width="103.85546875" style="64" customWidth="1"/>
    <col min="3842" max="3850" width="19.7109375" style="64" customWidth="1"/>
    <col min="3851" max="3852" width="10.7109375" style="64" customWidth="1"/>
    <col min="3853" max="3853" width="9.140625" style="64"/>
    <col min="3854" max="3854" width="12.85546875" style="64" customWidth="1"/>
    <col min="3855" max="3855" width="23.42578125" style="64" customWidth="1"/>
    <col min="3856" max="3857" width="9.140625" style="64"/>
    <col min="3858" max="3858" width="10.5703125" style="64" bestFit="1" customWidth="1"/>
    <col min="3859" max="3859" width="11.28515625" style="64" customWidth="1"/>
    <col min="3860" max="4096" width="9.140625" style="64"/>
    <col min="4097" max="4097" width="103.85546875" style="64" customWidth="1"/>
    <col min="4098" max="4106" width="19.7109375" style="64" customWidth="1"/>
    <col min="4107" max="4108" width="10.7109375" style="64" customWidth="1"/>
    <col min="4109" max="4109" width="9.140625" style="64"/>
    <col min="4110" max="4110" width="12.85546875" style="64" customWidth="1"/>
    <col min="4111" max="4111" width="23.42578125" style="64" customWidth="1"/>
    <col min="4112" max="4113" width="9.140625" style="64"/>
    <col min="4114" max="4114" width="10.5703125" style="64" bestFit="1" customWidth="1"/>
    <col min="4115" max="4115" width="11.28515625" style="64" customWidth="1"/>
    <col min="4116" max="4352" width="9.140625" style="64"/>
    <col min="4353" max="4353" width="103.85546875" style="64" customWidth="1"/>
    <col min="4354" max="4362" width="19.7109375" style="64" customWidth="1"/>
    <col min="4363" max="4364" width="10.7109375" style="64" customWidth="1"/>
    <col min="4365" max="4365" width="9.140625" style="64"/>
    <col min="4366" max="4366" width="12.85546875" style="64" customWidth="1"/>
    <col min="4367" max="4367" width="23.42578125" style="64" customWidth="1"/>
    <col min="4368" max="4369" width="9.140625" style="64"/>
    <col min="4370" max="4370" width="10.5703125" style="64" bestFit="1" customWidth="1"/>
    <col min="4371" max="4371" width="11.28515625" style="64" customWidth="1"/>
    <col min="4372" max="4608" width="9.140625" style="64"/>
    <col min="4609" max="4609" width="103.85546875" style="64" customWidth="1"/>
    <col min="4610" max="4618" width="19.7109375" style="64" customWidth="1"/>
    <col min="4619" max="4620" width="10.7109375" style="64" customWidth="1"/>
    <col min="4621" max="4621" width="9.140625" style="64"/>
    <col min="4622" max="4622" width="12.85546875" style="64" customWidth="1"/>
    <col min="4623" max="4623" width="23.42578125" style="64" customWidth="1"/>
    <col min="4624" max="4625" width="9.140625" style="64"/>
    <col min="4626" max="4626" width="10.5703125" style="64" bestFit="1" customWidth="1"/>
    <col min="4627" max="4627" width="11.28515625" style="64" customWidth="1"/>
    <col min="4628" max="4864" width="9.140625" style="64"/>
    <col min="4865" max="4865" width="103.85546875" style="64" customWidth="1"/>
    <col min="4866" max="4874" width="19.7109375" style="64" customWidth="1"/>
    <col min="4875" max="4876" width="10.7109375" style="64" customWidth="1"/>
    <col min="4877" max="4877" width="9.140625" style="64"/>
    <col min="4878" max="4878" width="12.85546875" style="64" customWidth="1"/>
    <col min="4879" max="4879" width="23.42578125" style="64" customWidth="1"/>
    <col min="4880" max="4881" width="9.140625" style="64"/>
    <col min="4882" max="4882" width="10.5703125" style="64" bestFit="1" customWidth="1"/>
    <col min="4883" max="4883" width="11.28515625" style="64" customWidth="1"/>
    <col min="4884" max="5120" width="9.140625" style="64"/>
    <col min="5121" max="5121" width="103.85546875" style="64" customWidth="1"/>
    <col min="5122" max="5130" width="19.7109375" style="64" customWidth="1"/>
    <col min="5131" max="5132" width="10.7109375" style="64" customWidth="1"/>
    <col min="5133" max="5133" width="9.140625" style="64"/>
    <col min="5134" max="5134" width="12.85546875" style="64" customWidth="1"/>
    <col min="5135" max="5135" width="23.42578125" style="64" customWidth="1"/>
    <col min="5136" max="5137" width="9.140625" style="64"/>
    <col min="5138" max="5138" width="10.5703125" style="64" bestFit="1" customWidth="1"/>
    <col min="5139" max="5139" width="11.28515625" style="64" customWidth="1"/>
    <col min="5140" max="5376" width="9.140625" style="64"/>
    <col min="5377" max="5377" width="103.85546875" style="64" customWidth="1"/>
    <col min="5378" max="5386" width="19.7109375" style="64" customWidth="1"/>
    <col min="5387" max="5388" width="10.7109375" style="64" customWidth="1"/>
    <col min="5389" max="5389" width="9.140625" style="64"/>
    <col min="5390" max="5390" width="12.85546875" style="64" customWidth="1"/>
    <col min="5391" max="5391" width="23.42578125" style="64" customWidth="1"/>
    <col min="5392" max="5393" width="9.140625" style="64"/>
    <col min="5394" max="5394" width="10.5703125" style="64" bestFit="1" customWidth="1"/>
    <col min="5395" max="5395" width="11.28515625" style="64" customWidth="1"/>
    <col min="5396" max="5632" width="9.140625" style="64"/>
    <col min="5633" max="5633" width="103.85546875" style="64" customWidth="1"/>
    <col min="5634" max="5642" width="19.7109375" style="64" customWidth="1"/>
    <col min="5643" max="5644" width="10.7109375" style="64" customWidth="1"/>
    <col min="5645" max="5645" width="9.140625" style="64"/>
    <col min="5646" max="5646" width="12.85546875" style="64" customWidth="1"/>
    <col min="5647" max="5647" width="23.42578125" style="64" customWidth="1"/>
    <col min="5648" max="5649" width="9.140625" style="64"/>
    <col min="5650" max="5650" width="10.5703125" style="64" bestFit="1" customWidth="1"/>
    <col min="5651" max="5651" width="11.28515625" style="64" customWidth="1"/>
    <col min="5652" max="5888" width="9.140625" style="64"/>
    <col min="5889" max="5889" width="103.85546875" style="64" customWidth="1"/>
    <col min="5890" max="5898" width="19.7109375" style="64" customWidth="1"/>
    <col min="5899" max="5900" width="10.7109375" style="64" customWidth="1"/>
    <col min="5901" max="5901" width="9.140625" style="64"/>
    <col min="5902" max="5902" width="12.85546875" style="64" customWidth="1"/>
    <col min="5903" max="5903" width="23.42578125" style="64" customWidth="1"/>
    <col min="5904" max="5905" width="9.140625" style="64"/>
    <col min="5906" max="5906" width="10.5703125" style="64" bestFit="1" customWidth="1"/>
    <col min="5907" max="5907" width="11.28515625" style="64" customWidth="1"/>
    <col min="5908" max="6144" width="9.140625" style="64"/>
    <col min="6145" max="6145" width="103.85546875" style="64" customWidth="1"/>
    <col min="6146" max="6154" width="19.7109375" style="64" customWidth="1"/>
    <col min="6155" max="6156" width="10.7109375" style="64" customWidth="1"/>
    <col min="6157" max="6157" width="9.140625" style="64"/>
    <col min="6158" max="6158" width="12.85546875" style="64" customWidth="1"/>
    <col min="6159" max="6159" width="23.42578125" style="64" customWidth="1"/>
    <col min="6160" max="6161" width="9.140625" style="64"/>
    <col min="6162" max="6162" width="10.5703125" style="64" bestFit="1" customWidth="1"/>
    <col min="6163" max="6163" width="11.28515625" style="64" customWidth="1"/>
    <col min="6164" max="6400" width="9.140625" style="64"/>
    <col min="6401" max="6401" width="103.85546875" style="64" customWidth="1"/>
    <col min="6402" max="6410" width="19.7109375" style="64" customWidth="1"/>
    <col min="6411" max="6412" width="10.7109375" style="64" customWidth="1"/>
    <col min="6413" max="6413" width="9.140625" style="64"/>
    <col min="6414" max="6414" width="12.85546875" style="64" customWidth="1"/>
    <col min="6415" max="6415" width="23.42578125" style="64" customWidth="1"/>
    <col min="6416" max="6417" width="9.140625" style="64"/>
    <col min="6418" max="6418" width="10.5703125" style="64" bestFit="1" customWidth="1"/>
    <col min="6419" max="6419" width="11.28515625" style="64" customWidth="1"/>
    <col min="6420" max="6656" width="9.140625" style="64"/>
    <col min="6657" max="6657" width="103.85546875" style="64" customWidth="1"/>
    <col min="6658" max="6666" width="19.7109375" style="64" customWidth="1"/>
    <col min="6667" max="6668" width="10.7109375" style="64" customWidth="1"/>
    <col min="6669" max="6669" width="9.140625" style="64"/>
    <col min="6670" max="6670" width="12.85546875" style="64" customWidth="1"/>
    <col min="6671" max="6671" width="23.42578125" style="64" customWidth="1"/>
    <col min="6672" max="6673" width="9.140625" style="64"/>
    <col min="6674" max="6674" width="10.5703125" style="64" bestFit="1" customWidth="1"/>
    <col min="6675" max="6675" width="11.28515625" style="64" customWidth="1"/>
    <col min="6676" max="6912" width="9.140625" style="64"/>
    <col min="6913" max="6913" width="103.85546875" style="64" customWidth="1"/>
    <col min="6914" max="6922" width="19.7109375" style="64" customWidth="1"/>
    <col min="6923" max="6924" width="10.7109375" style="64" customWidth="1"/>
    <col min="6925" max="6925" width="9.140625" style="64"/>
    <col min="6926" max="6926" width="12.85546875" style="64" customWidth="1"/>
    <col min="6927" max="6927" width="23.42578125" style="64" customWidth="1"/>
    <col min="6928" max="6929" width="9.140625" style="64"/>
    <col min="6930" max="6930" width="10.5703125" style="64" bestFit="1" customWidth="1"/>
    <col min="6931" max="6931" width="11.28515625" style="64" customWidth="1"/>
    <col min="6932" max="7168" width="9.140625" style="64"/>
    <col min="7169" max="7169" width="103.85546875" style="64" customWidth="1"/>
    <col min="7170" max="7178" width="19.7109375" style="64" customWidth="1"/>
    <col min="7179" max="7180" width="10.7109375" style="64" customWidth="1"/>
    <col min="7181" max="7181" width="9.140625" style="64"/>
    <col min="7182" max="7182" width="12.85546875" style="64" customWidth="1"/>
    <col min="7183" max="7183" width="23.42578125" style="64" customWidth="1"/>
    <col min="7184" max="7185" width="9.140625" style="64"/>
    <col min="7186" max="7186" width="10.5703125" style="64" bestFit="1" customWidth="1"/>
    <col min="7187" max="7187" width="11.28515625" style="64" customWidth="1"/>
    <col min="7188" max="7424" width="9.140625" style="64"/>
    <col min="7425" max="7425" width="103.85546875" style="64" customWidth="1"/>
    <col min="7426" max="7434" width="19.7109375" style="64" customWidth="1"/>
    <col min="7435" max="7436" width="10.7109375" style="64" customWidth="1"/>
    <col min="7437" max="7437" width="9.140625" style="64"/>
    <col min="7438" max="7438" width="12.85546875" style="64" customWidth="1"/>
    <col min="7439" max="7439" width="23.42578125" style="64" customWidth="1"/>
    <col min="7440" max="7441" width="9.140625" style="64"/>
    <col min="7442" max="7442" width="10.5703125" style="64" bestFit="1" customWidth="1"/>
    <col min="7443" max="7443" width="11.28515625" style="64" customWidth="1"/>
    <col min="7444" max="7680" width="9.140625" style="64"/>
    <col min="7681" max="7681" width="103.85546875" style="64" customWidth="1"/>
    <col min="7682" max="7690" width="19.7109375" style="64" customWidth="1"/>
    <col min="7691" max="7692" width="10.7109375" style="64" customWidth="1"/>
    <col min="7693" max="7693" width="9.140625" style="64"/>
    <col min="7694" max="7694" width="12.85546875" style="64" customWidth="1"/>
    <col min="7695" max="7695" width="23.42578125" style="64" customWidth="1"/>
    <col min="7696" max="7697" width="9.140625" style="64"/>
    <col min="7698" max="7698" width="10.5703125" style="64" bestFit="1" customWidth="1"/>
    <col min="7699" max="7699" width="11.28515625" style="64" customWidth="1"/>
    <col min="7700" max="7936" width="9.140625" style="64"/>
    <col min="7937" max="7937" width="103.85546875" style="64" customWidth="1"/>
    <col min="7938" max="7946" width="19.7109375" style="64" customWidth="1"/>
    <col min="7947" max="7948" width="10.7109375" style="64" customWidth="1"/>
    <col min="7949" max="7949" width="9.140625" style="64"/>
    <col min="7950" max="7950" width="12.85546875" style="64" customWidth="1"/>
    <col min="7951" max="7951" width="23.42578125" style="64" customWidth="1"/>
    <col min="7952" max="7953" width="9.140625" style="64"/>
    <col min="7954" max="7954" width="10.5703125" style="64" bestFit="1" customWidth="1"/>
    <col min="7955" max="7955" width="11.28515625" style="64" customWidth="1"/>
    <col min="7956" max="8192" width="9.140625" style="64"/>
    <col min="8193" max="8193" width="103.85546875" style="64" customWidth="1"/>
    <col min="8194" max="8202" width="19.7109375" style="64" customWidth="1"/>
    <col min="8203" max="8204" width="10.7109375" style="64" customWidth="1"/>
    <col min="8205" max="8205" width="9.140625" style="64"/>
    <col min="8206" max="8206" width="12.85546875" style="64" customWidth="1"/>
    <col min="8207" max="8207" width="23.42578125" style="64" customWidth="1"/>
    <col min="8208" max="8209" width="9.140625" style="64"/>
    <col min="8210" max="8210" width="10.5703125" style="64" bestFit="1" customWidth="1"/>
    <col min="8211" max="8211" width="11.28515625" style="64" customWidth="1"/>
    <col min="8212" max="8448" width="9.140625" style="64"/>
    <col min="8449" max="8449" width="103.85546875" style="64" customWidth="1"/>
    <col min="8450" max="8458" width="19.7109375" style="64" customWidth="1"/>
    <col min="8459" max="8460" width="10.7109375" style="64" customWidth="1"/>
    <col min="8461" max="8461" width="9.140625" style="64"/>
    <col min="8462" max="8462" width="12.85546875" style="64" customWidth="1"/>
    <col min="8463" max="8463" width="23.42578125" style="64" customWidth="1"/>
    <col min="8464" max="8465" width="9.140625" style="64"/>
    <col min="8466" max="8466" width="10.5703125" style="64" bestFit="1" customWidth="1"/>
    <col min="8467" max="8467" width="11.28515625" style="64" customWidth="1"/>
    <col min="8468" max="8704" width="9.140625" style="64"/>
    <col min="8705" max="8705" width="103.85546875" style="64" customWidth="1"/>
    <col min="8706" max="8714" width="19.7109375" style="64" customWidth="1"/>
    <col min="8715" max="8716" width="10.7109375" style="64" customWidth="1"/>
    <col min="8717" max="8717" width="9.140625" style="64"/>
    <col min="8718" max="8718" width="12.85546875" style="64" customWidth="1"/>
    <col min="8719" max="8719" width="23.42578125" style="64" customWidth="1"/>
    <col min="8720" max="8721" width="9.140625" style="64"/>
    <col min="8722" max="8722" width="10.5703125" style="64" bestFit="1" customWidth="1"/>
    <col min="8723" max="8723" width="11.28515625" style="64" customWidth="1"/>
    <col min="8724" max="8960" width="9.140625" style="64"/>
    <col min="8961" max="8961" width="103.85546875" style="64" customWidth="1"/>
    <col min="8962" max="8970" width="19.7109375" style="64" customWidth="1"/>
    <col min="8971" max="8972" width="10.7109375" style="64" customWidth="1"/>
    <col min="8973" max="8973" width="9.140625" style="64"/>
    <col min="8974" max="8974" width="12.85546875" style="64" customWidth="1"/>
    <col min="8975" max="8975" width="23.42578125" style="64" customWidth="1"/>
    <col min="8976" max="8977" width="9.140625" style="64"/>
    <col min="8978" max="8978" width="10.5703125" style="64" bestFit="1" customWidth="1"/>
    <col min="8979" max="8979" width="11.28515625" style="64" customWidth="1"/>
    <col min="8980" max="9216" width="9.140625" style="64"/>
    <col min="9217" max="9217" width="103.85546875" style="64" customWidth="1"/>
    <col min="9218" max="9226" width="19.7109375" style="64" customWidth="1"/>
    <col min="9227" max="9228" width="10.7109375" style="64" customWidth="1"/>
    <col min="9229" max="9229" width="9.140625" style="64"/>
    <col min="9230" max="9230" width="12.85546875" style="64" customWidth="1"/>
    <col min="9231" max="9231" width="23.42578125" style="64" customWidth="1"/>
    <col min="9232" max="9233" width="9.140625" style="64"/>
    <col min="9234" max="9234" width="10.5703125" style="64" bestFit="1" customWidth="1"/>
    <col min="9235" max="9235" width="11.28515625" style="64" customWidth="1"/>
    <col min="9236" max="9472" width="9.140625" style="64"/>
    <col min="9473" max="9473" width="103.85546875" style="64" customWidth="1"/>
    <col min="9474" max="9482" width="19.7109375" style="64" customWidth="1"/>
    <col min="9483" max="9484" width="10.7109375" style="64" customWidth="1"/>
    <col min="9485" max="9485" width="9.140625" style="64"/>
    <col min="9486" max="9486" width="12.85546875" style="64" customWidth="1"/>
    <col min="9487" max="9487" width="23.42578125" style="64" customWidth="1"/>
    <col min="9488" max="9489" width="9.140625" style="64"/>
    <col min="9490" max="9490" width="10.5703125" style="64" bestFit="1" customWidth="1"/>
    <col min="9491" max="9491" width="11.28515625" style="64" customWidth="1"/>
    <col min="9492" max="9728" width="9.140625" style="64"/>
    <col min="9729" max="9729" width="103.85546875" style="64" customWidth="1"/>
    <col min="9730" max="9738" width="19.7109375" style="64" customWidth="1"/>
    <col min="9739" max="9740" width="10.7109375" style="64" customWidth="1"/>
    <col min="9741" max="9741" width="9.140625" style="64"/>
    <col min="9742" max="9742" width="12.85546875" style="64" customWidth="1"/>
    <col min="9743" max="9743" width="23.42578125" style="64" customWidth="1"/>
    <col min="9744" max="9745" width="9.140625" style="64"/>
    <col min="9746" max="9746" width="10.5703125" style="64" bestFit="1" customWidth="1"/>
    <col min="9747" max="9747" width="11.28515625" style="64" customWidth="1"/>
    <col min="9748" max="9984" width="9.140625" style="64"/>
    <col min="9985" max="9985" width="103.85546875" style="64" customWidth="1"/>
    <col min="9986" max="9994" width="19.7109375" style="64" customWidth="1"/>
    <col min="9995" max="9996" width="10.7109375" style="64" customWidth="1"/>
    <col min="9997" max="9997" width="9.140625" style="64"/>
    <col min="9998" max="9998" width="12.85546875" style="64" customWidth="1"/>
    <col min="9999" max="9999" width="23.42578125" style="64" customWidth="1"/>
    <col min="10000" max="10001" width="9.140625" style="64"/>
    <col min="10002" max="10002" width="10.5703125" style="64" bestFit="1" customWidth="1"/>
    <col min="10003" max="10003" width="11.28515625" style="64" customWidth="1"/>
    <col min="10004" max="10240" width="9.140625" style="64"/>
    <col min="10241" max="10241" width="103.85546875" style="64" customWidth="1"/>
    <col min="10242" max="10250" width="19.7109375" style="64" customWidth="1"/>
    <col min="10251" max="10252" width="10.7109375" style="64" customWidth="1"/>
    <col min="10253" max="10253" width="9.140625" style="64"/>
    <col min="10254" max="10254" width="12.85546875" style="64" customWidth="1"/>
    <col min="10255" max="10255" width="23.42578125" style="64" customWidth="1"/>
    <col min="10256" max="10257" width="9.140625" style="64"/>
    <col min="10258" max="10258" width="10.5703125" style="64" bestFit="1" customWidth="1"/>
    <col min="10259" max="10259" width="11.28515625" style="64" customWidth="1"/>
    <col min="10260" max="10496" width="9.140625" style="64"/>
    <col min="10497" max="10497" width="103.85546875" style="64" customWidth="1"/>
    <col min="10498" max="10506" width="19.7109375" style="64" customWidth="1"/>
    <col min="10507" max="10508" width="10.7109375" style="64" customWidth="1"/>
    <col min="10509" max="10509" width="9.140625" style="64"/>
    <col min="10510" max="10510" width="12.85546875" style="64" customWidth="1"/>
    <col min="10511" max="10511" width="23.42578125" style="64" customWidth="1"/>
    <col min="10512" max="10513" width="9.140625" style="64"/>
    <col min="10514" max="10514" width="10.5703125" style="64" bestFit="1" customWidth="1"/>
    <col min="10515" max="10515" width="11.28515625" style="64" customWidth="1"/>
    <col min="10516" max="10752" width="9.140625" style="64"/>
    <col min="10753" max="10753" width="103.85546875" style="64" customWidth="1"/>
    <col min="10754" max="10762" width="19.7109375" style="64" customWidth="1"/>
    <col min="10763" max="10764" width="10.7109375" style="64" customWidth="1"/>
    <col min="10765" max="10765" width="9.140625" style="64"/>
    <col min="10766" max="10766" width="12.85546875" style="64" customWidth="1"/>
    <col min="10767" max="10767" width="23.42578125" style="64" customWidth="1"/>
    <col min="10768" max="10769" width="9.140625" style="64"/>
    <col min="10770" max="10770" width="10.5703125" style="64" bestFit="1" customWidth="1"/>
    <col min="10771" max="10771" width="11.28515625" style="64" customWidth="1"/>
    <col min="10772" max="11008" width="9.140625" style="64"/>
    <col min="11009" max="11009" width="103.85546875" style="64" customWidth="1"/>
    <col min="11010" max="11018" width="19.7109375" style="64" customWidth="1"/>
    <col min="11019" max="11020" width="10.7109375" style="64" customWidth="1"/>
    <col min="11021" max="11021" width="9.140625" style="64"/>
    <col min="11022" max="11022" width="12.85546875" style="64" customWidth="1"/>
    <col min="11023" max="11023" width="23.42578125" style="64" customWidth="1"/>
    <col min="11024" max="11025" width="9.140625" style="64"/>
    <col min="11026" max="11026" width="10.5703125" style="64" bestFit="1" customWidth="1"/>
    <col min="11027" max="11027" width="11.28515625" style="64" customWidth="1"/>
    <col min="11028" max="11264" width="9.140625" style="64"/>
    <col min="11265" max="11265" width="103.85546875" style="64" customWidth="1"/>
    <col min="11266" max="11274" width="19.7109375" style="64" customWidth="1"/>
    <col min="11275" max="11276" width="10.7109375" style="64" customWidth="1"/>
    <col min="11277" max="11277" width="9.140625" style="64"/>
    <col min="11278" max="11278" width="12.85546875" style="64" customWidth="1"/>
    <col min="11279" max="11279" width="23.42578125" style="64" customWidth="1"/>
    <col min="11280" max="11281" width="9.140625" style="64"/>
    <col min="11282" max="11282" width="10.5703125" style="64" bestFit="1" customWidth="1"/>
    <col min="11283" max="11283" width="11.28515625" style="64" customWidth="1"/>
    <col min="11284" max="11520" width="9.140625" style="64"/>
    <col min="11521" max="11521" width="103.85546875" style="64" customWidth="1"/>
    <col min="11522" max="11530" width="19.7109375" style="64" customWidth="1"/>
    <col min="11531" max="11532" width="10.7109375" style="64" customWidth="1"/>
    <col min="11533" max="11533" width="9.140625" style="64"/>
    <col min="11534" max="11534" width="12.85546875" style="64" customWidth="1"/>
    <col min="11535" max="11535" width="23.42578125" style="64" customWidth="1"/>
    <col min="11536" max="11537" width="9.140625" style="64"/>
    <col min="11538" max="11538" width="10.5703125" style="64" bestFit="1" customWidth="1"/>
    <col min="11539" max="11539" width="11.28515625" style="64" customWidth="1"/>
    <col min="11540" max="11776" width="9.140625" style="64"/>
    <col min="11777" max="11777" width="103.85546875" style="64" customWidth="1"/>
    <col min="11778" max="11786" width="19.7109375" style="64" customWidth="1"/>
    <col min="11787" max="11788" width="10.7109375" style="64" customWidth="1"/>
    <col min="11789" max="11789" width="9.140625" style="64"/>
    <col min="11790" max="11790" width="12.85546875" style="64" customWidth="1"/>
    <col min="11791" max="11791" width="23.42578125" style="64" customWidth="1"/>
    <col min="11792" max="11793" width="9.140625" style="64"/>
    <col min="11794" max="11794" width="10.5703125" style="64" bestFit="1" customWidth="1"/>
    <col min="11795" max="11795" width="11.28515625" style="64" customWidth="1"/>
    <col min="11796" max="12032" width="9.140625" style="64"/>
    <col min="12033" max="12033" width="103.85546875" style="64" customWidth="1"/>
    <col min="12034" max="12042" width="19.7109375" style="64" customWidth="1"/>
    <col min="12043" max="12044" width="10.7109375" style="64" customWidth="1"/>
    <col min="12045" max="12045" width="9.140625" style="64"/>
    <col min="12046" max="12046" width="12.85546875" style="64" customWidth="1"/>
    <col min="12047" max="12047" width="23.42578125" style="64" customWidth="1"/>
    <col min="12048" max="12049" width="9.140625" style="64"/>
    <col min="12050" max="12050" width="10.5703125" style="64" bestFit="1" customWidth="1"/>
    <col min="12051" max="12051" width="11.28515625" style="64" customWidth="1"/>
    <col min="12052" max="12288" width="9.140625" style="64"/>
    <col min="12289" max="12289" width="103.85546875" style="64" customWidth="1"/>
    <col min="12290" max="12298" width="19.7109375" style="64" customWidth="1"/>
    <col min="12299" max="12300" width="10.7109375" style="64" customWidth="1"/>
    <col min="12301" max="12301" width="9.140625" style="64"/>
    <col min="12302" max="12302" width="12.85546875" style="64" customWidth="1"/>
    <col min="12303" max="12303" width="23.42578125" style="64" customWidth="1"/>
    <col min="12304" max="12305" width="9.140625" style="64"/>
    <col min="12306" max="12306" width="10.5703125" style="64" bestFit="1" customWidth="1"/>
    <col min="12307" max="12307" width="11.28515625" style="64" customWidth="1"/>
    <col min="12308" max="12544" width="9.140625" style="64"/>
    <col min="12545" max="12545" width="103.85546875" style="64" customWidth="1"/>
    <col min="12546" max="12554" width="19.7109375" style="64" customWidth="1"/>
    <col min="12555" max="12556" width="10.7109375" style="64" customWidth="1"/>
    <col min="12557" max="12557" width="9.140625" style="64"/>
    <col min="12558" max="12558" width="12.85546875" style="64" customWidth="1"/>
    <col min="12559" max="12559" width="23.42578125" style="64" customWidth="1"/>
    <col min="12560" max="12561" width="9.140625" style="64"/>
    <col min="12562" max="12562" width="10.5703125" style="64" bestFit="1" customWidth="1"/>
    <col min="12563" max="12563" width="11.28515625" style="64" customWidth="1"/>
    <col min="12564" max="12800" width="9.140625" style="64"/>
    <col min="12801" max="12801" width="103.85546875" style="64" customWidth="1"/>
    <col min="12802" max="12810" width="19.7109375" style="64" customWidth="1"/>
    <col min="12811" max="12812" width="10.7109375" style="64" customWidth="1"/>
    <col min="12813" max="12813" width="9.140625" style="64"/>
    <col min="12814" max="12814" width="12.85546875" style="64" customWidth="1"/>
    <col min="12815" max="12815" width="23.42578125" style="64" customWidth="1"/>
    <col min="12816" max="12817" width="9.140625" style="64"/>
    <col min="12818" max="12818" width="10.5703125" style="64" bestFit="1" customWidth="1"/>
    <col min="12819" max="12819" width="11.28515625" style="64" customWidth="1"/>
    <col min="12820" max="13056" width="9.140625" style="64"/>
    <col min="13057" max="13057" width="103.85546875" style="64" customWidth="1"/>
    <col min="13058" max="13066" width="19.7109375" style="64" customWidth="1"/>
    <col min="13067" max="13068" width="10.7109375" style="64" customWidth="1"/>
    <col min="13069" max="13069" width="9.140625" style="64"/>
    <col min="13070" max="13070" width="12.85546875" style="64" customWidth="1"/>
    <col min="13071" max="13071" width="23.42578125" style="64" customWidth="1"/>
    <col min="13072" max="13073" width="9.140625" style="64"/>
    <col min="13074" max="13074" width="10.5703125" style="64" bestFit="1" customWidth="1"/>
    <col min="13075" max="13075" width="11.28515625" style="64" customWidth="1"/>
    <col min="13076" max="13312" width="9.140625" style="64"/>
    <col min="13313" max="13313" width="103.85546875" style="64" customWidth="1"/>
    <col min="13314" max="13322" width="19.7109375" style="64" customWidth="1"/>
    <col min="13323" max="13324" width="10.7109375" style="64" customWidth="1"/>
    <col min="13325" max="13325" width="9.140625" style="64"/>
    <col min="13326" max="13326" width="12.85546875" style="64" customWidth="1"/>
    <col min="13327" max="13327" width="23.42578125" style="64" customWidth="1"/>
    <col min="13328" max="13329" width="9.140625" style="64"/>
    <col min="13330" max="13330" width="10.5703125" style="64" bestFit="1" customWidth="1"/>
    <col min="13331" max="13331" width="11.28515625" style="64" customWidth="1"/>
    <col min="13332" max="13568" width="9.140625" style="64"/>
    <col min="13569" max="13569" width="103.85546875" style="64" customWidth="1"/>
    <col min="13570" max="13578" width="19.7109375" style="64" customWidth="1"/>
    <col min="13579" max="13580" width="10.7109375" style="64" customWidth="1"/>
    <col min="13581" max="13581" width="9.140625" style="64"/>
    <col min="13582" max="13582" width="12.85546875" style="64" customWidth="1"/>
    <col min="13583" max="13583" width="23.42578125" style="64" customWidth="1"/>
    <col min="13584" max="13585" width="9.140625" style="64"/>
    <col min="13586" max="13586" width="10.5703125" style="64" bestFit="1" customWidth="1"/>
    <col min="13587" max="13587" width="11.28515625" style="64" customWidth="1"/>
    <col min="13588" max="13824" width="9.140625" style="64"/>
    <col min="13825" max="13825" width="103.85546875" style="64" customWidth="1"/>
    <col min="13826" max="13834" width="19.7109375" style="64" customWidth="1"/>
    <col min="13835" max="13836" width="10.7109375" style="64" customWidth="1"/>
    <col min="13837" max="13837" width="9.140625" style="64"/>
    <col min="13838" max="13838" width="12.85546875" style="64" customWidth="1"/>
    <col min="13839" max="13839" width="23.42578125" style="64" customWidth="1"/>
    <col min="13840" max="13841" width="9.140625" style="64"/>
    <col min="13842" max="13842" width="10.5703125" style="64" bestFit="1" customWidth="1"/>
    <col min="13843" max="13843" width="11.28515625" style="64" customWidth="1"/>
    <col min="13844" max="14080" width="9.140625" style="64"/>
    <col min="14081" max="14081" width="103.85546875" style="64" customWidth="1"/>
    <col min="14082" max="14090" width="19.7109375" style="64" customWidth="1"/>
    <col min="14091" max="14092" width="10.7109375" style="64" customWidth="1"/>
    <col min="14093" max="14093" width="9.140625" style="64"/>
    <col min="14094" max="14094" width="12.85546875" style="64" customWidth="1"/>
    <col min="14095" max="14095" width="23.42578125" style="64" customWidth="1"/>
    <col min="14096" max="14097" width="9.140625" style="64"/>
    <col min="14098" max="14098" width="10.5703125" style="64" bestFit="1" customWidth="1"/>
    <col min="14099" max="14099" width="11.28515625" style="64" customWidth="1"/>
    <col min="14100" max="14336" width="9.140625" style="64"/>
    <col min="14337" max="14337" width="103.85546875" style="64" customWidth="1"/>
    <col min="14338" max="14346" width="19.7109375" style="64" customWidth="1"/>
    <col min="14347" max="14348" width="10.7109375" style="64" customWidth="1"/>
    <col min="14349" max="14349" width="9.140625" style="64"/>
    <col min="14350" max="14350" width="12.85546875" style="64" customWidth="1"/>
    <col min="14351" max="14351" width="23.42578125" style="64" customWidth="1"/>
    <col min="14352" max="14353" width="9.140625" style="64"/>
    <col min="14354" max="14354" width="10.5703125" style="64" bestFit="1" customWidth="1"/>
    <col min="14355" max="14355" width="11.28515625" style="64" customWidth="1"/>
    <col min="14356" max="14592" width="9.140625" style="64"/>
    <col min="14593" max="14593" width="103.85546875" style="64" customWidth="1"/>
    <col min="14594" max="14602" width="19.7109375" style="64" customWidth="1"/>
    <col min="14603" max="14604" width="10.7109375" style="64" customWidth="1"/>
    <col min="14605" max="14605" width="9.140625" style="64"/>
    <col min="14606" max="14606" width="12.85546875" style="64" customWidth="1"/>
    <col min="14607" max="14607" width="23.42578125" style="64" customWidth="1"/>
    <col min="14608" max="14609" width="9.140625" style="64"/>
    <col min="14610" max="14610" width="10.5703125" style="64" bestFit="1" customWidth="1"/>
    <col min="14611" max="14611" width="11.28515625" style="64" customWidth="1"/>
    <col min="14612" max="14848" width="9.140625" style="64"/>
    <col min="14849" max="14849" width="103.85546875" style="64" customWidth="1"/>
    <col min="14850" max="14858" width="19.7109375" style="64" customWidth="1"/>
    <col min="14859" max="14860" width="10.7109375" style="64" customWidth="1"/>
    <col min="14861" max="14861" width="9.140625" style="64"/>
    <col min="14862" max="14862" width="12.85546875" style="64" customWidth="1"/>
    <col min="14863" max="14863" width="23.42578125" style="64" customWidth="1"/>
    <col min="14864" max="14865" width="9.140625" style="64"/>
    <col min="14866" max="14866" width="10.5703125" style="64" bestFit="1" customWidth="1"/>
    <col min="14867" max="14867" width="11.28515625" style="64" customWidth="1"/>
    <col min="14868" max="15104" width="9.140625" style="64"/>
    <col min="15105" max="15105" width="103.85546875" style="64" customWidth="1"/>
    <col min="15106" max="15114" width="19.7109375" style="64" customWidth="1"/>
    <col min="15115" max="15116" width="10.7109375" style="64" customWidth="1"/>
    <col min="15117" max="15117" width="9.140625" style="64"/>
    <col min="15118" max="15118" width="12.85546875" style="64" customWidth="1"/>
    <col min="15119" max="15119" width="23.42578125" style="64" customWidth="1"/>
    <col min="15120" max="15121" width="9.140625" style="64"/>
    <col min="15122" max="15122" width="10.5703125" style="64" bestFit="1" customWidth="1"/>
    <col min="15123" max="15123" width="11.28515625" style="64" customWidth="1"/>
    <col min="15124" max="15360" width="9.140625" style="64"/>
    <col min="15361" max="15361" width="103.85546875" style="64" customWidth="1"/>
    <col min="15362" max="15370" width="19.7109375" style="64" customWidth="1"/>
    <col min="15371" max="15372" width="10.7109375" style="64" customWidth="1"/>
    <col min="15373" max="15373" width="9.140625" style="64"/>
    <col min="15374" max="15374" width="12.85546875" style="64" customWidth="1"/>
    <col min="15375" max="15375" width="23.42578125" style="64" customWidth="1"/>
    <col min="15376" max="15377" width="9.140625" style="64"/>
    <col min="15378" max="15378" width="10.5703125" style="64" bestFit="1" customWidth="1"/>
    <col min="15379" max="15379" width="11.28515625" style="64" customWidth="1"/>
    <col min="15380" max="15616" width="9.140625" style="64"/>
    <col min="15617" max="15617" width="103.85546875" style="64" customWidth="1"/>
    <col min="15618" max="15626" width="19.7109375" style="64" customWidth="1"/>
    <col min="15627" max="15628" width="10.7109375" style="64" customWidth="1"/>
    <col min="15629" max="15629" width="9.140625" style="64"/>
    <col min="15630" max="15630" width="12.85546875" style="64" customWidth="1"/>
    <col min="15631" max="15631" width="23.42578125" style="64" customWidth="1"/>
    <col min="15632" max="15633" width="9.140625" style="64"/>
    <col min="15634" max="15634" width="10.5703125" style="64" bestFit="1" customWidth="1"/>
    <col min="15635" max="15635" width="11.28515625" style="64" customWidth="1"/>
    <col min="15636" max="15872" width="9.140625" style="64"/>
    <col min="15873" max="15873" width="103.85546875" style="64" customWidth="1"/>
    <col min="15874" max="15882" width="19.7109375" style="64" customWidth="1"/>
    <col min="15883" max="15884" width="10.7109375" style="64" customWidth="1"/>
    <col min="15885" max="15885" width="9.140625" style="64"/>
    <col min="15886" max="15886" width="12.85546875" style="64" customWidth="1"/>
    <col min="15887" max="15887" width="23.42578125" style="64" customWidth="1"/>
    <col min="15888" max="15889" width="9.140625" style="64"/>
    <col min="15890" max="15890" width="10.5703125" style="64" bestFit="1" customWidth="1"/>
    <col min="15891" max="15891" width="11.28515625" style="64" customWidth="1"/>
    <col min="15892" max="16128" width="9.140625" style="64"/>
    <col min="16129" max="16129" width="103.85546875" style="64" customWidth="1"/>
    <col min="16130" max="16138" width="19.7109375" style="64" customWidth="1"/>
    <col min="16139" max="16140" width="10.7109375" style="64" customWidth="1"/>
    <col min="16141" max="16141" width="9.140625" style="64"/>
    <col min="16142" max="16142" width="12.85546875" style="64" customWidth="1"/>
    <col min="16143" max="16143" width="23.42578125" style="64" customWidth="1"/>
    <col min="16144" max="16145" width="9.140625" style="64"/>
    <col min="16146" max="16146" width="10.5703125" style="64" bestFit="1" customWidth="1"/>
    <col min="16147" max="16147" width="11.28515625" style="64" customWidth="1"/>
    <col min="16148" max="16384" width="9.140625" style="64"/>
  </cols>
  <sheetData>
    <row r="1" spans="1:17">
      <c r="A1" s="7347"/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7347"/>
      <c r="O1" s="7347"/>
      <c r="P1" s="7347"/>
      <c r="Q1" s="7347"/>
    </row>
    <row r="2" spans="1:17" ht="25.5" customHeight="1">
      <c r="A2" s="7347" t="s">
        <v>177</v>
      </c>
      <c r="B2" s="7347"/>
      <c r="C2" s="7347"/>
      <c r="D2" s="7347"/>
      <c r="E2" s="7347"/>
      <c r="F2" s="7347"/>
      <c r="G2" s="7347"/>
      <c r="H2" s="7347"/>
      <c r="I2" s="7347"/>
      <c r="J2" s="7347"/>
      <c r="K2" s="1272"/>
      <c r="L2" s="1272"/>
      <c r="M2" s="1272"/>
      <c r="N2" s="1272"/>
      <c r="O2" s="1272"/>
      <c r="P2" s="1272"/>
      <c r="Q2" s="1272"/>
    </row>
    <row r="3" spans="1:17">
      <c r="A3" s="7348" t="s">
        <v>178</v>
      </c>
      <c r="B3" s="7348"/>
      <c r="C3" s="7348"/>
      <c r="D3" s="7348"/>
      <c r="E3" s="7348"/>
      <c r="F3" s="7348"/>
      <c r="G3" s="7348"/>
      <c r="H3" s="7348"/>
      <c r="I3" s="7348"/>
      <c r="J3" s="7348"/>
      <c r="K3" s="96"/>
      <c r="L3" s="96"/>
      <c r="M3" s="96"/>
      <c r="N3" s="96"/>
      <c r="O3" s="96"/>
      <c r="P3" s="96"/>
    </row>
    <row r="4" spans="1:17" ht="25.5" customHeight="1">
      <c r="A4" s="7347" t="s">
        <v>383</v>
      </c>
      <c r="B4" s="7347"/>
      <c r="C4" s="7347"/>
      <c r="D4" s="7347"/>
      <c r="E4" s="7347"/>
      <c r="F4" s="7347"/>
      <c r="G4" s="7347"/>
      <c r="H4" s="7347"/>
      <c r="I4" s="7347"/>
      <c r="J4" s="7347"/>
      <c r="K4" s="1272"/>
      <c r="L4" s="1272"/>
    </row>
    <row r="5" spans="1:17">
      <c r="A5" s="372"/>
    </row>
    <row r="6" spans="1:17" ht="26.25" customHeight="1">
      <c r="A6" s="7840" t="s">
        <v>1</v>
      </c>
      <c r="B6" s="7849" t="s">
        <v>36</v>
      </c>
      <c r="C6" s="7850"/>
      <c r="D6" s="7851"/>
      <c r="E6" s="7849" t="s">
        <v>37</v>
      </c>
      <c r="F6" s="7850"/>
      <c r="G6" s="7851"/>
      <c r="H6" s="7843" t="s">
        <v>38</v>
      </c>
      <c r="I6" s="7844"/>
      <c r="J6" s="7845"/>
      <c r="K6" s="401"/>
      <c r="L6" s="401"/>
    </row>
    <row r="7" spans="1:17" ht="26.25" customHeight="1">
      <c r="A7" s="7841"/>
      <c r="B7" s="7837" t="s">
        <v>39</v>
      </c>
      <c r="C7" s="7838"/>
      <c r="D7" s="7839"/>
      <c r="E7" s="7837" t="s">
        <v>39</v>
      </c>
      <c r="F7" s="7838"/>
      <c r="G7" s="7839"/>
      <c r="H7" s="7846"/>
      <c r="I7" s="7847"/>
      <c r="J7" s="7848"/>
      <c r="K7" s="401"/>
      <c r="L7" s="401"/>
    </row>
    <row r="8" spans="1:17" ht="63" customHeight="1">
      <c r="A8" s="7842"/>
      <c r="B8" s="1260" t="s">
        <v>7</v>
      </c>
      <c r="C8" s="1261" t="s">
        <v>8</v>
      </c>
      <c r="D8" s="1262" t="s">
        <v>9</v>
      </c>
      <c r="E8" s="1260" t="s">
        <v>7</v>
      </c>
      <c r="F8" s="1261" t="s">
        <v>8</v>
      </c>
      <c r="G8" s="1262" t="s">
        <v>9</v>
      </c>
      <c r="H8" s="1260" t="s">
        <v>7</v>
      </c>
      <c r="I8" s="1261" t="s">
        <v>8</v>
      </c>
      <c r="J8" s="1262" t="s">
        <v>9</v>
      </c>
      <c r="K8" s="401"/>
      <c r="L8" s="401"/>
    </row>
    <row r="9" spans="1:17" ht="26.25">
      <c r="A9" s="1244" t="s">
        <v>10</v>
      </c>
      <c r="B9" s="1245"/>
      <c r="C9" s="409"/>
      <c r="D9" s="410"/>
      <c r="E9" s="1245"/>
      <c r="F9" s="409"/>
      <c r="G9" s="411"/>
      <c r="H9" s="1246"/>
      <c r="I9" s="412"/>
      <c r="J9" s="413"/>
      <c r="K9" s="401"/>
      <c r="L9" s="401"/>
    </row>
    <row r="10" spans="1:17" ht="26.25">
      <c r="A10" s="1281" t="s">
        <v>187</v>
      </c>
      <c r="B10" s="6389">
        <v>0</v>
      </c>
      <c r="C10" s="6390">
        <v>5</v>
      </c>
      <c r="D10" s="6395">
        <v>5</v>
      </c>
      <c r="E10" s="1278">
        <v>0</v>
      </c>
      <c r="F10" s="1279">
        <v>8</v>
      </c>
      <c r="G10" s="1282">
        <v>8</v>
      </c>
      <c r="H10" s="1294">
        <f>B10+E10</f>
        <v>0</v>
      </c>
      <c r="I10" s="1263">
        <f>C10+F10</f>
        <v>13</v>
      </c>
      <c r="J10" s="1264">
        <f>D10+G10</f>
        <v>13</v>
      </c>
      <c r="K10" s="401"/>
      <c r="L10" s="401"/>
    </row>
    <row r="11" spans="1:17" ht="26.25">
      <c r="A11" s="1267" t="s">
        <v>27</v>
      </c>
      <c r="B11" s="6386">
        <f t="shared" ref="B11:D11" si="0">SUM(B9:B10)</f>
        <v>0</v>
      </c>
      <c r="C11" s="6386">
        <f t="shared" si="0"/>
        <v>5</v>
      </c>
      <c r="D11" s="6386">
        <f t="shared" si="0"/>
        <v>5</v>
      </c>
      <c r="E11" s="1283">
        <f t="shared" ref="E11:G11" si="1">SUM(E9:E10)</f>
        <v>0</v>
      </c>
      <c r="F11" s="1283">
        <f t="shared" si="1"/>
        <v>8</v>
      </c>
      <c r="G11" s="1283">
        <f t="shared" si="1"/>
        <v>8</v>
      </c>
      <c r="H11" s="1283">
        <f>SUM(H10:H10)</f>
        <v>0</v>
      </c>
      <c r="I11" s="1283">
        <f>SUM(I10:I10)</f>
        <v>13</v>
      </c>
      <c r="J11" s="1284">
        <f>SUM(J10:J10)</f>
        <v>13</v>
      </c>
      <c r="K11" s="401"/>
      <c r="L11" s="401"/>
    </row>
    <row r="12" spans="1:17" ht="26.25">
      <c r="A12" s="1267" t="s">
        <v>15</v>
      </c>
      <c r="B12" s="6471"/>
      <c r="C12" s="6472"/>
      <c r="D12" s="6473"/>
      <c r="E12" s="1295"/>
      <c r="F12" s="1296"/>
      <c r="G12" s="1297"/>
      <c r="H12" s="1298"/>
      <c r="I12" s="1296"/>
      <c r="J12" s="1299"/>
      <c r="K12" s="401"/>
      <c r="L12" s="401"/>
    </row>
    <row r="13" spans="1:17" ht="26.25">
      <c r="A13" s="1268" t="s">
        <v>16</v>
      </c>
      <c r="B13" s="6471"/>
      <c r="C13" s="6431"/>
      <c r="D13" s="6474"/>
      <c r="E13" s="1295"/>
      <c r="F13" s="1274"/>
      <c r="G13" s="1286"/>
      <c r="H13" s="1298"/>
      <c r="I13" s="1285"/>
      <c r="J13" s="1300"/>
      <c r="K13" s="402"/>
      <c r="L13" s="402"/>
    </row>
    <row r="14" spans="1:17" ht="26.25">
      <c r="A14" s="1281" t="s">
        <v>187</v>
      </c>
      <c r="B14" s="6389">
        <v>0</v>
      </c>
      <c r="C14" s="6390">
        <v>5</v>
      </c>
      <c r="D14" s="6395">
        <v>5</v>
      </c>
      <c r="E14" s="1287">
        <v>0</v>
      </c>
      <c r="F14" s="1301">
        <v>8</v>
      </c>
      <c r="G14" s="1280">
        <f>SUM(E14:F14)</f>
        <v>8</v>
      </c>
      <c r="H14" s="1294">
        <f>B14+E14</f>
        <v>0</v>
      </c>
      <c r="I14" s="1263">
        <f>C14+F14</f>
        <v>13</v>
      </c>
      <c r="J14" s="1264">
        <f>D14+G14</f>
        <v>13</v>
      </c>
      <c r="K14" s="388"/>
      <c r="L14" s="388"/>
    </row>
    <row r="15" spans="1:17" ht="26.25">
      <c r="A15" s="1269" t="s">
        <v>17</v>
      </c>
      <c r="B15" s="6386">
        <f>SUM(B13:B14)</f>
        <v>0</v>
      </c>
      <c r="C15" s="6386">
        <f>SUM(C13:C14)</f>
        <v>5</v>
      </c>
      <c r="D15" s="6386">
        <f>SUM(D13:D14)</f>
        <v>5</v>
      </c>
      <c r="E15" s="1302">
        <f t="shared" ref="E15:J15" si="2">SUM(E14:E14)</f>
        <v>0</v>
      </c>
      <c r="F15" s="1302">
        <f t="shared" si="2"/>
        <v>8</v>
      </c>
      <c r="G15" s="1289">
        <f t="shared" si="2"/>
        <v>8</v>
      </c>
      <c r="H15" s="1302">
        <f t="shared" si="2"/>
        <v>0</v>
      </c>
      <c r="I15" s="1302">
        <f t="shared" si="2"/>
        <v>13</v>
      </c>
      <c r="J15" s="1289">
        <f t="shared" si="2"/>
        <v>13</v>
      </c>
      <c r="K15" s="403"/>
      <c r="L15" s="403"/>
    </row>
    <row r="16" spans="1:17" ht="26.25">
      <c r="A16" s="1270" t="s">
        <v>18</v>
      </c>
      <c r="B16" s="6435"/>
      <c r="C16" s="6437"/>
      <c r="D16" s="6475"/>
      <c r="E16" s="1275"/>
      <c r="F16" s="1276"/>
      <c r="G16" s="1303"/>
      <c r="H16" s="1304"/>
      <c r="I16" s="1305"/>
      <c r="J16" s="1306"/>
      <c r="K16" s="388"/>
      <c r="L16" s="388"/>
    </row>
    <row r="17" spans="1:16" ht="26.25">
      <c r="A17" s="1281" t="s">
        <v>187</v>
      </c>
      <c r="B17" s="6476">
        <v>0</v>
      </c>
      <c r="C17" s="6477">
        <v>0</v>
      </c>
      <c r="D17" s="4962">
        <f>SUM(B17:C17)</f>
        <v>0</v>
      </c>
      <c r="E17" s="1307">
        <v>0</v>
      </c>
      <c r="F17" s="1308">
        <v>0</v>
      </c>
      <c r="G17" s="1277">
        <f>SUM(E17:F17)</f>
        <v>0</v>
      </c>
      <c r="H17" s="1309">
        <f>B17+E17</f>
        <v>0</v>
      </c>
      <c r="I17" s="1310">
        <f>C17+F17</f>
        <v>0</v>
      </c>
      <c r="J17" s="1311">
        <f>D17+G17</f>
        <v>0</v>
      </c>
      <c r="K17" s="388"/>
      <c r="L17" s="388"/>
    </row>
    <row r="18" spans="1:16">
      <c r="A18" s="1269" t="s">
        <v>19</v>
      </c>
      <c r="B18" s="6384">
        <f t="shared" ref="B18:D18" si="3">SUM(B17:B17)</f>
        <v>0</v>
      </c>
      <c r="C18" s="6384">
        <f t="shared" si="3"/>
        <v>0</v>
      </c>
      <c r="D18" s="6384">
        <f t="shared" si="3"/>
        <v>0</v>
      </c>
      <c r="E18" s="1288">
        <f t="shared" ref="E18:J18" si="4">SUM(E17:E17)</f>
        <v>0</v>
      </c>
      <c r="F18" s="1288">
        <f t="shared" si="4"/>
        <v>0</v>
      </c>
      <c r="G18" s="1288">
        <f t="shared" si="4"/>
        <v>0</v>
      </c>
      <c r="H18" s="1288">
        <f t="shared" si="4"/>
        <v>0</v>
      </c>
      <c r="I18" s="1288">
        <f t="shared" si="4"/>
        <v>0</v>
      </c>
      <c r="J18" s="1289">
        <f t="shared" si="4"/>
        <v>0</v>
      </c>
      <c r="K18" s="388"/>
      <c r="L18" s="388"/>
    </row>
    <row r="19" spans="1:16">
      <c r="A19" s="1290" t="s">
        <v>29</v>
      </c>
      <c r="B19" s="6386">
        <f t="shared" ref="B19:D19" si="5">B15</f>
        <v>0</v>
      </c>
      <c r="C19" s="6386">
        <f t="shared" si="5"/>
        <v>5</v>
      </c>
      <c r="D19" s="6386">
        <f t="shared" si="5"/>
        <v>5</v>
      </c>
      <c r="E19" s="1283">
        <f t="shared" ref="E19:J19" si="6">E15</f>
        <v>0</v>
      </c>
      <c r="F19" s="1283">
        <f t="shared" si="6"/>
        <v>8</v>
      </c>
      <c r="G19" s="1312">
        <f t="shared" si="6"/>
        <v>8</v>
      </c>
      <c r="H19" s="1312">
        <f t="shared" si="6"/>
        <v>0</v>
      </c>
      <c r="I19" s="1312">
        <f t="shared" si="6"/>
        <v>13</v>
      </c>
      <c r="J19" s="1284">
        <f t="shared" si="6"/>
        <v>13</v>
      </c>
      <c r="K19" s="414"/>
      <c r="L19" s="414"/>
    </row>
    <row r="20" spans="1:16">
      <c r="A20" s="1290" t="s">
        <v>30</v>
      </c>
      <c r="B20" s="6386">
        <f t="shared" ref="B20:D20" si="7">B18</f>
        <v>0</v>
      </c>
      <c r="C20" s="6386">
        <f t="shared" si="7"/>
        <v>0</v>
      </c>
      <c r="D20" s="6386">
        <f t="shared" si="7"/>
        <v>0</v>
      </c>
      <c r="E20" s="1283">
        <f t="shared" ref="E20:J20" si="8">E18</f>
        <v>0</v>
      </c>
      <c r="F20" s="1283">
        <f t="shared" si="8"/>
        <v>0</v>
      </c>
      <c r="G20" s="1312">
        <f t="shared" si="8"/>
        <v>0</v>
      </c>
      <c r="H20" s="1312">
        <f t="shared" si="8"/>
        <v>0</v>
      </c>
      <c r="I20" s="1312">
        <f t="shared" si="8"/>
        <v>0</v>
      </c>
      <c r="J20" s="1284">
        <f t="shared" si="8"/>
        <v>0</v>
      </c>
      <c r="K20" s="93"/>
      <c r="L20" s="93"/>
    </row>
    <row r="21" spans="1:16">
      <c r="A21" s="1271" t="s">
        <v>31</v>
      </c>
      <c r="B21" s="1251">
        <f t="shared" ref="B21:J21" si="9">SUM(B19:B20)</f>
        <v>0</v>
      </c>
      <c r="C21" s="1251">
        <f t="shared" si="9"/>
        <v>5</v>
      </c>
      <c r="D21" s="1251">
        <f t="shared" si="9"/>
        <v>5</v>
      </c>
      <c r="E21" s="1251">
        <f t="shared" si="9"/>
        <v>0</v>
      </c>
      <c r="F21" s="1251">
        <f t="shared" si="9"/>
        <v>8</v>
      </c>
      <c r="G21" s="1313">
        <f t="shared" si="9"/>
        <v>8</v>
      </c>
      <c r="H21" s="1313">
        <f t="shared" si="9"/>
        <v>0</v>
      </c>
      <c r="I21" s="1313">
        <f t="shared" si="9"/>
        <v>13</v>
      </c>
      <c r="J21" s="1252">
        <f t="shared" si="9"/>
        <v>13</v>
      </c>
      <c r="K21" s="93"/>
      <c r="L21" s="93"/>
    </row>
    <row r="22" spans="1:16">
      <c r="A22" s="388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</row>
    <row r="23" spans="1:16" ht="25.5" hidden="1" customHeight="1">
      <c r="A23" s="388"/>
      <c r="B23" s="93"/>
      <c r="C23" s="93"/>
      <c r="D23" s="93"/>
      <c r="E23" s="93"/>
      <c r="F23" s="93"/>
      <c r="G23" s="93"/>
      <c r="H23" s="93"/>
      <c r="I23" s="93"/>
      <c r="J23" s="93"/>
      <c r="K23" s="94"/>
    </row>
    <row r="24" spans="1:16">
      <c r="A24" s="7380"/>
      <c r="B24" s="7380"/>
      <c r="C24" s="7380"/>
      <c r="D24" s="7380"/>
      <c r="E24" s="7380"/>
      <c r="F24" s="7380"/>
      <c r="G24" s="7380"/>
      <c r="H24" s="7380"/>
      <c r="I24" s="7380"/>
      <c r="J24" s="7380"/>
      <c r="K24" s="7380"/>
      <c r="L24" s="7380"/>
      <c r="M24" s="7380"/>
      <c r="N24" s="7380"/>
      <c r="O24" s="7380"/>
      <c r="P24" s="7380"/>
    </row>
    <row r="25" spans="1:16"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2"/>
  <sheetViews>
    <sheetView zoomScale="50" zoomScaleNormal="50" workbookViewId="0">
      <selection activeCell="P37" sqref="P37"/>
    </sheetView>
  </sheetViews>
  <sheetFormatPr defaultRowHeight="25.5"/>
  <cols>
    <col min="1" max="1" width="95.140625" style="223" customWidth="1"/>
    <col min="2" max="13" width="18.7109375" style="223" customWidth="1"/>
    <col min="14" max="15" width="10.7109375" style="223" customWidth="1"/>
    <col min="16" max="16" width="9.140625" style="223"/>
    <col min="17" max="17" width="12.85546875" style="223" customWidth="1"/>
    <col min="18" max="18" width="23.42578125" style="223" customWidth="1"/>
    <col min="19" max="20" width="9.140625" style="223"/>
    <col min="21" max="21" width="10.5703125" style="223" bestFit="1" customWidth="1"/>
    <col min="22" max="22" width="11.28515625" style="223" customWidth="1"/>
    <col min="23" max="256" width="9.140625" style="223"/>
    <col min="257" max="257" width="95.140625" style="223" customWidth="1"/>
    <col min="258" max="269" width="18.7109375" style="223" customWidth="1"/>
    <col min="270" max="271" width="10.7109375" style="223" customWidth="1"/>
    <col min="272" max="272" width="9.140625" style="223"/>
    <col min="273" max="273" width="12.85546875" style="223" customWidth="1"/>
    <col min="274" max="274" width="23.42578125" style="223" customWidth="1"/>
    <col min="275" max="276" width="9.140625" style="223"/>
    <col min="277" max="277" width="10.5703125" style="223" bestFit="1" customWidth="1"/>
    <col min="278" max="278" width="11.28515625" style="223" customWidth="1"/>
    <col min="279" max="512" width="9.140625" style="223"/>
    <col min="513" max="513" width="95.140625" style="223" customWidth="1"/>
    <col min="514" max="525" width="18.7109375" style="223" customWidth="1"/>
    <col min="526" max="527" width="10.7109375" style="223" customWidth="1"/>
    <col min="528" max="528" width="9.140625" style="223"/>
    <col min="529" max="529" width="12.85546875" style="223" customWidth="1"/>
    <col min="530" max="530" width="23.42578125" style="223" customWidth="1"/>
    <col min="531" max="532" width="9.140625" style="223"/>
    <col min="533" max="533" width="10.5703125" style="223" bestFit="1" customWidth="1"/>
    <col min="534" max="534" width="11.28515625" style="223" customWidth="1"/>
    <col min="535" max="768" width="9.140625" style="223"/>
    <col min="769" max="769" width="95.140625" style="223" customWidth="1"/>
    <col min="770" max="781" width="18.7109375" style="223" customWidth="1"/>
    <col min="782" max="783" width="10.7109375" style="223" customWidth="1"/>
    <col min="784" max="784" width="9.140625" style="223"/>
    <col min="785" max="785" width="12.85546875" style="223" customWidth="1"/>
    <col min="786" max="786" width="23.42578125" style="223" customWidth="1"/>
    <col min="787" max="788" width="9.140625" style="223"/>
    <col min="789" max="789" width="10.5703125" style="223" bestFit="1" customWidth="1"/>
    <col min="790" max="790" width="11.28515625" style="223" customWidth="1"/>
    <col min="791" max="1024" width="9.140625" style="223"/>
    <col min="1025" max="1025" width="95.140625" style="223" customWidth="1"/>
    <col min="1026" max="1037" width="18.7109375" style="223" customWidth="1"/>
    <col min="1038" max="1039" width="10.7109375" style="223" customWidth="1"/>
    <col min="1040" max="1040" width="9.140625" style="223"/>
    <col min="1041" max="1041" width="12.85546875" style="223" customWidth="1"/>
    <col min="1042" max="1042" width="23.42578125" style="223" customWidth="1"/>
    <col min="1043" max="1044" width="9.140625" style="223"/>
    <col min="1045" max="1045" width="10.5703125" style="223" bestFit="1" customWidth="1"/>
    <col min="1046" max="1046" width="11.28515625" style="223" customWidth="1"/>
    <col min="1047" max="1280" width="9.140625" style="223"/>
    <col min="1281" max="1281" width="95.140625" style="223" customWidth="1"/>
    <col min="1282" max="1293" width="18.7109375" style="223" customWidth="1"/>
    <col min="1294" max="1295" width="10.7109375" style="223" customWidth="1"/>
    <col min="1296" max="1296" width="9.140625" style="223"/>
    <col min="1297" max="1297" width="12.85546875" style="223" customWidth="1"/>
    <col min="1298" max="1298" width="23.42578125" style="223" customWidth="1"/>
    <col min="1299" max="1300" width="9.140625" style="223"/>
    <col min="1301" max="1301" width="10.5703125" style="223" bestFit="1" customWidth="1"/>
    <col min="1302" max="1302" width="11.28515625" style="223" customWidth="1"/>
    <col min="1303" max="1536" width="9.140625" style="223"/>
    <col min="1537" max="1537" width="95.140625" style="223" customWidth="1"/>
    <col min="1538" max="1549" width="18.7109375" style="223" customWidth="1"/>
    <col min="1550" max="1551" width="10.7109375" style="223" customWidth="1"/>
    <col min="1552" max="1552" width="9.140625" style="223"/>
    <col min="1553" max="1553" width="12.85546875" style="223" customWidth="1"/>
    <col min="1554" max="1554" width="23.42578125" style="223" customWidth="1"/>
    <col min="1555" max="1556" width="9.140625" style="223"/>
    <col min="1557" max="1557" width="10.5703125" style="223" bestFit="1" customWidth="1"/>
    <col min="1558" max="1558" width="11.28515625" style="223" customWidth="1"/>
    <col min="1559" max="1792" width="9.140625" style="223"/>
    <col min="1793" max="1793" width="95.140625" style="223" customWidth="1"/>
    <col min="1794" max="1805" width="18.7109375" style="223" customWidth="1"/>
    <col min="1806" max="1807" width="10.7109375" style="223" customWidth="1"/>
    <col min="1808" max="1808" width="9.140625" style="223"/>
    <col min="1809" max="1809" width="12.85546875" style="223" customWidth="1"/>
    <col min="1810" max="1810" width="23.42578125" style="223" customWidth="1"/>
    <col min="1811" max="1812" width="9.140625" style="223"/>
    <col min="1813" max="1813" width="10.5703125" style="223" bestFit="1" customWidth="1"/>
    <col min="1814" max="1814" width="11.28515625" style="223" customWidth="1"/>
    <col min="1815" max="2048" width="9.140625" style="223"/>
    <col min="2049" max="2049" width="95.140625" style="223" customWidth="1"/>
    <col min="2050" max="2061" width="18.7109375" style="223" customWidth="1"/>
    <col min="2062" max="2063" width="10.7109375" style="223" customWidth="1"/>
    <col min="2064" max="2064" width="9.140625" style="223"/>
    <col min="2065" max="2065" width="12.85546875" style="223" customWidth="1"/>
    <col min="2066" max="2066" width="23.42578125" style="223" customWidth="1"/>
    <col min="2067" max="2068" width="9.140625" style="223"/>
    <col min="2069" max="2069" width="10.5703125" style="223" bestFit="1" customWidth="1"/>
    <col min="2070" max="2070" width="11.28515625" style="223" customWidth="1"/>
    <col min="2071" max="2304" width="9.140625" style="223"/>
    <col min="2305" max="2305" width="95.140625" style="223" customWidth="1"/>
    <col min="2306" max="2317" width="18.7109375" style="223" customWidth="1"/>
    <col min="2318" max="2319" width="10.7109375" style="223" customWidth="1"/>
    <col min="2320" max="2320" width="9.140625" style="223"/>
    <col min="2321" max="2321" width="12.85546875" style="223" customWidth="1"/>
    <col min="2322" max="2322" width="23.42578125" style="223" customWidth="1"/>
    <col min="2323" max="2324" width="9.140625" style="223"/>
    <col min="2325" max="2325" width="10.5703125" style="223" bestFit="1" customWidth="1"/>
    <col min="2326" max="2326" width="11.28515625" style="223" customWidth="1"/>
    <col min="2327" max="2560" width="9.140625" style="223"/>
    <col min="2561" max="2561" width="95.140625" style="223" customWidth="1"/>
    <col min="2562" max="2573" width="18.7109375" style="223" customWidth="1"/>
    <col min="2574" max="2575" width="10.7109375" style="223" customWidth="1"/>
    <col min="2576" max="2576" width="9.140625" style="223"/>
    <col min="2577" max="2577" width="12.85546875" style="223" customWidth="1"/>
    <col min="2578" max="2578" width="23.42578125" style="223" customWidth="1"/>
    <col min="2579" max="2580" width="9.140625" style="223"/>
    <col min="2581" max="2581" width="10.5703125" style="223" bestFit="1" customWidth="1"/>
    <col min="2582" max="2582" width="11.28515625" style="223" customWidth="1"/>
    <col min="2583" max="2816" width="9.140625" style="223"/>
    <col min="2817" max="2817" width="95.140625" style="223" customWidth="1"/>
    <col min="2818" max="2829" width="18.7109375" style="223" customWidth="1"/>
    <col min="2830" max="2831" width="10.7109375" style="223" customWidth="1"/>
    <col min="2832" max="2832" width="9.140625" style="223"/>
    <col min="2833" max="2833" width="12.85546875" style="223" customWidth="1"/>
    <col min="2834" max="2834" width="23.42578125" style="223" customWidth="1"/>
    <col min="2835" max="2836" width="9.140625" style="223"/>
    <col min="2837" max="2837" width="10.5703125" style="223" bestFit="1" customWidth="1"/>
    <col min="2838" max="2838" width="11.28515625" style="223" customWidth="1"/>
    <col min="2839" max="3072" width="9.140625" style="223"/>
    <col min="3073" max="3073" width="95.140625" style="223" customWidth="1"/>
    <col min="3074" max="3085" width="18.7109375" style="223" customWidth="1"/>
    <col min="3086" max="3087" width="10.7109375" style="223" customWidth="1"/>
    <col min="3088" max="3088" width="9.140625" style="223"/>
    <col min="3089" max="3089" width="12.85546875" style="223" customWidth="1"/>
    <col min="3090" max="3090" width="23.42578125" style="223" customWidth="1"/>
    <col min="3091" max="3092" width="9.140625" style="223"/>
    <col min="3093" max="3093" width="10.5703125" style="223" bestFit="1" customWidth="1"/>
    <col min="3094" max="3094" width="11.28515625" style="223" customWidth="1"/>
    <col min="3095" max="3328" width="9.140625" style="223"/>
    <col min="3329" max="3329" width="95.140625" style="223" customWidth="1"/>
    <col min="3330" max="3341" width="18.7109375" style="223" customWidth="1"/>
    <col min="3342" max="3343" width="10.7109375" style="223" customWidth="1"/>
    <col min="3344" max="3344" width="9.140625" style="223"/>
    <col min="3345" max="3345" width="12.85546875" style="223" customWidth="1"/>
    <col min="3346" max="3346" width="23.42578125" style="223" customWidth="1"/>
    <col min="3347" max="3348" width="9.140625" style="223"/>
    <col min="3349" max="3349" width="10.5703125" style="223" bestFit="1" customWidth="1"/>
    <col min="3350" max="3350" width="11.28515625" style="223" customWidth="1"/>
    <col min="3351" max="3584" width="9.140625" style="223"/>
    <col min="3585" max="3585" width="95.140625" style="223" customWidth="1"/>
    <col min="3586" max="3597" width="18.7109375" style="223" customWidth="1"/>
    <col min="3598" max="3599" width="10.7109375" style="223" customWidth="1"/>
    <col min="3600" max="3600" width="9.140625" style="223"/>
    <col min="3601" max="3601" width="12.85546875" style="223" customWidth="1"/>
    <col min="3602" max="3602" width="23.42578125" style="223" customWidth="1"/>
    <col min="3603" max="3604" width="9.140625" style="223"/>
    <col min="3605" max="3605" width="10.5703125" style="223" bestFit="1" customWidth="1"/>
    <col min="3606" max="3606" width="11.28515625" style="223" customWidth="1"/>
    <col min="3607" max="3840" width="9.140625" style="223"/>
    <col min="3841" max="3841" width="95.140625" style="223" customWidth="1"/>
    <col min="3842" max="3853" width="18.7109375" style="223" customWidth="1"/>
    <col min="3854" max="3855" width="10.7109375" style="223" customWidth="1"/>
    <col min="3856" max="3856" width="9.140625" style="223"/>
    <col min="3857" max="3857" width="12.85546875" style="223" customWidth="1"/>
    <col min="3858" max="3858" width="23.42578125" style="223" customWidth="1"/>
    <col min="3859" max="3860" width="9.140625" style="223"/>
    <col min="3861" max="3861" width="10.5703125" style="223" bestFit="1" customWidth="1"/>
    <col min="3862" max="3862" width="11.28515625" style="223" customWidth="1"/>
    <col min="3863" max="4096" width="9.140625" style="223"/>
    <col min="4097" max="4097" width="95.140625" style="223" customWidth="1"/>
    <col min="4098" max="4109" width="18.7109375" style="223" customWidth="1"/>
    <col min="4110" max="4111" width="10.7109375" style="223" customWidth="1"/>
    <col min="4112" max="4112" width="9.140625" style="223"/>
    <col min="4113" max="4113" width="12.85546875" style="223" customWidth="1"/>
    <col min="4114" max="4114" width="23.42578125" style="223" customWidth="1"/>
    <col min="4115" max="4116" width="9.140625" style="223"/>
    <col min="4117" max="4117" width="10.5703125" style="223" bestFit="1" customWidth="1"/>
    <col min="4118" max="4118" width="11.28515625" style="223" customWidth="1"/>
    <col min="4119" max="4352" width="9.140625" style="223"/>
    <col min="4353" max="4353" width="95.140625" style="223" customWidth="1"/>
    <col min="4354" max="4365" width="18.7109375" style="223" customWidth="1"/>
    <col min="4366" max="4367" width="10.7109375" style="223" customWidth="1"/>
    <col min="4368" max="4368" width="9.140625" style="223"/>
    <col min="4369" max="4369" width="12.85546875" style="223" customWidth="1"/>
    <col min="4370" max="4370" width="23.42578125" style="223" customWidth="1"/>
    <col min="4371" max="4372" width="9.140625" style="223"/>
    <col min="4373" max="4373" width="10.5703125" style="223" bestFit="1" customWidth="1"/>
    <col min="4374" max="4374" width="11.28515625" style="223" customWidth="1"/>
    <col min="4375" max="4608" width="9.140625" style="223"/>
    <col min="4609" max="4609" width="95.140625" style="223" customWidth="1"/>
    <col min="4610" max="4621" width="18.7109375" style="223" customWidth="1"/>
    <col min="4622" max="4623" width="10.7109375" style="223" customWidth="1"/>
    <col min="4624" max="4624" width="9.140625" style="223"/>
    <col min="4625" max="4625" width="12.85546875" style="223" customWidth="1"/>
    <col min="4626" max="4626" width="23.42578125" style="223" customWidth="1"/>
    <col min="4627" max="4628" width="9.140625" style="223"/>
    <col min="4629" max="4629" width="10.5703125" style="223" bestFit="1" customWidth="1"/>
    <col min="4630" max="4630" width="11.28515625" style="223" customWidth="1"/>
    <col min="4631" max="4864" width="9.140625" style="223"/>
    <col min="4865" max="4865" width="95.140625" style="223" customWidth="1"/>
    <col min="4866" max="4877" width="18.7109375" style="223" customWidth="1"/>
    <col min="4878" max="4879" width="10.7109375" style="223" customWidth="1"/>
    <col min="4880" max="4880" width="9.140625" style="223"/>
    <col min="4881" max="4881" width="12.85546875" style="223" customWidth="1"/>
    <col min="4882" max="4882" width="23.42578125" style="223" customWidth="1"/>
    <col min="4883" max="4884" width="9.140625" style="223"/>
    <col min="4885" max="4885" width="10.5703125" style="223" bestFit="1" customWidth="1"/>
    <col min="4886" max="4886" width="11.28515625" style="223" customWidth="1"/>
    <col min="4887" max="5120" width="9.140625" style="223"/>
    <col min="5121" max="5121" width="95.140625" style="223" customWidth="1"/>
    <col min="5122" max="5133" width="18.7109375" style="223" customWidth="1"/>
    <col min="5134" max="5135" width="10.7109375" style="223" customWidth="1"/>
    <col min="5136" max="5136" width="9.140625" style="223"/>
    <col min="5137" max="5137" width="12.85546875" style="223" customWidth="1"/>
    <col min="5138" max="5138" width="23.42578125" style="223" customWidth="1"/>
    <col min="5139" max="5140" width="9.140625" style="223"/>
    <col min="5141" max="5141" width="10.5703125" style="223" bestFit="1" customWidth="1"/>
    <col min="5142" max="5142" width="11.28515625" style="223" customWidth="1"/>
    <col min="5143" max="5376" width="9.140625" style="223"/>
    <col min="5377" max="5377" width="95.140625" style="223" customWidth="1"/>
    <col min="5378" max="5389" width="18.7109375" style="223" customWidth="1"/>
    <col min="5390" max="5391" width="10.7109375" style="223" customWidth="1"/>
    <col min="5392" max="5392" width="9.140625" style="223"/>
    <col min="5393" max="5393" width="12.85546875" style="223" customWidth="1"/>
    <col min="5394" max="5394" width="23.42578125" style="223" customWidth="1"/>
    <col min="5395" max="5396" width="9.140625" style="223"/>
    <col min="5397" max="5397" width="10.5703125" style="223" bestFit="1" customWidth="1"/>
    <col min="5398" max="5398" width="11.28515625" style="223" customWidth="1"/>
    <col min="5399" max="5632" width="9.140625" style="223"/>
    <col min="5633" max="5633" width="95.140625" style="223" customWidth="1"/>
    <col min="5634" max="5645" width="18.7109375" style="223" customWidth="1"/>
    <col min="5646" max="5647" width="10.7109375" style="223" customWidth="1"/>
    <col min="5648" max="5648" width="9.140625" style="223"/>
    <col min="5649" max="5649" width="12.85546875" style="223" customWidth="1"/>
    <col min="5650" max="5650" width="23.42578125" style="223" customWidth="1"/>
    <col min="5651" max="5652" width="9.140625" style="223"/>
    <col min="5653" max="5653" width="10.5703125" style="223" bestFit="1" customWidth="1"/>
    <col min="5654" max="5654" width="11.28515625" style="223" customWidth="1"/>
    <col min="5655" max="5888" width="9.140625" style="223"/>
    <col min="5889" max="5889" width="95.140625" style="223" customWidth="1"/>
    <col min="5890" max="5901" width="18.7109375" style="223" customWidth="1"/>
    <col min="5902" max="5903" width="10.7109375" style="223" customWidth="1"/>
    <col min="5904" max="5904" width="9.140625" style="223"/>
    <col min="5905" max="5905" width="12.85546875" style="223" customWidth="1"/>
    <col min="5906" max="5906" width="23.42578125" style="223" customWidth="1"/>
    <col min="5907" max="5908" width="9.140625" style="223"/>
    <col min="5909" max="5909" width="10.5703125" style="223" bestFit="1" customWidth="1"/>
    <col min="5910" max="5910" width="11.28515625" style="223" customWidth="1"/>
    <col min="5911" max="6144" width="9.140625" style="223"/>
    <col min="6145" max="6145" width="95.140625" style="223" customWidth="1"/>
    <col min="6146" max="6157" width="18.7109375" style="223" customWidth="1"/>
    <col min="6158" max="6159" width="10.7109375" style="223" customWidth="1"/>
    <col min="6160" max="6160" width="9.140625" style="223"/>
    <col min="6161" max="6161" width="12.85546875" style="223" customWidth="1"/>
    <col min="6162" max="6162" width="23.42578125" style="223" customWidth="1"/>
    <col min="6163" max="6164" width="9.140625" style="223"/>
    <col min="6165" max="6165" width="10.5703125" style="223" bestFit="1" customWidth="1"/>
    <col min="6166" max="6166" width="11.28515625" style="223" customWidth="1"/>
    <col min="6167" max="6400" width="9.140625" style="223"/>
    <col min="6401" max="6401" width="95.140625" style="223" customWidth="1"/>
    <col min="6402" max="6413" width="18.7109375" style="223" customWidth="1"/>
    <col min="6414" max="6415" width="10.7109375" style="223" customWidth="1"/>
    <col min="6416" max="6416" width="9.140625" style="223"/>
    <col min="6417" max="6417" width="12.85546875" style="223" customWidth="1"/>
    <col min="6418" max="6418" width="23.42578125" style="223" customWidth="1"/>
    <col min="6419" max="6420" width="9.140625" style="223"/>
    <col min="6421" max="6421" width="10.5703125" style="223" bestFit="1" customWidth="1"/>
    <col min="6422" max="6422" width="11.28515625" style="223" customWidth="1"/>
    <col min="6423" max="6656" width="9.140625" style="223"/>
    <col min="6657" max="6657" width="95.140625" style="223" customWidth="1"/>
    <col min="6658" max="6669" width="18.7109375" style="223" customWidth="1"/>
    <col min="6670" max="6671" width="10.7109375" style="223" customWidth="1"/>
    <col min="6672" max="6672" width="9.140625" style="223"/>
    <col min="6673" max="6673" width="12.85546875" style="223" customWidth="1"/>
    <col min="6674" max="6674" width="23.42578125" style="223" customWidth="1"/>
    <col min="6675" max="6676" width="9.140625" style="223"/>
    <col min="6677" max="6677" width="10.5703125" style="223" bestFit="1" customWidth="1"/>
    <col min="6678" max="6678" width="11.28515625" style="223" customWidth="1"/>
    <col min="6679" max="6912" width="9.140625" style="223"/>
    <col min="6913" max="6913" width="95.140625" style="223" customWidth="1"/>
    <col min="6914" max="6925" width="18.7109375" style="223" customWidth="1"/>
    <col min="6926" max="6927" width="10.7109375" style="223" customWidth="1"/>
    <col min="6928" max="6928" width="9.140625" style="223"/>
    <col min="6929" max="6929" width="12.85546875" style="223" customWidth="1"/>
    <col min="6930" max="6930" width="23.42578125" style="223" customWidth="1"/>
    <col min="6931" max="6932" width="9.140625" style="223"/>
    <col min="6933" max="6933" width="10.5703125" style="223" bestFit="1" customWidth="1"/>
    <col min="6934" max="6934" width="11.28515625" style="223" customWidth="1"/>
    <col min="6935" max="7168" width="9.140625" style="223"/>
    <col min="7169" max="7169" width="95.140625" style="223" customWidth="1"/>
    <col min="7170" max="7181" width="18.7109375" style="223" customWidth="1"/>
    <col min="7182" max="7183" width="10.7109375" style="223" customWidth="1"/>
    <col min="7184" max="7184" width="9.140625" style="223"/>
    <col min="7185" max="7185" width="12.85546875" style="223" customWidth="1"/>
    <col min="7186" max="7186" width="23.42578125" style="223" customWidth="1"/>
    <col min="7187" max="7188" width="9.140625" style="223"/>
    <col min="7189" max="7189" width="10.5703125" style="223" bestFit="1" customWidth="1"/>
    <col min="7190" max="7190" width="11.28515625" style="223" customWidth="1"/>
    <col min="7191" max="7424" width="9.140625" style="223"/>
    <col min="7425" max="7425" width="95.140625" style="223" customWidth="1"/>
    <col min="7426" max="7437" width="18.7109375" style="223" customWidth="1"/>
    <col min="7438" max="7439" width="10.7109375" style="223" customWidth="1"/>
    <col min="7440" max="7440" width="9.140625" style="223"/>
    <col min="7441" max="7441" width="12.85546875" style="223" customWidth="1"/>
    <col min="7442" max="7442" width="23.42578125" style="223" customWidth="1"/>
    <col min="7443" max="7444" width="9.140625" style="223"/>
    <col min="7445" max="7445" width="10.5703125" style="223" bestFit="1" customWidth="1"/>
    <col min="7446" max="7446" width="11.28515625" style="223" customWidth="1"/>
    <col min="7447" max="7680" width="9.140625" style="223"/>
    <col min="7681" max="7681" width="95.140625" style="223" customWidth="1"/>
    <col min="7682" max="7693" width="18.7109375" style="223" customWidth="1"/>
    <col min="7694" max="7695" width="10.7109375" style="223" customWidth="1"/>
    <col min="7696" max="7696" width="9.140625" style="223"/>
    <col min="7697" max="7697" width="12.85546875" style="223" customWidth="1"/>
    <col min="7698" max="7698" width="23.42578125" style="223" customWidth="1"/>
    <col min="7699" max="7700" width="9.140625" style="223"/>
    <col min="7701" max="7701" width="10.5703125" style="223" bestFit="1" customWidth="1"/>
    <col min="7702" max="7702" width="11.28515625" style="223" customWidth="1"/>
    <col min="7703" max="7936" width="9.140625" style="223"/>
    <col min="7937" max="7937" width="95.140625" style="223" customWidth="1"/>
    <col min="7938" max="7949" width="18.7109375" style="223" customWidth="1"/>
    <col min="7950" max="7951" width="10.7109375" style="223" customWidth="1"/>
    <col min="7952" max="7952" width="9.140625" style="223"/>
    <col min="7953" max="7953" width="12.85546875" style="223" customWidth="1"/>
    <col min="7954" max="7954" width="23.42578125" style="223" customWidth="1"/>
    <col min="7955" max="7956" width="9.140625" style="223"/>
    <col min="7957" max="7957" width="10.5703125" style="223" bestFit="1" customWidth="1"/>
    <col min="7958" max="7958" width="11.28515625" style="223" customWidth="1"/>
    <col min="7959" max="8192" width="9.140625" style="223"/>
    <col min="8193" max="8193" width="95.140625" style="223" customWidth="1"/>
    <col min="8194" max="8205" width="18.7109375" style="223" customWidth="1"/>
    <col min="8206" max="8207" width="10.7109375" style="223" customWidth="1"/>
    <col min="8208" max="8208" width="9.140625" style="223"/>
    <col min="8209" max="8209" width="12.85546875" style="223" customWidth="1"/>
    <col min="8210" max="8210" width="23.42578125" style="223" customWidth="1"/>
    <col min="8211" max="8212" width="9.140625" style="223"/>
    <col min="8213" max="8213" width="10.5703125" style="223" bestFit="1" customWidth="1"/>
    <col min="8214" max="8214" width="11.28515625" style="223" customWidth="1"/>
    <col min="8215" max="8448" width="9.140625" style="223"/>
    <col min="8449" max="8449" width="95.140625" style="223" customWidth="1"/>
    <col min="8450" max="8461" width="18.7109375" style="223" customWidth="1"/>
    <col min="8462" max="8463" width="10.7109375" style="223" customWidth="1"/>
    <col min="8464" max="8464" width="9.140625" style="223"/>
    <col min="8465" max="8465" width="12.85546875" style="223" customWidth="1"/>
    <col min="8466" max="8466" width="23.42578125" style="223" customWidth="1"/>
    <col min="8467" max="8468" width="9.140625" style="223"/>
    <col min="8469" max="8469" width="10.5703125" style="223" bestFit="1" customWidth="1"/>
    <col min="8470" max="8470" width="11.28515625" style="223" customWidth="1"/>
    <col min="8471" max="8704" width="9.140625" style="223"/>
    <col min="8705" max="8705" width="95.140625" style="223" customWidth="1"/>
    <col min="8706" max="8717" width="18.7109375" style="223" customWidth="1"/>
    <col min="8718" max="8719" width="10.7109375" style="223" customWidth="1"/>
    <col min="8720" max="8720" width="9.140625" style="223"/>
    <col min="8721" max="8721" width="12.85546875" style="223" customWidth="1"/>
    <col min="8722" max="8722" width="23.42578125" style="223" customWidth="1"/>
    <col min="8723" max="8724" width="9.140625" style="223"/>
    <col min="8725" max="8725" width="10.5703125" style="223" bestFit="1" customWidth="1"/>
    <col min="8726" max="8726" width="11.28515625" style="223" customWidth="1"/>
    <col min="8727" max="8960" width="9.140625" style="223"/>
    <col min="8961" max="8961" width="95.140625" style="223" customWidth="1"/>
    <col min="8962" max="8973" width="18.7109375" style="223" customWidth="1"/>
    <col min="8974" max="8975" width="10.7109375" style="223" customWidth="1"/>
    <col min="8976" max="8976" width="9.140625" style="223"/>
    <col min="8977" max="8977" width="12.85546875" style="223" customWidth="1"/>
    <col min="8978" max="8978" width="23.42578125" style="223" customWidth="1"/>
    <col min="8979" max="8980" width="9.140625" style="223"/>
    <col min="8981" max="8981" width="10.5703125" style="223" bestFit="1" customWidth="1"/>
    <col min="8982" max="8982" width="11.28515625" style="223" customWidth="1"/>
    <col min="8983" max="9216" width="9.140625" style="223"/>
    <col min="9217" max="9217" width="95.140625" style="223" customWidth="1"/>
    <col min="9218" max="9229" width="18.7109375" style="223" customWidth="1"/>
    <col min="9230" max="9231" width="10.7109375" style="223" customWidth="1"/>
    <col min="9232" max="9232" width="9.140625" style="223"/>
    <col min="9233" max="9233" width="12.85546875" style="223" customWidth="1"/>
    <col min="9234" max="9234" width="23.42578125" style="223" customWidth="1"/>
    <col min="9235" max="9236" width="9.140625" style="223"/>
    <col min="9237" max="9237" width="10.5703125" style="223" bestFit="1" customWidth="1"/>
    <col min="9238" max="9238" width="11.28515625" style="223" customWidth="1"/>
    <col min="9239" max="9472" width="9.140625" style="223"/>
    <col min="9473" max="9473" width="95.140625" style="223" customWidth="1"/>
    <col min="9474" max="9485" width="18.7109375" style="223" customWidth="1"/>
    <col min="9486" max="9487" width="10.7109375" style="223" customWidth="1"/>
    <col min="9488" max="9488" width="9.140625" style="223"/>
    <col min="9489" max="9489" width="12.85546875" style="223" customWidth="1"/>
    <col min="9490" max="9490" width="23.42578125" style="223" customWidth="1"/>
    <col min="9491" max="9492" width="9.140625" style="223"/>
    <col min="9493" max="9493" width="10.5703125" style="223" bestFit="1" customWidth="1"/>
    <col min="9494" max="9494" width="11.28515625" style="223" customWidth="1"/>
    <col min="9495" max="9728" width="9.140625" style="223"/>
    <col min="9729" max="9729" width="95.140625" style="223" customWidth="1"/>
    <col min="9730" max="9741" width="18.7109375" style="223" customWidth="1"/>
    <col min="9742" max="9743" width="10.7109375" style="223" customWidth="1"/>
    <col min="9744" max="9744" width="9.140625" style="223"/>
    <col min="9745" max="9745" width="12.85546875" style="223" customWidth="1"/>
    <col min="9746" max="9746" width="23.42578125" style="223" customWidth="1"/>
    <col min="9747" max="9748" width="9.140625" style="223"/>
    <col min="9749" max="9749" width="10.5703125" style="223" bestFit="1" customWidth="1"/>
    <col min="9750" max="9750" width="11.28515625" style="223" customWidth="1"/>
    <col min="9751" max="9984" width="9.140625" style="223"/>
    <col min="9985" max="9985" width="95.140625" style="223" customWidth="1"/>
    <col min="9986" max="9997" width="18.7109375" style="223" customWidth="1"/>
    <col min="9998" max="9999" width="10.7109375" style="223" customWidth="1"/>
    <col min="10000" max="10000" width="9.140625" style="223"/>
    <col min="10001" max="10001" width="12.85546875" style="223" customWidth="1"/>
    <col min="10002" max="10002" width="23.42578125" style="223" customWidth="1"/>
    <col min="10003" max="10004" width="9.140625" style="223"/>
    <col min="10005" max="10005" width="10.5703125" style="223" bestFit="1" customWidth="1"/>
    <col min="10006" max="10006" width="11.28515625" style="223" customWidth="1"/>
    <col min="10007" max="10240" width="9.140625" style="223"/>
    <col min="10241" max="10241" width="95.140625" style="223" customWidth="1"/>
    <col min="10242" max="10253" width="18.7109375" style="223" customWidth="1"/>
    <col min="10254" max="10255" width="10.7109375" style="223" customWidth="1"/>
    <col min="10256" max="10256" width="9.140625" style="223"/>
    <col min="10257" max="10257" width="12.85546875" style="223" customWidth="1"/>
    <col min="10258" max="10258" width="23.42578125" style="223" customWidth="1"/>
    <col min="10259" max="10260" width="9.140625" style="223"/>
    <col min="10261" max="10261" width="10.5703125" style="223" bestFit="1" customWidth="1"/>
    <col min="10262" max="10262" width="11.28515625" style="223" customWidth="1"/>
    <col min="10263" max="10496" width="9.140625" style="223"/>
    <col min="10497" max="10497" width="95.140625" style="223" customWidth="1"/>
    <col min="10498" max="10509" width="18.7109375" style="223" customWidth="1"/>
    <col min="10510" max="10511" width="10.7109375" style="223" customWidth="1"/>
    <col min="10512" max="10512" width="9.140625" style="223"/>
    <col min="10513" max="10513" width="12.85546875" style="223" customWidth="1"/>
    <col min="10514" max="10514" width="23.42578125" style="223" customWidth="1"/>
    <col min="10515" max="10516" width="9.140625" style="223"/>
    <col min="10517" max="10517" width="10.5703125" style="223" bestFit="1" customWidth="1"/>
    <col min="10518" max="10518" width="11.28515625" style="223" customWidth="1"/>
    <col min="10519" max="10752" width="9.140625" style="223"/>
    <col min="10753" max="10753" width="95.140625" style="223" customWidth="1"/>
    <col min="10754" max="10765" width="18.7109375" style="223" customWidth="1"/>
    <col min="10766" max="10767" width="10.7109375" style="223" customWidth="1"/>
    <col min="10768" max="10768" width="9.140625" style="223"/>
    <col min="10769" max="10769" width="12.85546875" style="223" customWidth="1"/>
    <col min="10770" max="10770" width="23.42578125" style="223" customWidth="1"/>
    <col min="10771" max="10772" width="9.140625" style="223"/>
    <col min="10773" max="10773" width="10.5703125" style="223" bestFit="1" customWidth="1"/>
    <col min="10774" max="10774" width="11.28515625" style="223" customWidth="1"/>
    <col min="10775" max="11008" width="9.140625" style="223"/>
    <col min="11009" max="11009" width="95.140625" style="223" customWidth="1"/>
    <col min="11010" max="11021" width="18.7109375" style="223" customWidth="1"/>
    <col min="11022" max="11023" width="10.7109375" style="223" customWidth="1"/>
    <col min="11024" max="11024" width="9.140625" style="223"/>
    <col min="11025" max="11025" width="12.85546875" style="223" customWidth="1"/>
    <col min="11026" max="11026" width="23.42578125" style="223" customWidth="1"/>
    <col min="11027" max="11028" width="9.140625" style="223"/>
    <col min="11029" max="11029" width="10.5703125" style="223" bestFit="1" customWidth="1"/>
    <col min="11030" max="11030" width="11.28515625" style="223" customWidth="1"/>
    <col min="11031" max="11264" width="9.140625" style="223"/>
    <col min="11265" max="11265" width="95.140625" style="223" customWidth="1"/>
    <col min="11266" max="11277" width="18.7109375" style="223" customWidth="1"/>
    <col min="11278" max="11279" width="10.7109375" style="223" customWidth="1"/>
    <col min="11280" max="11280" width="9.140625" style="223"/>
    <col min="11281" max="11281" width="12.85546875" style="223" customWidth="1"/>
    <col min="11282" max="11282" width="23.42578125" style="223" customWidth="1"/>
    <col min="11283" max="11284" width="9.140625" style="223"/>
    <col min="11285" max="11285" width="10.5703125" style="223" bestFit="1" customWidth="1"/>
    <col min="11286" max="11286" width="11.28515625" style="223" customWidth="1"/>
    <col min="11287" max="11520" width="9.140625" style="223"/>
    <col min="11521" max="11521" width="95.140625" style="223" customWidth="1"/>
    <col min="11522" max="11533" width="18.7109375" style="223" customWidth="1"/>
    <col min="11534" max="11535" width="10.7109375" style="223" customWidth="1"/>
    <col min="11536" max="11536" width="9.140625" style="223"/>
    <col min="11537" max="11537" width="12.85546875" style="223" customWidth="1"/>
    <col min="11538" max="11538" width="23.42578125" style="223" customWidth="1"/>
    <col min="11539" max="11540" width="9.140625" style="223"/>
    <col min="11541" max="11541" width="10.5703125" style="223" bestFit="1" customWidth="1"/>
    <col min="11542" max="11542" width="11.28515625" style="223" customWidth="1"/>
    <col min="11543" max="11776" width="9.140625" style="223"/>
    <col min="11777" max="11777" width="95.140625" style="223" customWidth="1"/>
    <col min="11778" max="11789" width="18.7109375" style="223" customWidth="1"/>
    <col min="11790" max="11791" width="10.7109375" style="223" customWidth="1"/>
    <col min="11792" max="11792" width="9.140625" style="223"/>
    <col min="11793" max="11793" width="12.85546875" style="223" customWidth="1"/>
    <col min="11794" max="11794" width="23.42578125" style="223" customWidth="1"/>
    <col min="11795" max="11796" width="9.140625" style="223"/>
    <col min="11797" max="11797" width="10.5703125" style="223" bestFit="1" customWidth="1"/>
    <col min="11798" max="11798" width="11.28515625" style="223" customWidth="1"/>
    <col min="11799" max="12032" width="9.140625" style="223"/>
    <col min="12033" max="12033" width="95.140625" style="223" customWidth="1"/>
    <col min="12034" max="12045" width="18.7109375" style="223" customWidth="1"/>
    <col min="12046" max="12047" width="10.7109375" style="223" customWidth="1"/>
    <col min="12048" max="12048" width="9.140625" style="223"/>
    <col min="12049" max="12049" width="12.85546875" style="223" customWidth="1"/>
    <col min="12050" max="12050" width="23.42578125" style="223" customWidth="1"/>
    <col min="12051" max="12052" width="9.140625" style="223"/>
    <col min="12053" max="12053" width="10.5703125" style="223" bestFit="1" customWidth="1"/>
    <col min="12054" max="12054" width="11.28515625" style="223" customWidth="1"/>
    <col min="12055" max="12288" width="9.140625" style="223"/>
    <col min="12289" max="12289" width="95.140625" style="223" customWidth="1"/>
    <col min="12290" max="12301" width="18.7109375" style="223" customWidth="1"/>
    <col min="12302" max="12303" width="10.7109375" style="223" customWidth="1"/>
    <col min="12304" max="12304" width="9.140625" style="223"/>
    <col min="12305" max="12305" width="12.85546875" style="223" customWidth="1"/>
    <col min="12306" max="12306" width="23.42578125" style="223" customWidth="1"/>
    <col min="12307" max="12308" width="9.140625" style="223"/>
    <col min="12309" max="12309" width="10.5703125" style="223" bestFit="1" customWidth="1"/>
    <col min="12310" max="12310" width="11.28515625" style="223" customWidth="1"/>
    <col min="12311" max="12544" width="9.140625" style="223"/>
    <col min="12545" max="12545" width="95.140625" style="223" customWidth="1"/>
    <col min="12546" max="12557" width="18.7109375" style="223" customWidth="1"/>
    <col min="12558" max="12559" width="10.7109375" style="223" customWidth="1"/>
    <col min="12560" max="12560" width="9.140625" style="223"/>
    <col min="12561" max="12561" width="12.85546875" style="223" customWidth="1"/>
    <col min="12562" max="12562" width="23.42578125" style="223" customWidth="1"/>
    <col min="12563" max="12564" width="9.140625" style="223"/>
    <col min="12565" max="12565" width="10.5703125" style="223" bestFit="1" customWidth="1"/>
    <col min="12566" max="12566" width="11.28515625" style="223" customWidth="1"/>
    <col min="12567" max="12800" width="9.140625" style="223"/>
    <col min="12801" max="12801" width="95.140625" style="223" customWidth="1"/>
    <col min="12802" max="12813" width="18.7109375" style="223" customWidth="1"/>
    <col min="12814" max="12815" width="10.7109375" style="223" customWidth="1"/>
    <col min="12816" max="12816" width="9.140625" style="223"/>
    <col min="12817" max="12817" width="12.85546875" style="223" customWidth="1"/>
    <col min="12818" max="12818" width="23.42578125" style="223" customWidth="1"/>
    <col min="12819" max="12820" width="9.140625" style="223"/>
    <col min="12821" max="12821" width="10.5703125" style="223" bestFit="1" customWidth="1"/>
    <col min="12822" max="12822" width="11.28515625" style="223" customWidth="1"/>
    <col min="12823" max="13056" width="9.140625" style="223"/>
    <col min="13057" max="13057" width="95.140625" style="223" customWidth="1"/>
    <col min="13058" max="13069" width="18.7109375" style="223" customWidth="1"/>
    <col min="13070" max="13071" width="10.7109375" style="223" customWidth="1"/>
    <col min="13072" max="13072" width="9.140625" style="223"/>
    <col min="13073" max="13073" width="12.85546875" style="223" customWidth="1"/>
    <col min="13074" max="13074" width="23.42578125" style="223" customWidth="1"/>
    <col min="13075" max="13076" width="9.140625" style="223"/>
    <col min="13077" max="13077" width="10.5703125" style="223" bestFit="1" customWidth="1"/>
    <col min="13078" max="13078" width="11.28515625" style="223" customWidth="1"/>
    <col min="13079" max="13312" width="9.140625" style="223"/>
    <col min="13313" max="13313" width="95.140625" style="223" customWidth="1"/>
    <col min="13314" max="13325" width="18.7109375" style="223" customWidth="1"/>
    <col min="13326" max="13327" width="10.7109375" style="223" customWidth="1"/>
    <col min="13328" max="13328" width="9.140625" style="223"/>
    <col min="13329" max="13329" width="12.85546875" style="223" customWidth="1"/>
    <col min="13330" max="13330" width="23.42578125" style="223" customWidth="1"/>
    <col min="13331" max="13332" width="9.140625" style="223"/>
    <col min="13333" max="13333" width="10.5703125" style="223" bestFit="1" customWidth="1"/>
    <col min="13334" max="13334" width="11.28515625" style="223" customWidth="1"/>
    <col min="13335" max="13568" width="9.140625" style="223"/>
    <col min="13569" max="13569" width="95.140625" style="223" customWidth="1"/>
    <col min="13570" max="13581" width="18.7109375" style="223" customWidth="1"/>
    <col min="13582" max="13583" width="10.7109375" style="223" customWidth="1"/>
    <col min="13584" max="13584" width="9.140625" style="223"/>
    <col min="13585" max="13585" width="12.85546875" style="223" customWidth="1"/>
    <col min="13586" max="13586" width="23.42578125" style="223" customWidth="1"/>
    <col min="13587" max="13588" width="9.140625" style="223"/>
    <col min="13589" max="13589" width="10.5703125" style="223" bestFit="1" customWidth="1"/>
    <col min="13590" max="13590" width="11.28515625" style="223" customWidth="1"/>
    <col min="13591" max="13824" width="9.140625" style="223"/>
    <col min="13825" max="13825" width="95.140625" style="223" customWidth="1"/>
    <col min="13826" max="13837" width="18.7109375" style="223" customWidth="1"/>
    <col min="13838" max="13839" width="10.7109375" style="223" customWidth="1"/>
    <col min="13840" max="13840" width="9.140625" style="223"/>
    <col min="13841" max="13841" width="12.85546875" style="223" customWidth="1"/>
    <col min="13842" max="13842" width="23.42578125" style="223" customWidth="1"/>
    <col min="13843" max="13844" width="9.140625" style="223"/>
    <col min="13845" max="13845" width="10.5703125" style="223" bestFit="1" customWidth="1"/>
    <col min="13846" max="13846" width="11.28515625" style="223" customWidth="1"/>
    <col min="13847" max="14080" width="9.140625" style="223"/>
    <col min="14081" max="14081" width="95.140625" style="223" customWidth="1"/>
    <col min="14082" max="14093" width="18.7109375" style="223" customWidth="1"/>
    <col min="14094" max="14095" width="10.7109375" style="223" customWidth="1"/>
    <col min="14096" max="14096" width="9.140625" style="223"/>
    <col min="14097" max="14097" width="12.85546875" style="223" customWidth="1"/>
    <col min="14098" max="14098" width="23.42578125" style="223" customWidth="1"/>
    <col min="14099" max="14100" width="9.140625" style="223"/>
    <col min="14101" max="14101" width="10.5703125" style="223" bestFit="1" customWidth="1"/>
    <col min="14102" max="14102" width="11.28515625" style="223" customWidth="1"/>
    <col min="14103" max="14336" width="9.140625" style="223"/>
    <col min="14337" max="14337" width="95.140625" style="223" customWidth="1"/>
    <col min="14338" max="14349" width="18.7109375" style="223" customWidth="1"/>
    <col min="14350" max="14351" width="10.7109375" style="223" customWidth="1"/>
    <col min="14352" max="14352" width="9.140625" style="223"/>
    <col min="14353" max="14353" width="12.85546875" style="223" customWidth="1"/>
    <col min="14354" max="14354" width="23.42578125" style="223" customWidth="1"/>
    <col min="14355" max="14356" width="9.140625" style="223"/>
    <col min="14357" max="14357" width="10.5703125" style="223" bestFit="1" customWidth="1"/>
    <col min="14358" max="14358" width="11.28515625" style="223" customWidth="1"/>
    <col min="14359" max="14592" width="9.140625" style="223"/>
    <col min="14593" max="14593" width="95.140625" style="223" customWidth="1"/>
    <col min="14594" max="14605" width="18.7109375" style="223" customWidth="1"/>
    <col min="14606" max="14607" width="10.7109375" style="223" customWidth="1"/>
    <col min="14608" max="14608" width="9.140625" style="223"/>
    <col min="14609" max="14609" width="12.85546875" style="223" customWidth="1"/>
    <col min="14610" max="14610" width="23.42578125" style="223" customWidth="1"/>
    <col min="14611" max="14612" width="9.140625" style="223"/>
    <col min="14613" max="14613" width="10.5703125" style="223" bestFit="1" customWidth="1"/>
    <col min="14614" max="14614" width="11.28515625" style="223" customWidth="1"/>
    <col min="14615" max="14848" width="9.140625" style="223"/>
    <col min="14849" max="14849" width="95.140625" style="223" customWidth="1"/>
    <col min="14850" max="14861" width="18.7109375" style="223" customWidth="1"/>
    <col min="14862" max="14863" width="10.7109375" style="223" customWidth="1"/>
    <col min="14864" max="14864" width="9.140625" style="223"/>
    <col min="14865" max="14865" width="12.85546875" style="223" customWidth="1"/>
    <col min="14866" max="14866" width="23.42578125" style="223" customWidth="1"/>
    <col min="14867" max="14868" width="9.140625" style="223"/>
    <col min="14869" max="14869" width="10.5703125" style="223" bestFit="1" customWidth="1"/>
    <col min="14870" max="14870" width="11.28515625" style="223" customWidth="1"/>
    <col min="14871" max="15104" width="9.140625" style="223"/>
    <col min="15105" max="15105" width="95.140625" style="223" customWidth="1"/>
    <col min="15106" max="15117" width="18.7109375" style="223" customWidth="1"/>
    <col min="15118" max="15119" width="10.7109375" style="223" customWidth="1"/>
    <col min="15120" max="15120" width="9.140625" style="223"/>
    <col min="15121" max="15121" width="12.85546875" style="223" customWidth="1"/>
    <col min="15122" max="15122" width="23.42578125" style="223" customWidth="1"/>
    <col min="15123" max="15124" width="9.140625" style="223"/>
    <col min="15125" max="15125" width="10.5703125" style="223" bestFit="1" customWidth="1"/>
    <col min="15126" max="15126" width="11.28515625" style="223" customWidth="1"/>
    <col min="15127" max="15360" width="9.140625" style="223"/>
    <col min="15361" max="15361" width="95.140625" style="223" customWidth="1"/>
    <col min="15362" max="15373" width="18.7109375" style="223" customWidth="1"/>
    <col min="15374" max="15375" width="10.7109375" style="223" customWidth="1"/>
    <col min="15376" max="15376" width="9.140625" style="223"/>
    <col min="15377" max="15377" width="12.85546875" style="223" customWidth="1"/>
    <col min="15378" max="15378" width="23.42578125" style="223" customWidth="1"/>
    <col min="15379" max="15380" width="9.140625" style="223"/>
    <col min="15381" max="15381" width="10.5703125" style="223" bestFit="1" customWidth="1"/>
    <col min="15382" max="15382" width="11.28515625" style="223" customWidth="1"/>
    <col min="15383" max="15616" width="9.140625" style="223"/>
    <col min="15617" max="15617" width="95.140625" style="223" customWidth="1"/>
    <col min="15618" max="15629" width="18.7109375" style="223" customWidth="1"/>
    <col min="15630" max="15631" width="10.7109375" style="223" customWidth="1"/>
    <col min="15632" max="15632" width="9.140625" style="223"/>
    <col min="15633" max="15633" width="12.85546875" style="223" customWidth="1"/>
    <col min="15634" max="15634" width="23.42578125" style="223" customWidth="1"/>
    <col min="15635" max="15636" width="9.140625" style="223"/>
    <col min="15637" max="15637" width="10.5703125" style="223" bestFit="1" customWidth="1"/>
    <col min="15638" max="15638" width="11.28515625" style="223" customWidth="1"/>
    <col min="15639" max="15872" width="9.140625" style="223"/>
    <col min="15873" max="15873" width="95.140625" style="223" customWidth="1"/>
    <col min="15874" max="15885" width="18.7109375" style="223" customWidth="1"/>
    <col min="15886" max="15887" width="10.7109375" style="223" customWidth="1"/>
    <col min="15888" max="15888" width="9.140625" style="223"/>
    <col min="15889" max="15889" width="12.85546875" style="223" customWidth="1"/>
    <col min="15890" max="15890" width="23.42578125" style="223" customWidth="1"/>
    <col min="15891" max="15892" width="9.140625" style="223"/>
    <col min="15893" max="15893" width="10.5703125" style="223" bestFit="1" customWidth="1"/>
    <col min="15894" max="15894" width="11.28515625" style="223" customWidth="1"/>
    <col min="15895" max="16128" width="9.140625" style="223"/>
    <col min="16129" max="16129" width="95.140625" style="223" customWidth="1"/>
    <col min="16130" max="16141" width="18.7109375" style="223" customWidth="1"/>
    <col min="16142" max="16143" width="10.7109375" style="223" customWidth="1"/>
    <col min="16144" max="16144" width="9.140625" style="223"/>
    <col min="16145" max="16145" width="12.85546875" style="223" customWidth="1"/>
    <col min="16146" max="16146" width="23.42578125" style="223" customWidth="1"/>
    <col min="16147" max="16148" width="9.140625" style="223"/>
    <col min="16149" max="16149" width="10.5703125" style="223" bestFit="1" customWidth="1"/>
    <col min="16150" max="16150" width="11.28515625" style="223" customWidth="1"/>
    <col min="16151" max="16384" width="9.140625" style="223"/>
  </cols>
  <sheetData>
    <row r="1" spans="1:25" ht="32.25" customHeight="1">
      <c r="A1" s="7347" t="s">
        <v>177</v>
      </c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415"/>
      <c r="O1" s="415"/>
      <c r="P1" s="415"/>
      <c r="Q1" s="415"/>
      <c r="R1" s="415"/>
      <c r="S1" s="415"/>
      <c r="T1" s="415"/>
    </row>
    <row r="2" spans="1:25" ht="22.5" customHeight="1">
      <c r="A2" s="7347" t="s">
        <v>178</v>
      </c>
      <c r="B2" s="7347"/>
      <c r="C2" s="7347"/>
      <c r="D2" s="7347"/>
      <c r="E2" s="7347"/>
      <c r="F2" s="7347"/>
      <c r="G2" s="7347"/>
      <c r="H2" s="7347"/>
      <c r="I2" s="7347"/>
      <c r="J2" s="7347"/>
      <c r="K2" s="7347"/>
      <c r="L2" s="7347"/>
      <c r="M2" s="7347"/>
      <c r="N2" s="415"/>
      <c r="O2" s="415"/>
      <c r="P2" s="415"/>
    </row>
    <row r="3" spans="1:25" ht="24.75" customHeight="1">
      <c r="A3" s="7347" t="s">
        <v>395</v>
      </c>
      <c r="B3" s="7347"/>
      <c r="C3" s="7347"/>
      <c r="D3" s="7347"/>
      <c r="E3" s="7347"/>
      <c r="F3" s="7347"/>
      <c r="G3" s="7347"/>
      <c r="H3" s="7347"/>
      <c r="I3" s="7347"/>
      <c r="J3" s="7347"/>
      <c r="K3" s="7347"/>
      <c r="L3" s="7347"/>
      <c r="M3" s="7347"/>
      <c r="N3" s="3804"/>
      <c r="O3" s="3804"/>
    </row>
    <row r="4" spans="1:25" ht="19.5" customHeight="1" thickBot="1">
      <c r="A4" s="405"/>
    </row>
    <row r="5" spans="1:25" ht="33" customHeight="1" thickBot="1">
      <c r="A5" s="7819" t="s">
        <v>1</v>
      </c>
      <c r="B5" s="7858" t="s">
        <v>36</v>
      </c>
      <c r="C5" s="7859"/>
      <c r="D5" s="7860"/>
      <c r="E5" s="7858" t="s">
        <v>37</v>
      </c>
      <c r="F5" s="7859"/>
      <c r="G5" s="7860"/>
      <c r="H5" s="7858" t="s">
        <v>43</v>
      </c>
      <c r="I5" s="7859"/>
      <c r="J5" s="7860"/>
      <c r="K5" s="7832" t="s">
        <v>38</v>
      </c>
      <c r="L5" s="7833"/>
      <c r="M5" s="7834"/>
      <c r="N5" s="416"/>
      <c r="O5" s="416"/>
    </row>
    <row r="6" spans="1:25" ht="33" customHeight="1" thickBot="1">
      <c r="A6" s="7602"/>
      <c r="B6" s="7861" t="s">
        <v>39</v>
      </c>
      <c r="C6" s="7862"/>
      <c r="D6" s="7863"/>
      <c r="E6" s="7861" t="s">
        <v>39</v>
      </c>
      <c r="F6" s="7862"/>
      <c r="G6" s="7863"/>
      <c r="H6" s="7861" t="s">
        <v>39</v>
      </c>
      <c r="I6" s="7862"/>
      <c r="J6" s="7863"/>
      <c r="K6" s="7835"/>
      <c r="L6" s="7836"/>
      <c r="M6" s="7795"/>
      <c r="N6" s="416"/>
      <c r="O6" s="416"/>
    </row>
    <row r="7" spans="1:25" ht="63.75" customHeight="1" thickBot="1">
      <c r="A7" s="7820"/>
      <c r="B7" s="3812" t="s">
        <v>7</v>
      </c>
      <c r="C7" s="3813" t="s">
        <v>8</v>
      </c>
      <c r="D7" s="3815" t="s">
        <v>9</v>
      </c>
      <c r="E7" s="3812" t="s">
        <v>7</v>
      </c>
      <c r="F7" s="3813" t="s">
        <v>8</v>
      </c>
      <c r="G7" s="3815" t="s">
        <v>9</v>
      </c>
      <c r="H7" s="3812" t="s">
        <v>7</v>
      </c>
      <c r="I7" s="3813" t="s">
        <v>8</v>
      </c>
      <c r="J7" s="3815" t="s">
        <v>9</v>
      </c>
      <c r="K7" s="3812" t="s">
        <v>7</v>
      </c>
      <c r="L7" s="3813" t="s">
        <v>8</v>
      </c>
      <c r="M7" s="3815" t="s">
        <v>9</v>
      </c>
      <c r="N7" s="416"/>
      <c r="O7" s="416"/>
    </row>
    <row r="8" spans="1:25" ht="36.75" customHeight="1">
      <c r="A8" s="3835" t="s">
        <v>10</v>
      </c>
      <c r="B8" s="3836"/>
      <c r="C8" s="3837"/>
      <c r="D8" s="3838"/>
      <c r="E8" s="3836"/>
      <c r="F8" s="3837"/>
      <c r="G8" s="3839"/>
      <c r="H8" s="3840"/>
      <c r="I8" s="3841"/>
      <c r="J8" s="3842"/>
      <c r="K8" s="3093"/>
      <c r="L8" s="417"/>
      <c r="M8" s="6502"/>
      <c r="N8" s="416"/>
      <c r="O8" s="416"/>
    </row>
    <row r="9" spans="1:25" ht="29.25" customHeight="1">
      <c r="A9" s="3816" t="s">
        <v>187</v>
      </c>
      <c r="B9" s="6478">
        <v>0</v>
      </c>
      <c r="C9" s="5559">
        <v>0</v>
      </c>
      <c r="D9" s="6479">
        <f>SUM(B9:C9)</f>
        <v>0</v>
      </c>
      <c r="E9" s="6478">
        <f>E30+E19</f>
        <v>0</v>
      </c>
      <c r="F9" s="5559">
        <v>0</v>
      </c>
      <c r="G9" s="6479">
        <f t="shared" ref="G9:G15" si="0">SUM(E9:F9)</f>
        <v>0</v>
      </c>
      <c r="H9" s="6478">
        <f>H30+H19</f>
        <v>0</v>
      </c>
      <c r="I9" s="5559">
        <v>0</v>
      </c>
      <c r="J9" s="6479">
        <f t="shared" ref="J9:J15" si="1">SUM(H9:I9)</f>
        <v>0</v>
      </c>
      <c r="K9" s="6480">
        <f t="shared" ref="K9:M15" si="2">B9+E9+H9</f>
        <v>0</v>
      </c>
      <c r="L9" s="6481">
        <f t="shared" si="2"/>
        <v>0</v>
      </c>
      <c r="M9" s="6482">
        <f t="shared" si="2"/>
        <v>0</v>
      </c>
      <c r="N9" s="416"/>
      <c r="O9" s="416"/>
    </row>
    <row r="10" spans="1:25" ht="29.25" customHeight="1">
      <c r="A10" s="3810" t="s">
        <v>98</v>
      </c>
      <c r="B10" s="6478">
        <v>0</v>
      </c>
      <c r="C10" s="5559">
        <v>0</v>
      </c>
      <c r="D10" s="6479">
        <v>0</v>
      </c>
      <c r="E10" s="6478">
        <f>E31+E21</f>
        <v>0</v>
      </c>
      <c r="F10" s="5559">
        <v>8</v>
      </c>
      <c r="G10" s="6479">
        <f t="shared" si="0"/>
        <v>8</v>
      </c>
      <c r="H10" s="6478">
        <f>H31+H21</f>
        <v>0</v>
      </c>
      <c r="I10" s="5559">
        <v>2</v>
      </c>
      <c r="J10" s="6479">
        <f t="shared" si="1"/>
        <v>2</v>
      </c>
      <c r="K10" s="6480">
        <f t="shared" si="2"/>
        <v>0</v>
      </c>
      <c r="L10" s="6481">
        <f t="shared" si="2"/>
        <v>10</v>
      </c>
      <c r="M10" s="6482">
        <f t="shared" si="2"/>
        <v>10</v>
      </c>
      <c r="N10" s="7852"/>
      <c r="O10" s="7852"/>
      <c r="P10" s="7852"/>
      <c r="Q10" s="7852"/>
      <c r="R10" s="7852"/>
      <c r="S10" s="7852"/>
      <c r="T10" s="7852"/>
      <c r="U10" s="7852"/>
      <c r="V10" s="7852"/>
    </row>
    <row r="11" spans="1:25" ht="27.75" customHeight="1">
      <c r="A11" s="3810" t="s">
        <v>100</v>
      </c>
      <c r="B11" s="6478">
        <v>0</v>
      </c>
      <c r="C11" s="5559">
        <v>0</v>
      </c>
      <c r="D11" s="6394">
        <f>B11+C11</f>
        <v>0</v>
      </c>
      <c r="E11" s="6392">
        <f>E31+E21</f>
        <v>0</v>
      </c>
      <c r="F11" s="6393">
        <v>25</v>
      </c>
      <c r="G11" s="6479">
        <f t="shared" si="0"/>
        <v>25</v>
      </c>
      <c r="H11" s="6392">
        <f>H31+H21</f>
        <v>0</v>
      </c>
      <c r="I11" s="6393">
        <v>4</v>
      </c>
      <c r="J11" s="6479">
        <v>4</v>
      </c>
      <c r="K11" s="6483">
        <f t="shared" si="2"/>
        <v>0</v>
      </c>
      <c r="L11" s="6484">
        <f t="shared" si="2"/>
        <v>29</v>
      </c>
      <c r="M11" s="6482">
        <f t="shared" si="2"/>
        <v>29</v>
      </c>
      <c r="N11" s="7857"/>
      <c r="O11" s="7857"/>
      <c r="P11" s="7857"/>
      <c r="Q11" s="7857"/>
      <c r="R11" s="7857"/>
      <c r="S11" s="7857"/>
      <c r="T11" s="7857"/>
      <c r="U11" s="7857"/>
      <c r="V11" s="7857"/>
      <c r="W11" s="7857"/>
    </row>
    <row r="12" spans="1:25" ht="27.75" customHeight="1">
      <c r="A12" s="3810" t="s">
        <v>188</v>
      </c>
      <c r="B12" s="6478">
        <v>0</v>
      </c>
      <c r="C12" s="5559">
        <v>68</v>
      </c>
      <c r="D12" s="6394">
        <f>B12+C12</f>
        <v>68</v>
      </c>
      <c r="E12" s="6478">
        <v>0</v>
      </c>
      <c r="F12" s="5559">
        <v>49</v>
      </c>
      <c r="G12" s="6479">
        <f>SUM(E12:F12)</f>
        <v>49</v>
      </c>
      <c r="H12" s="6392">
        <f>H33+H22</f>
        <v>0</v>
      </c>
      <c r="I12" s="6393">
        <v>0</v>
      </c>
      <c r="J12" s="6479">
        <v>0</v>
      </c>
      <c r="K12" s="6480">
        <f t="shared" si="2"/>
        <v>0</v>
      </c>
      <c r="L12" s="6481">
        <f t="shared" si="2"/>
        <v>117</v>
      </c>
      <c r="M12" s="6482">
        <f t="shared" si="2"/>
        <v>117</v>
      </c>
      <c r="N12" s="7852"/>
      <c r="O12" s="7852"/>
      <c r="P12" s="7852"/>
      <c r="Q12" s="7852"/>
      <c r="R12" s="7852"/>
      <c r="S12" s="7852"/>
      <c r="T12" s="7852"/>
      <c r="U12" s="7852"/>
      <c r="V12" s="7852"/>
      <c r="W12" s="7852"/>
      <c r="X12" s="7852"/>
      <c r="Y12" s="7852"/>
    </row>
    <row r="13" spans="1:25" ht="25.5" customHeight="1">
      <c r="A13" s="3810" t="s">
        <v>189</v>
      </c>
      <c r="B13" s="6478">
        <v>0</v>
      </c>
      <c r="C13" s="5559">
        <v>8</v>
      </c>
      <c r="D13" s="6394">
        <f>SUM(B13:C13)</f>
        <v>8</v>
      </c>
      <c r="E13" s="6478">
        <v>0</v>
      </c>
      <c r="F13" s="5559">
        <v>6</v>
      </c>
      <c r="G13" s="6479">
        <f>SUM(E13:F13)</f>
        <v>6</v>
      </c>
      <c r="H13" s="6392">
        <v>0</v>
      </c>
      <c r="I13" s="6393">
        <v>0</v>
      </c>
      <c r="J13" s="6479">
        <f t="shared" si="1"/>
        <v>0</v>
      </c>
      <c r="K13" s="6480">
        <f>B13+E13+H13</f>
        <v>0</v>
      </c>
      <c r="L13" s="6481">
        <f t="shared" si="2"/>
        <v>14</v>
      </c>
      <c r="M13" s="6482">
        <f t="shared" si="2"/>
        <v>14</v>
      </c>
      <c r="N13" s="416"/>
      <c r="O13" s="416"/>
    </row>
    <row r="14" spans="1:25" ht="25.5" customHeight="1">
      <c r="A14" s="3816" t="s">
        <v>190</v>
      </c>
      <c r="B14" s="6478">
        <v>0</v>
      </c>
      <c r="C14" s="5559">
        <v>7</v>
      </c>
      <c r="D14" s="6394">
        <v>7</v>
      </c>
      <c r="E14" s="6478">
        <v>0</v>
      </c>
      <c r="F14" s="5559">
        <v>9</v>
      </c>
      <c r="G14" s="6479">
        <f>SUM(E14:F14)</f>
        <v>9</v>
      </c>
      <c r="H14" s="6392">
        <v>0</v>
      </c>
      <c r="I14" s="6393">
        <v>2</v>
      </c>
      <c r="J14" s="6479">
        <v>2</v>
      </c>
      <c r="K14" s="6480">
        <f t="shared" si="2"/>
        <v>0</v>
      </c>
      <c r="L14" s="6481">
        <f>C14+F14+I14</f>
        <v>18</v>
      </c>
      <c r="M14" s="6482">
        <f>D14+G14+J14</f>
        <v>18</v>
      </c>
      <c r="N14" s="7852"/>
      <c r="O14" s="7852"/>
      <c r="P14" s="7852"/>
      <c r="Q14" s="7852"/>
      <c r="R14" s="7852"/>
      <c r="S14" s="7852"/>
      <c r="T14" s="7852"/>
      <c r="U14" s="7852"/>
      <c r="V14" s="7852"/>
    </row>
    <row r="15" spans="1:25" ht="54.75" customHeight="1" thickBot="1">
      <c r="A15" s="3816" t="s">
        <v>191</v>
      </c>
      <c r="B15" s="6478">
        <v>0</v>
      </c>
      <c r="C15" s="5559">
        <v>7</v>
      </c>
      <c r="D15" s="6394">
        <v>7</v>
      </c>
      <c r="E15" s="6478">
        <v>0</v>
      </c>
      <c r="F15" s="5559">
        <v>6</v>
      </c>
      <c r="G15" s="6479">
        <f t="shared" si="0"/>
        <v>6</v>
      </c>
      <c r="H15" s="6392">
        <v>0</v>
      </c>
      <c r="I15" s="6393">
        <v>2</v>
      </c>
      <c r="J15" s="6479">
        <f t="shared" si="1"/>
        <v>2</v>
      </c>
      <c r="K15" s="6480">
        <f t="shared" si="2"/>
        <v>0</v>
      </c>
      <c r="L15" s="6481">
        <f t="shared" si="2"/>
        <v>15</v>
      </c>
      <c r="M15" s="6482">
        <f t="shared" si="2"/>
        <v>15</v>
      </c>
      <c r="N15" s="7852"/>
      <c r="O15" s="7852"/>
      <c r="P15" s="7852"/>
      <c r="Q15" s="7852"/>
      <c r="R15" s="7852"/>
      <c r="S15" s="7852"/>
      <c r="T15" s="7852"/>
    </row>
    <row r="16" spans="1:25" ht="26.25" customHeight="1" thickBot="1">
      <c r="A16" s="3822" t="s">
        <v>27</v>
      </c>
      <c r="B16" s="6424">
        <f>SUM(B8:B15)</f>
        <v>0</v>
      </c>
      <c r="C16" s="6424">
        <f>SUM(C8:C15)</f>
        <v>90</v>
      </c>
      <c r="D16" s="6424">
        <f t="shared" ref="D16:M16" si="3">SUM(D8:D15)</f>
        <v>90</v>
      </c>
      <c r="E16" s="6424">
        <f t="shared" si="3"/>
        <v>0</v>
      </c>
      <c r="F16" s="6424">
        <f t="shared" si="3"/>
        <v>103</v>
      </c>
      <c r="G16" s="6424">
        <f t="shared" si="3"/>
        <v>103</v>
      </c>
      <c r="H16" s="6424">
        <f t="shared" si="3"/>
        <v>0</v>
      </c>
      <c r="I16" s="6424">
        <f t="shared" si="3"/>
        <v>10</v>
      </c>
      <c r="J16" s="6424">
        <f t="shared" si="3"/>
        <v>10</v>
      </c>
      <c r="K16" s="6424">
        <f t="shared" si="3"/>
        <v>0</v>
      </c>
      <c r="L16" s="6424">
        <f t="shared" si="3"/>
        <v>203</v>
      </c>
      <c r="M16" s="6458">
        <f t="shared" si="3"/>
        <v>203</v>
      </c>
      <c r="N16" s="416"/>
      <c r="O16" s="416"/>
    </row>
    <row r="17" spans="1:20" ht="27" customHeight="1" thickBot="1">
      <c r="A17" s="3822" t="s">
        <v>15</v>
      </c>
      <c r="B17" s="6430"/>
      <c r="C17" s="4959"/>
      <c r="D17" s="4392"/>
      <c r="E17" s="6430"/>
      <c r="F17" s="4959"/>
      <c r="G17" s="4392"/>
      <c r="H17" s="6430"/>
      <c r="I17" s="4959"/>
      <c r="J17" s="4392"/>
      <c r="K17" s="6485"/>
      <c r="L17" s="4959"/>
      <c r="M17" s="6433"/>
      <c r="N17" s="416"/>
      <c r="O17" s="416"/>
    </row>
    <row r="18" spans="1:20" ht="31.5" customHeight="1">
      <c r="A18" s="3843" t="s">
        <v>16</v>
      </c>
      <c r="B18" s="6486"/>
      <c r="C18" s="6487"/>
      <c r="D18" s="6488"/>
      <c r="E18" s="6486"/>
      <c r="F18" s="6487"/>
      <c r="G18" s="6488"/>
      <c r="H18" s="6486"/>
      <c r="I18" s="6487"/>
      <c r="J18" s="6488"/>
      <c r="K18" s="6489"/>
      <c r="L18" s="6490"/>
      <c r="M18" s="6491"/>
      <c r="N18" s="418"/>
      <c r="O18" s="418"/>
    </row>
    <row r="19" spans="1:20" ht="24.75" customHeight="1">
      <c r="A19" s="3816" t="s">
        <v>187</v>
      </c>
      <c r="B19" s="6478">
        <v>0</v>
      </c>
      <c r="C19" s="5559">
        <v>0</v>
      </c>
      <c r="D19" s="6479">
        <f>SUM(B19:C19)</f>
        <v>0</v>
      </c>
      <c r="E19" s="6478">
        <f>E40+E29</f>
        <v>0</v>
      </c>
      <c r="F19" s="5559">
        <v>0</v>
      </c>
      <c r="G19" s="6479">
        <f t="shared" ref="G19:G25" si="4">SUM(E19:F19)</f>
        <v>0</v>
      </c>
      <c r="H19" s="6478">
        <f>H40+H29</f>
        <v>0</v>
      </c>
      <c r="I19" s="5559">
        <v>0</v>
      </c>
      <c r="J19" s="6479">
        <f t="shared" ref="J19:J25" si="5">SUM(H19:I19)</f>
        <v>0</v>
      </c>
      <c r="K19" s="6483">
        <f t="shared" ref="K19:M25" si="6">B19+E19+H19</f>
        <v>0</v>
      </c>
      <c r="L19" s="6484">
        <f t="shared" si="6"/>
        <v>0</v>
      </c>
      <c r="M19" s="6492">
        <f t="shared" si="6"/>
        <v>0</v>
      </c>
      <c r="N19" s="3807"/>
      <c r="O19" s="3807"/>
    </row>
    <row r="20" spans="1:20" ht="24.75" customHeight="1">
      <c r="A20" s="3810" t="s">
        <v>98</v>
      </c>
      <c r="B20" s="6478">
        <v>0</v>
      </c>
      <c r="C20" s="5559">
        <v>0</v>
      </c>
      <c r="D20" s="6479">
        <v>0</v>
      </c>
      <c r="E20" s="6478">
        <f>E41+E31</f>
        <v>0</v>
      </c>
      <c r="F20" s="5559">
        <v>8</v>
      </c>
      <c r="G20" s="6479">
        <f t="shared" si="4"/>
        <v>8</v>
      </c>
      <c r="H20" s="6478">
        <f>H41+H31</f>
        <v>0</v>
      </c>
      <c r="I20" s="5559">
        <v>2</v>
      </c>
      <c r="J20" s="6479">
        <f t="shared" si="5"/>
        <v>2</v>
      </c>
      <c r="K20" s="6483">
        <f>B20+E20+H20</f>
        <v>0</v>
      </c>
      <c r="L20" s="6484">
        <f>C20+F20+I20</f>
        <v>10</v>
      </c>
      <c r="M20" s="6492">
        <f>D20+G20+J20</f>
        <v>10</v>
      </c>
      <c r="N20" s="3807"/>
      <c r="O20" s="3807"/>
    </row>
    <row r="21" spans="1:20" ht="24.95" customHeight="1">
      <c r="A21" s="3810" t="s">
        <v>100</v>
      </c>
      <c r="B21" s="6478">
        <v>0</v>
      </c>
      <c r="C21" s="5559">
        <v>0</v>
      </c>
      <c r="D21" s="6394">
        <f>B21+C21</f>
        <v>0</v>
      </c>
      <c r="E21" s="6392">
        <f>E41+E31</f>
        <v>0</v>
      </c>
      <c r="F21" s="6393">
        <v>25</v>
      </c>
      <c r="G21" s="6479">
        <f t="shared" si="4"/>
        <v>25</v>
      </c>
      <c r="H21" s="6392">
        <f>H41+H31</f>
        <v>0</v>
      </c>
      <c r="I21" s="6393">
        <v>4</v>
      </c>
      <c r="J21" s="6479">
        <f t="shared" si="5"/>
        <v>4</v>
      </c>
      <c r="K21" s="6480">
        <f t="shared" si="6"/>
        <v>0</v>
      </c>
      <c r="L21" s="6481">
        <f t="shared" si="6"/>
        <v>29</v>
      </c>
      <c r="M21" s="6482">
        <f t="shared" si="6"/>
        <v>29</v>
      </c>
      <c r="N21" s="3807"/>
      <c r="O21" s="3807"/>
    </row>
    <row r="22" spans="1:20" ht="24.95" customHeight="1">
      <c r="A22" s="3810" t="s">
        <v>188</v>
      </c>
      <c r="B22" s="6478">
        <v>0</v>
      </c>
      <c r="C22" s="5559">
        <v>68</v>
      </c>
      <c r="D22" s="6394">
        <f>B22+C22</f>
        <v>68</v>
      </c>
      <c r="E22" s="6478">
        <v>0</v>
      </c>
      <c r="F22" s="5559">
        <v>49</v>
      </c>
      <c r="G22" s="6479">
        <f t="shared" si="4"/>
        <v>49</v>
      </c>
      <c r="H22" s="6392">
        <f>H43+H32</f>
        <v>0</v>
      </c>
      <c r="I22" s="6393">
        <v>0</v>
      </c>
      <c r="J22" s="6479">
        <f t="shared" si="5"/>
        <v>0</v>
      </c>
      <c r="K22" s="6480">
        <f t="shared" si="6"/>
        <v>0</v>
      </c>
      <c r="L22" s="6481">
        <f t="shared" si="6"/>
        <v>117</v>
      </c>
      <c r="M22" s="6482">
        <f t="shared" si="6"/>
        <v>117</v>
      </c>
      <c r="N22" s="3807"/>
      <c r="O22" s="3807"/>
    </row>
    <row r="23" spans="1:20" ht="24.95" customHeight="1">
      <c r="A23" s="3810" t="s">
        <v>189</v>
      </c>
      <c r="B23" s="6478">
        <v>0</v>
      </c>
      <c r="C23" s="5559">
        <v>8</v>
      </c>
      <c r="D23" s="6394">
        <v>8</v>
      </c>
      <c r="E23" s="6478">
        <v>0</v>
      </c>
      <c r="F23" s="5559">
        <v>6</v>
      </c>
      <c r="G23" s="6479">
        <f t="shared" si="4"/>
        <v>6</v>
      </c>
      <c r="H23" s="6392">
        <v>0</v>
      </c>
      <c r="I23" s="6393">
        <v>0</v>
      </c>
      <c r="J23" s="6479">
        <f t="shared" si="5"/>
        <v>0</v>
      </c>
      <c r="K23" s="6480">
        <f t="shared" si="6"/>
        <v>0</v>
      </c>
      <c r="L23" s="6481">
        <f t="shared" si="6"/>
        <v>14</v>
      </c>
      <c r="M23" s="6482">
        <f t="shared" si="6"/>
        <v>14</v>
      </c>
      <c r="N23" s="3807"/>
      <c r="O23" s="3807"/>
    </row>
    <row r="24" spans="1:20" ht="24.75" customHeight="1">
      <c r="A24" s="3816" t="s">
        <v>190</v>
      </c>
      <c r="B24" s="6478">
        <v>0</v>
      </c>
      <c r="C24" s="5559">
        <v>7</v>
      </c>
      <c r="D24" s="6394">
        <v>7</v>
      </c>
      <c r="E24" s="6478">
        <v>0</v>
      </c>
      <c r="F24" s="5559">
        <v>9</v>
      </c>
      <c r="G24" s="6479">
        <f t="shared" si="4"/>
        <v>9</v>
      </c>
      <c r="H24" s="6392">
        <v>0</v>
      </c>
      <c r="I24" s="6393">
        <v>2</v>
      </c>
      <c r="J24" s="6479">
        <f t="shared" si="5"/>
        <v>2</v>
      </c>
      <c r="K24" s="6480">
        <f t="shared" si="6"/>
        <v>0</v>
      </c>
      <c r="L24" s="6481">
        <f>C24+F24+I24</f>
        <v>18</v>
      </c>
      <c r="M24" s="6482">
        <f>D24+G24+J24</f>
        <v>18</v>
      </c>
      <c r="N24" s="3807"/>
      <c r="O24" s="3807"/>
    </row>
    <row r="25" spans="1:20" ht="54" customHeight="1" thickBot="1">
      <c r="A25" s="3816" t="s">
        <v>191</v>
      </c>
      <c r="B25" s="6478">
        <v>0</v>
      </c>
      <c r="C25" s="5559">
        <v>7</v>
      </c>
      <c r="D25" s="6394">
        <v>7</v>
      </c>
      <c r="E25" s="6478">
        <v>0</v>
      </c>
      <c r="F25" s="5559">
        <v>6</v>
      </c>
      <c r="G25" s="6479">
        <f t="shared" si="4"/>
        <v>6</v>
      </c>
      <c r="H25" s="6392">
        <v>0</v>
      </c>
      <c r="I25" s="6393">
        <v>2</v>
      </c>
      <c r="J25" s="6479">
        <f t="shared" si="5"/>
        <v>2</v>
      </c>
      <c r="K25" s="6480">
        <f t="shared" si="6"/>
        <v>0</v>
      </c>
      <c r="L25" s="6481">
        <f t="shared" si="6"/>
        <v>15</v>
      </c>
      <c r="M25" s="6482">
        <f t="shared" si="6"/>
        <v>15</v>
      </c>
      <c r="N25" s="3807"/>
      <c r="O25" s="3807"/>
    </row>
    <row r="26" spans="1:20" ht="24.95" customHeight="1" thickBot="1">
      <c r="A26" s="3824" t="s">
        <v>17</v>
      </c>
      <c r="B26" s="6424">
        <f>SUM(B18:B25)</f>
        <v>0</v>
      </c>
      <c r="C26" s="6424">
        <f>SUM(C18:C25)</f>
        <v>90</v>
      </c>
      <c r="D26" s="6424">
        <f>SUM(D18:D25)</f>
        <v>90</v>
      </c>
      <c r="E26" s="6424">
        <f t="shared" ref="E26:J26" si="7">SUM(E18:E25)</f>
        <v>0</v>
      </c>
      <c r="F26" s="6424">
        <f t="shared" si="7"/>
        <v>103</v>
      </c>
      <c r="G26" s="6424">
        <f t="shared" si="7"/>
        <v>103</v>
      </c>
      <c r="H26" s="6424">
        <f t="shared" si="7"/>
        <v>0</v>
      </c>
      <c r="I26" s="6424">
        <f t="shared" si="7"/>
        <v>10</v>
      </c>
      <c r="J26" s="6424">
        <f t="shared" si="7"/>
        <v>10</v>
      </c>
      <c r="K26" s="6493">
        <f>SUM(K19:K25)</f>
        <v>0</v>
      </c>
      <c r="L26" s="6493">
        <f>SUM(L19:L25)</f>
        <v>203</v>
      </c>
      <c r="M26" s="6494">
        <f>SUM(M19:M25)</f>
        <v>203</v>
      </c>
      <c r="N26" s="419"/>
      <c r="O26" s="419"/>
    </row>
    <row r="27" spans="1:20" ht="24.95" customHeight="1">
      <c r="A27" s="3823" t="s">
        <v>18</v>
      </c>
      <c r="B27" s="4969"/>
      <c r="C27" s="550"/>
      <c r="D27" s="420"/>
      <c r="E27" s="4969"/>
      <c r="F27" s="550"/>
      <c r="G27" s="420"/>
      <c r="H27" s="6495"/>
      <c r="I27" s="6496"/>
      <c r="J27" s="6497"/>
      <c r="K27" s="6498"/>
      <c r="L27" s="6499"/>
      <c r="M27" s="6500"/>
      <c r="N27" s="3807"/>
      <c r="O27" s="3807"/>
    </row>
    <row r="28" spans="1:20" ht="24.95" customHeight="1">
      <c r="A28" s="3816" t="s">
        <v>187</v>
      </c>
      <c r="B28" s="6392">
        <v>0</v>
      </c>
      <c r="C28" s="6393">
        <v>0</v>
      </c>
      <c r="D28" s="6394">
        <f t="shared" ref="D28:D34" si="8">SUM(B28:C28)</f>
        <v>0</v>
      </c>
      <c r="E28" s="6392">
        <v>0</v>
      </c>
      <c r="F28" s="6393">
        <v>0</v>
      </c>
      <c r="G28" s="6394">
        <f t="shared" ref="G28:G34" si="9">SUM(E28:F28)</f>
        <v>0</v>
      </c>
      <c r="H28" s="6407">
        <v>0</v>
      </c>
      <c r="I28" s="6409">
        <v>0</v>
      </c>
      <c r="J28" s="6394">
        <f t="shared" ref="J28:J34" si="10">SUM(H28:I28)</f>
        <v>0</v>
      </c>
      <c r="K28" s="6480">
        <f t="shared" ref="K28:M34" si="11">B28+E28+H28</f>
        <v>0</v>
      </c>
      <c r="L28" s="6481">
        <f t="shared" si="11"/>
        <v>0</v>
      </c>
      <c r="M28" s="6482">
        <f t="shared" si="11"/>
        <v>0</v>
      </c>
      <c r="N28" s="7855"/>
      <c r="O28" s="7855"/>
      <c r="P28" s="7855"/>
      <c r="Q28" s="7855"/>
      <c r="R28" s="7855"/>
    </row>
    <row r="29" spans="1:20" ht="24.95" customHeight="1">
      <c r="A29" s="3810" t="s">
        <v>98</v>
      </c>
      <c r="B29" s="6392">
        <v>0</v>
      </c>
      <c r="C29" s="6393">
        <v>0</v>
      </c>
      <c r="D29" s="6394">
        <v>0</v>
      </c>
      <c r="E29" s="6392">
        <v>0</v>
      </c>
      <c r="F29" s="6393">
        <v>0</v>
      </c>
      <c r="G29" s="6394">
        <f t="shared" si="9"/>
        <v>0</v>
      </c>
      <c r="H29" s="6407">
        <v>0</v>
      </c>
      <c r="I29" s="6409">
        <v>0</v>
      </c>
      <c r="J29" s="6394">
        <f t="shared" si="10"/>
        <v>0</v>
      </c>
      <c r="K29" s="6480">
        <f t="shared" si="11"/>
        <v>0</v>
      </c>
      <c r="L29" s="6481">
        <f t="shared" si="11"/>
        <v>0</v>
      </c>
      <c r="M29" s="6482">
        <f t="shared" si="11"/>
        <v>0</v>
      </c>
      <c r="N29" s="7855"/>
      <c r="O29" s="7855"/>
      <c r="P29" s="7855"/>
      <c r="Q29" s="7855"/>
      <c r="R29" s="7855"/>
      <c r="S29" s="7855"/>
      <c r="T29" s="7855"/>
    </row>
    <row r="30" spans="1:20" ht="26.25" customHeight="1">
      <c r="A30" s="3810" t="s">
        <v>100</v>
      </c>
      <c r="B30" s="6392">
        <v>0</v>
      </c>
      <c r="C30" s="6393">
        <v>0</v>
      </c>
      <c r="D30" s="6394">
        <v>0</v>
      </c>
      <c r="E30" s="6392">
        <v>0</v>
      </c>
      <c r="F30" s="6393">
        <v>0</v>
      </c>
      <c r="G30" s="6394">
        <f t="shared" si="9"/>
        <v>0</v>
      </c>
      <c r="H30" s="6407">
        <v>0</v>
      </c>
      <c r="I30" s="6409">
        <v>0</v>
      </c>
      <c r="J30" s="6394">
        <f t="shared" si="10"/>
        <v>0</v>
      </c>
      <c r="K30" s="6480">
        <f t="shared" si="11"/>
        <v>0</v>
      </c>
      <c r="L30" s="6481">
        <f>C30+F30+I30</f>
        <v>0</v>
      </c>
      <c r="M30" s="6482">
        <f>D30+G30+J30</f>
        <v>0</v>
      </c>
      <c r="N30" s="7853"/>
      <c r="O30" s="7853"/>
      <c r="P30" s="7853"/>
      <c r="Q30" s="7853"/>
    </row>
    <row r="31" spans="1:20" ht="24.95" customHeight="1">
      <c r="A31" s="3810" t="s">
        <v>188</v>
      </c>
      <c r="B31" s="6392">
        <v>0</v>
      </c>
      <c r="C31" s="6393">
        <v>0</v>
      </c>
      <c r="D31" s="6394">
        <v>0</v>
      </c>
      <c r="E31" s="6392">
        <v>0</v>
      </c>
      <c r="F31" s="6393">
        <v>0</v>
      </c>
      <c r="G31" s="6394">
        <f t="shared" si="9"/>
        <v>0</v>
      </c>
      <c r="H31" s="6407">
        <v>0</v>
      </c>
      <c r="I31" s="6409">
        <v>0</v>
      </c>
      <c r="J31" s="6394">
        <f t="shared" si="10"/>
        <v>0</v>
      </c>
      <c r="K31" s="6480">
        <f t="shared" si="11"/>
        <v>0</v>
      </c>
      <c r="L31" s="6481">
        <f t="shared" si="11"/>
        <v>0</v>
      </c>
      <c r="M31" s="6482">
        <f t="shared" si="11"/>
        <v>0</v>
      </c>
      <c r="N31" s="419"/>
      <c r="O31" s="419"/>
    </row>
    <row r="32" spans="1:20" ht="28.5" customHeight="1">
      <c r="A32" s="3810" t="s">
        <v>189</v>
      </c>
      <c r="B32" s="6392">
        <v>0</v>
      </c>
      <c r="C32" s="6393">
        <v>0</v>
      </c>
      <c r="D32" s="6394">
        <f t="shared" si="8"/>
        <v>0</v>
      </c>
      <c r="E32" s="6392">
        <v>0</v>
      </c>
      <c r="F32" s="6393">
        <v>0</v>
      </c>
      <c r="G32" s="6394">
        <f t="shared" si="9"/>
        <v>0</v>
      </c>
      <c r="H32" s="6407">
        <v>0</v>
      </c>
      <c r="I32" s="6409">
        <v>0</v>
      </c>
      <c r="J32" s="6394">
        <f>SUM(H32:I32)</f>
        <v>0</v>
      </c>
      <c r="K32" s="6480">
        <f t="shared" si="11"/>
        <v>0</v>
      </c>
      <c r="L32" s="6481">
        <f t="shared" si="11"/>
        <v>0</v>
      </c>
      <c r="M32" s="6482">
        <f t="shared" si="11"/>
        <v>0</v>
      </c>
      <c r="N32" s="7854"/>
      <c r="O32" s="7854"/>
      <c r="P32" s="7854"/>
      <c r="Q32" s="7854"/>
      <c r="R32" s="7854"/>
      <c r="S32" s="7854"/>
    </row>
    <row r="33" spans="1:21" ht="32.25" customHeight="1">
      <c r="A33" s="3816" t="s">
        <v>190</v>
      </c>
      <c r="B33" s="6392">
        <v>0</v>
      </c>
      <c r="C33" s="6393">
        <v>0</v>
      </c>
      <c r="D33" s="6394">
        <f>SUM(B33:C33)</f>
        <v>0</v>
      </c>
      <c r="E33" s="6392">
        <v>0</v>
      </c>
      <c r="F33" s="6393">
        <v>0</v>
      </c>
      <c r="G33" s="6394">
        <f t="shared" si="9"/>
        <v>0</v>
      </c>
      <c r="H33" s="6407">
        <v>0</v>
      </c>
      <c r="I33" s="6409">
        <v>0</v>
      </c>
      <c r="J33" s="6394">
        <f t="shared" si="10"/>
        <v>0</v>
      </c>
      <c r="K33" s="6480">
        <f t="shared" si="11"/>
        <v>0</v>
      </c>
      <c r="L33" s="6481">
        <f t="shared" si="11"/>
        <v>0</v>
      </c>
      <c r="M33" s="6482">
        <f t="shared" si="11"/>
        <v>0</v>
      </c>
      <c r="N33" s="7856"/>
      <c r="O33" s="7856"/>
      <c r="P33" s="7856"/>
      <c r="Q33" s="7856"/>
      <c r="R33" s="7856"/>
    </row>
    <row r="34" spans="1:21" ht="57" customHeight="1" thickBot="1">
      <c r="A34" s="3816" t="s">
        <v>191</v>
      </c>
      <c r="B34" s="6392">
        <v>0</v>
      </c>
      <c r="C34" s="6393">
        <v>0</v>
      </c>
      <c r="D34" s="6394">
        <f t="shared" si="8"/>
        <v>0</v>
      </c>
      <c r="E34" s="6392">
        <v>0</v>
      </c>
      <c r="F34" s="6393">
        <v>0</v>
      </c>
      <c r="G34" s="6394">
        <f t="shared" si="9"/>
        <v>0</v>
      </c>
      <c r="H34" s="6407">
        <v>0</v>
      </c>
      <c r="I34" s="6409">
        <v>0</v>
      </c>
      <c r="J34" s="6394">
        <f t="shared" si="10"/>
        <v>0</v>
      </c>
      <c r="K34" s="6480">
        <f t="shared" si="11"/>
        <v>0</v>
      </c>
      <c r="L34" s="6481">
        <f t="shared" si="11"/>
        <v>0</v>
      </c>
      <c r="M34" s="6482">
        <f t="shared" si="11"/>
        <v>0</v>
      </c>
      <c r="N34" s="7854"/>
      <c r="O34" s="7854"/>
      <c r="P34" s="7854"/>
      <c r="Q34" s="7854"/>
      <c r="R34" s="7854"/>
      <c r="S34" s="7854"/>
      <c r="T34" s="7854"/>
      <c r="U34" s="7854"/>
    </row>
    <row r="35" spans="1:21" ht="27.75" customHeight="1" thickBot="1">
      <c r="A35" s="3824" t="s">
        <v>19</v>
      </c>
      <c r="B35" s="6501">
        <f>SUM(B28:B34)</f>
        <v>0</v>
      </c>
      <c r="C35" s="6501">
        <f t="shared" ref="C35:M35" si="12">SUM(C28:C34)</f>
        <v>0</v>
      </c>
      <c r="D35" s="6501">
        <f t="shared" si="12"/>
        <v>0</v>
      </c>
      <c r="E35" s="6501">
        <f t="shared" si="12"/>
        <v>0</v>
      </c>
      <c r="F35" s="6501">
        <f t="shared" si="12"/>
        <v>0</v>
      </c>
      <c r="G35" s="6501">
        <f t="shared" si="12"/>
        <v>0</v>
      </c>
      <c r="H35" s="6501">
        <f t="shared" si="12"/>
        <v>0</v>
      </c>
      <c r="I35" s="6501">
        <f t="shared" si="12"/>
        <v>0</v>
      </c>
      <c r="J35" s="6501">
        <f t="shared" si="12"/>
        <v>0</v>
      </c>
      <c r="K35" s="6501">
        <f t="shared" si="12"/>
        <v>0</v>
      </c>
      <c r="L35" s="6501">
        <f t="shared" si="12"/>
        <v>0</v>
      </c>
      <c r="M35" s="6494">
        <f t="shared" si="12"/>
        <v>0</v>
      </c>
      <c r="N35" s="3807"/>
      <c r="O35" s="3807"/>
    </row>
    <row r="36" spans="1:21" ht="39" customHeight="1" thickBot="1">
      <c r="A36" s="3826" t="s">
        <v>29</v>
      </c>
      <c r="B36" s="6424">
        <f>B26</f>
        <v>0</v>
      </c>
      <c r="C36" s="6424">
        <f>C26</f>
        <v>90</v>
      </c>
      <c r="D36" s="6424">
        <f>D26</f>
        <v>90</v>
      </c>
      <c r="E36" s="6424">
        <f>E26</f>
        <v>0</v>
      </c>
      <c r="F36" s="6424">
        <f t="shared" ref="F36:K36" si="13">F26</f>
        <v>103</v>
      </c>
      <c r="G36" s="6457">
        <f t="shared" si="13"/>
        <v>103</v>
      </c>
      <c r="H36" s="6457">
        <f t="shared" si="13"/>
        <v>0</v>
      </c>
      <c r="I36" s="6457">
        <f t="shared" si="13"/>
        <v>10</v>
      </c>
      <c r="J36" s="6457">
        <f t="shared" si="13"/>
        <v>10</v>
      </c>
      <c r="K36" s="6457">
        <f t="shared" si="13"/>
        <v>0</v>
      </c>
      <c r="L36" s="6457">
        <f>L26</f>
        <v>203</v>
      </c>
      <c r="M36" s="6458">
        <f>M26</f>
        <v>203</v>
      </c>
      <c r="N36" s="421"/>
      <c r="O36" s="421"/>
    </row>
    <row r="37" spans="1:21" ht="26.25" thickBot="1">
      <c r="A37" s="3826" t="s">
        <v>30</v>
      </c>
      <c r="B37" s="6424">
        <f t="shared" ref="B37:K37" si="14">B35</f>
        <v>0</v>
      </c>
      <c r="C37" s="6424">
        <f>C35</f>
        <v>0</v>
      </c>
      <c r="D37" s="6424">
        <f>D35</f>
        <v>0</v>
      </c>
      <c r="E37" s="6424">
        <f t="shared" si="14"/>
        <v>0</v>
      </c>
      <c r="F37" s="6424">
        <f t="shared" si="14"/>
        <v>0</v>
      </c>
      <c r="G37" s="6457">
        <f t="shared" si="14"/>
        <v>0</v>
      </c>
      <c r="H37" s="6457">
        <f t="shared" si="14"/>
        <v>0</v>
      </c>
      <c r="I37" s="6457">
        <f>I35</f>
        <v>0</v>
      </c>
      <c r="J37" s="6457">
        <f>J35</f>
        <v>0</v>
      </c>
      <c r="K37" s="6457">
        <f t="shared" si="14"/>
        <v>0</v>
      </c>
      <c r="L37" s="6457">
        <f>L35</f>
        <v>0</v>
      </c>
      <c r="M37" s="6458">
        <f>M35</f>
        <v>0</v>
      </c>
      <c r="N37" s="225"/>
      <c r="O37" s="225"/>
    </row>
    <row r="38" spans="1:21" ht="30.75" customHeight="1" thickBot="1">
      <c r="A38" s="3827" t="s">
        <v>31</v>
      </c>
      <c r="B38" s="3828">
        <f>SUM(B36:B37)</f>
        <v>0</v>
      </c>
      <c r="C38" s="3828">
        <f>SUM(C36:C37)</f>
        <v>90</v>
      </c>
      <c r="D38" s="3828">
        <f>SUM(D36:D37)</f>
        <v>90</v>
      </c>
      <c r="E38" s="3828">
        <f>SUM(E36:E37)</f>
        <v>0</v>
      </c>
      <c r="F38" s="3828">
        <f t="shared" ref="F38:K38" si="15">SUM(F36:F37)</f>
        <v>103</v>
      </c>
      <c r="G38" s="3846">
        <f t="shared" si="15"/>
        <v>103</v>
      </c>
      <c r="H38" s="3846">
        <f t="shared" si="15"/>
        <v>0</v>
      </c>
      <c r="I38" s="3846">
        <f t="shared" si="15"/>
        <v>10</v>
      </c>
      <c r="J38" s="3846">
        <f t="shared" si="15"/>
        <v>10</v>
      </c>
      <c r="K38" s="3846">
        <f t="shared" si="15"/>
        <v>0</v>
      </c>
      <c r="L38" s="3846">
        <f>SUM(L36:L37)</f>
        <v>203</v>
      </c>
      <c r="M38" s="3847">
        <f>SUM(M36:M37)</f>
        <v>203</v>
      </c>
      <c r="N38" s="225"/>
      <c r="O38" s="225"/>
    </row>
    <row r="39" spans="1:21" ht="12" customHeight="1">
      <c r="A39" s="3807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</row>
    <row r="40" spans="1:21" ht="25.5" hidden="1" customHeight="1">
      <c r="A40" s="3807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6"/>
    </row>
    <row r="41" spans="1:21" ht="37.5" customHeight="1">
      <c r="A41" s="7346"/>
      <c r="B41" s="7346"/>
      <c r="C41" s="7346"/>
      <c r="D41" s="7346"/>
      <c r="E41" s="7346"/>
      <c r="F41" s="7346"/>
      <c r="G41" s="7346"/>
      <c r="H41" s="7346"/>
      <c r="I41" s="7346"/>
      <c r="J41" s="7346"/>
      <c r="K41" s="7346"/>
      <c r="L41" s="7346"/>
      <c r="M41" s="7346"/>
      <c r="N41" s="7346"/>
      <c r="O41" s="7346"/>
      <c r="P41" s="7346"/>
    </row>
    <row r="42" spans="1:21" ht="26.25" customHeight="1"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64" customWidth="1"/>
    <col min="2" max="10" width="19.7109375" style="64" customWidth="1"/>
    <col min="11" max="12" width="10.7109375" style="64" customWidth="1"/>
    <col min="13" max="13" width="9.140625" style="64"/>
    <col min="14" max="14" width="12.85546875" style="64" customWidth="1"/>
    <col min="15" max="15" width="23.42578125" style="64" customWidth="1"/>
    <col min="16" max="17" width="9.140625" style="64"/>
    <col min="18" max="18" width="10.5703125" style="64" customWidth="1"/>
    <col min="19" max="19" width="11.28515625" style="64" customWidth="1"/>
    <col min="20" max="256" width="9.140625" style="64"/>
    <col min="257" max="257" width="103.85546875" style="64" customWidth="1"/>
    <col min="258" max="266" width="19.7109375" style="64" customWidth="1"/>
    <col min="267" max="268" width="10.7109375" style="64" customWidth="1"/>
    <col min="269" max="269" width="9.140625" style="64"/>
    <col min="270" max="270" width="12.85546875" style="64" customWidth="1"/>
    <col min="271" max="271" width="23.42578125" style="64" customWidth="1"/>
    <col min="272" max="273" width="9.140625" style="64"/>
    <col min="274" max="274" width="10.5703125" style="64" customWidth="1"/>
    <col min="275" max="275" width="11.28515625" style="64" customWidth="1"/>
    <col min="276" max="512" width="9.140625" style="64"/>
    <col min="513" max="513" width="103.85546875" style="64" customWidth="1"/>
    <col min="514" max="522" width="19.7109375" style="64" customWidth="1"/>
    <col min="523" max="524" width="10.7109375" style="64" customWidth="1"/>
    <col min="525" max="525" width="9.140625" style="64"/>
    <col min="526" max="526" width="12.85546875" style="64" customWidth="1"/>
    <col min="527" max="527" width="23.42578125" style="64" customWidth="1"/>
    <col min="528" max="529" width="9.140625" style="64"/>
    <col min="530" max="530" width="10.5703125" style="64" customWidth="1"/>
    <col min="531" max="531" width="11.28515625" style="64" customWidth="1"/>
    <col min="532" max="768" width="9.140625" style="64"/>
    <col min="769" max="769" width="103.85546875" style="64" customWidth="1"/>
    <col min="770" max="778" width="19.7109375" style="64" customWidth="1"/>
    <col min="779" max="780" width="10.7109375" style="64" customWidth="1"/>
    <col min="781" max="781" width="9.140625" style="64"/>
    <col min="782" max="782" width="12.85546875" style="64" customWidth="1"/>
    <col min="783" max="783" width="23.42578125" style="64" customWidth="1"/>
    <col min="784" max="785" width="9.140625" style="64"/>
    <col min="786" max="786" width="10.5703125" style="64" customWidth="1"/>
    <col min="787" max="787" width="11.28515625" style="64" customWidth="1"/>
    <col min="788" max="1024" width="9.140625" style="64"/>
    <col min="1025" max="1025" width="103.85546875" style="64" customWidth="1"/>
    <col min="1026" max="1034" width="19.7109375" style="64" customWidth="1"/>
    <col min="1035" max="1036" width="10.7109375" style="64" customWidth="1"/>
    <col min="1037" max="1037" width="9.140625" style="64"/>
    <col min="1038" max="1038" width="12.85546875" style="64" customWidth="1"/>
    <col min="1039" max="1039" width="23.42578125" style="64" customWidth="1"/>
    <col min="1040" max="1041" width="9.140625" style="64"/>
    <col min="1042" max="1042" width="10.5703125" style="64" customWidth="1"/>
    <col min="1043" max="1043" width="11.28515625" style="64" customWidth="1"/>
    <col min="1044" max="1280" width="9.140625" style="64"/>
    <col min="1281" max="1281" width="103.85546875" style="64" customWidth="1"/>
    <col min="1282" max="1290" width="19.7109375" style="64" customWidth="1"/>
    <col min="1291" max="1292" width="10.7109375" style="64" customWidth="1"/>
    <col min="1293" max="1293" width="9.140625" style="64"/>
    <col min="1294" max="1294" width="12.85546875" style="64" customWidth="1"/>
    <col min="1295" max="1295" width="23.42578125" style="64" customWidth="1"/>
    <col min="1296" max="1297" width="9.140625" style="64"/>
    <col min="1298" max="1298" width="10.5703125" style="64" customWidth="1"/>
    <col min="1299" max="1299" width="11.28515625" style="64" customWidth="1"/>
    <col min="1300" max="1536" width="9.140625" style="64"/>
    <col min="1537" max="1537" width="103.85546875" style="64" customWidth="1"/>
    <col min="1538" max="1546" width="19.7109375" style="64" customWidth="1"/>
    <col min="1547" max="1548" width="10.7109375" style="64" customWidth="1"/>
    <col min="1549" max="1549" width="9.140625" style="64"/>
    <col min="1550" max="1550" width="12.85546875" style="64" customWidth="1"/>
    <col min="1551" max="1551" width="23.42578125" style="64" customWidth="1"/>
    <col min="1552" max="1553" width="9.140625" style="64"/>
    <col min="1554" max="1554" width="10.5703125" style="64" customWidth="1"/>
    <col min="1555" max="1555" width="11.28515625" style="64" customWidth="1"/>
    <col min="1556" max="1792" width="9.140625" style="64"/>
    <col min="1793" max="1793" width="103.85546875" style="64" customWidth="1"/>
    <col min="1794" max="1802" width="19.7109375" style="64" customWidth="1"/>
    <col min="1803" max="1804" width="10.7109375" style="64" customWidth="1"/>
    <col min="1805" max="1805" width="9.140625" style="64"/>
    <col min="1806" max="1806" width="12.85546875" style="64" customWidth="1"/>
    <col min="1807" max="1807" width="23.42578125" style="64" customWidth="1"/>
    <col min="1808" max="1809" width="9.140625" style="64"/>
    <col min="1810" max="1810" width="10.5703125" style="64" customWidth="1"/>
    <col min="1811" max="1811" width="11.28515625" style="64" customWidth="1"/>
    <col min="1812" max="2048" width="9.140625" style="64"/>
    <col min="2049" max="2049" width="103.85546875" style="64" customWidth="1"/>
    <col min="2050" max="2058" width="19.7109375" style="64" customWidth="1"/>
    <col min="2059" max="2060" width="10.7109375" style="64" customWidth="1"/>
    <col min="2061" max="2061" width="9.140625" style="64"/>
    <col min="2062" max="2062" width="12.85546875" style="64" customWidth="1"/>
    <col min="2063" max="2063" width="23.42578125" style="64" customWidth="1"/>
    <col min="2064" max="2065" width="9.140625" style="64"/>
    <col min="2066" max="2066" width="10.5703125" style="64" customWidth="1"/>
    <col min="2067" max="2067" width="11.28515625" style="64" customWidth="1"/>
    <col min="2068" max="2304" width="9.140625" style="64"/>
    <col min="2305" max="2305" width="103.85546875" style="64" customWidth="1"/>
    <col min="2306" max="2314" width="19.7109375" style="64" customWidth="1"/>
    <col min="2315" max="2316" width="10.7109375" style="64" customWidth="1"/>
    <col min="2317" max="2317" width="9.140625" style="64"/>
    <col min="2318" max="2318" width="12.85546875" style="64" customWidth="1"/>
    <col min="2319" max="2319" width="23.42578125" style="64" customWidth="1"/>
    <col min="2320" max="2321" width="9.140625" style="64"/>
    <col min="2322" max="2322" width="10.5703125" style="64" customWidth="1"/>
    <col min="2323" max="2323" width="11.28515625" style="64" customWidth="1"/>
    <col min="2324" max="2560" width="9.140625" style="64"/>
    <col min="2561" max="2561" width="103.85546875" style="64" customWidth="1"/>
    <col min="2562" max="2570" width="19.7109375" style="64" customWidth="1"/>
    <col min="2571" max="2572" width="10.7109375" style="64" customWidth="1"/>
    <col min="2573" max="2573" width="9.140625" style="64"/>
    <col min="2574" max="2574" width="12.85546875" style="64" customWidth="1"/>
    <col min="2575" max="2575" width="23.42578125" style="64" customWidth="1"/>
    <col min="2576" max="2577" width="9.140625" style="64"/>
    <col min="2578" max="2578" width="10.5703125" style="64" customWidth="1"/>
    <col min="2579" max="2579" width="11.28515625" style="64" customWidth="1"/>
    <col min="2580" max="2816" width="9.140625" style="64"/>
    <col min="2817" max="2817" width="103.85546875" style="64" customWidth="1"/>
    <col min="2818" max="2826" width="19.7109375" style="64" customWidth="1"/>
    <col min="2827" max="2828" width="10.7109375" style="64" customWidth="1"/>
    <col min="2829" max="2829" width="9.140625" style="64"/>
    <col min="2830" max="2830" width="12.85546875" style="64" customWidth="1"/>
    <col min="2831" max="2831" width="23.42578125" style="64" customWidth="1"/>
    <col min="2832" max="2833" width="9.140625" style="64"/>
    <col min="2834" max="2834" width="10.5703125" style="64" customWidth="1"/>
    <col min="2835" max="2835" width="11.28515625" style="64" customWidth="1"/>
    <col min="2836" max="3072" width="9.140625" style="64"/>
    <col min="3073" max="3073" width="103.85546875" style="64" customWidth="1"/>
    <col min="3074" max="3082" width="19.7109375" style="64" customWidth="1"/>
    <col min="3083" max="3084" width="10.7109375" style="64" customWidth="1"/>
    <col min="3085" max="3085" width="9.140625" style="64"/>
    <col min="3086" max="3086" width="12.85546875" style="64" customWidth="1"/>
    <col min="3087" max="3087" width="23.42578125" style="64" customWidth="1"/>
    <col min="3088" max="3089" width="9.140625" style="64"/>
    <col min="3090" max="3090" width="10.5703125" style="64" customWidth="1"/>
    <col min="3091" max="3091" width="11.28515625" style="64" customWidth="1"/>
    <col min="3092" max="3328" width="9.140625" style="64"/>
    <col min="3329" max="3329" width="103.85546875" style="64" customWidth="1"/>
    <col min="3330" max="3338" width="19.7109375" style="64" customWidth="1"/>
    <col min="3339" max="3340" width="10.7109375" style="64" customWidth="1"/>
    <col min="3341" max="3341" width="9.140625" style="64"/>
    <col min="3342" max="3342" width="12.85546875" style="64" customWidth="1"/>
    <col min="3343" max="3343" width="23.42578125" style="64" customWidth="1"/>
    <col min="3344" max="3345" width="9.140625" style="64"/>
    <col min="3346" max="3346" width="10.5703125" style="64" customWidth="1"/>
    <col min="3347" max="3347" width="11.28515625" style="64" customWidth="1"/>
    <col min="3348" max="3584" width="9.140625" style="64"/>
    <col min="3585" max="3585" width="103.85546875" style="64" customWidth="1"/>
    <col min="3586" max="3594" width="19.7109375" style="64" customWidth="1"/>
    <col min="3595" max="3596" width="10.7109375" style="64" customWidth="1"/>
    <col min="3597" max="3597" width="9.140625" style="64"/>
    <col min="3598" max="3598" width="12.85546875" style="64" customWidth="1"/>
    <col min="3599" max="3599" width="23.42578125" style="64" customWidth="1"/>
    <col min="3600" max="3601" width="9.140625" style="64"/>
    <col min="3602" max="3602" width="10.5703125" style="64" customWidth="1"/>
    <col min="3603" max="3603" width="11.28515625" style="64" customWidth="1"/>
    <col min="3604" max="3840" width="9.140625" style="64"/>
    <col min="3841" max="3841" width="103.85546875" style="64" customWidth="1"/>
    <col min="3842" max="3850" width="19.7109375" style="64" customWidth="1"/>
    <col min="3851" max="3852" width="10.7109375" style="64" customWidth="1"/>
    <col min="3853" max="3853" width="9.140625" style="64"/>
    <col min="3854" max="3854" width="12.85546875" style="64" customWidth="1"/>
    <col min="3855" max="3855" width="23.42578125" style="64" customWidth="1"/>
    <col min="3856" max="3857" width="9.140625" style="64"/>
    <col min="3858" max="3858" width="10.5703125" style="64" customWidth="1"/>
    <col min="3859" max="3859" width="11.28515625" style="64" customWidth="1"/>
    <col min="3860" max="4096" width="9.140625" style="64"/>
    <col min="4097" max="4097" width="103.85546875" style="64" customWidth="1"/>
    <col min="4098" max="4106" width="19.7109375" style="64" customWidth="1"/>
    <col min="4107" max="4108" width="10.7109375" style="64" customWidth="1"/>
    <col min="4109" max="4109" width="9.140625" style="64"/>
    <col min="4110" max="4110" width="12.85546875" style="64" customWidth="1"/>
    <col min="4111" max="4111" width="23.42578125" style="64" customWidth="1"/>
    <col min="4112" max="4113" width="9.140625" style="64"/>
    <col min="4114" max="4114" width="10.5703125" style="64" customWidth="1"/>
    <col min="4115" max="4115" width="11.28515625" style="64" customWidth="1"/>
    <col min="4116" max="4352" width="9.140625" style="64"/>
    <col min="4353" max="4353" width="103.85546875" style="64" customWidth="1"/>
    <col min="4354" max="4362" width="19.7109375" style="64" customWidth="1"/>
    <col min="4363" max="4364" width="10.7109375" style="64" customWidth="1"/>
    <col min="4365" max="4365" width="9.140625" style="64"/>
    <col min="4366" max="4366" width="12.85546875" style="64" customWidth="1"/>
    <col min="4367" max="4367" width="23.42578125" style="64" customWidth="1"/>
    <col min="4368" max="4369" width="9.140625" style="64"/>
    <col min="4370" max="4370" width="10.5703125" style="64" customWidth="1"/>
    <col min="4371" max="4371" width="11.28515625" style="64" customWidth="1"/>
    <col min="4372" max="4608" width="9.140625" style="64"/>
    <col min="4609" max="4609" width="103.85546875" style="64" customWidth="1"/>
    <col min="4610" max="4618" width="19.7109375" style="64" customWidth="1"/>
    <col min="4619" max="4620" width="10.7109375" style="64" customWidth="1"/>
    <col min="4621" max="4621" width="9.140625" style="64"/>
    <col min="4622" max="4622" width="12.85546875" style="64" customWidth="1"/>
    <col min="4623" max="4623" width="23.42578125" style="64" customWidth="1"/>
    <col min="4624" max="4625" width="9.140625" style="64"/>
    <col min="4626" max="4626" width="10.5703125" style="64" customWidth="1"/>
    <col min="4627" max="4627" width="11.28515625" style="64" customWidth="1"/>
    <col min="4628" max="4864" width="9.140625" style="64"/>
    <col min="4865" max="4865" width="103.85546875" style="64" customWidth="1"/>
    <col min="4866" max="4874" width="19.7109375" style="64" customWidth="1"/>
    <col min="4875" max="4876" width="10.7109375" style="64" customWidth="1"/>
    <col min="4877" max="4877" width="9.140625" style="64"/>
    <col min="4878" max="4878" width="12.85546875" style="64" customWidth="1"/>
    <col min="4879" max="4879" width="23.42578125" style="64" customWidth="1"/>
    <col min="4880" max="4881" width="9.140625" style="64"/>
    <col min="4882" max="4882" width="10.5703125" style="64" customWidth="1"/>
    <col min="4883" max="4883" width="11.28515625" style="64" customWidth="1"/>
    <col min="4884" max="5120" width="9.140625" style="64"/>
    <col min="5121" max="5121" width="103.85546875" style="64" customWidth="1"/>
    <col min="5122" max="5130" width="19.7109375" style="64" customWidth="1"/>
    <col min="5131" max="5132" width="10.7109375" style="64" customWidth="1"/>
    <col min="5133" max="5133" width="9.140625" style="64"/>
    <col min="5134" max="5134" width="12.85546875" style="64" customWidth="1"/>
    <col min="5135" max="5135" width="23.42578125" style="64" customWidth="1"/>
    <col min="5136" max="5137" width="9.140625" style="64"/>
    <col min="5138" max="5138" width="10.5703125" style="64" customWidth="1"/>
    <col min="5139" max="5139" width="11.28515625" style="64" customWidth="1"/>
    <col min="5140" max="5376" width="9.140625" style="64"/>
    <col min="5377" max="5377" width="103.85546875" style="64" customWidth="1"/>
    <col min="5378" max="5386" width="19.7109375" style="64" customWidth="1"/>
    <col min="5387" max="5388" width="10.7109375" style="64" customWidth="1"/>
    <col min="5389" max="5389" width="9.140625" style="64"/>
    <col min="5390" max="5390" width="12.85546875" style="64" customWidth="1"/>
    <col min="5391" max="5391" width="23.42578125" style="64" customWidth="1"/>
    <col min="5392" max="5393" width="9.140625" style="64"/>
    <col min="5394" max="5394" width="10.5703125" style="64" customWidth="1"/>
    <col min="5395" max="5395" width="11.28515625" style="64" customWidth="1"/>
    <col min="5396" max="5632" width="9.140625" style="64"/>
    <col min="5633" max="5633" width="103.85546875" style="64" customWidth="1"/>
    <col min="5634" max="5642" width="19.7109375" style="64" customWidth="1"/>
    <col min="5643" max="5644" width="10.7109375" style="64" customWidth="1"/>
    <col min="5645" max="5645" width="9.140625" style="64"/>
    <col min="5646" max="5646" width="12.85546875" style="64" customWidth="1"/>
    <col min="5647" max="5647" width="23.42578125" style="64" customWidth="1"/>
    <col min="5648" max="5649" width="9.140625" style="64"/>
    <col min="5650" max="5650" width="10.5703125" style="64" customWidth="1"/>
    <col min="5651" max="5651" width="11.28515625" style="64" customWidth="1"/>
    <col min="5652" max="5888" width="9.140625" style="64"/>
    <col min="5889" max="5889" width="103.85546875" style="64" customWidth="1"/>
    <col min="5890" max="5898" width="19.7109375" style="64" customWidth="1"/>
    <col min="5899" max="5900" width="10.7109375" style="64" customWidth="1"/>
    <col min="5901" max="5901" width="9.140625" style="64"/>
    <col min="5902" max="5902" width="12.85546875" style="64" customWidth="1"/>
    <col min="5903" max="5903" width="23.42578125" style="64" customWidth="1"/>
    <col min="5904" max="5905" width="9.140625" style="64"/>
    <col min="5906" max="5906" width="10.5703125" style="64" customWidth="1"/>
    <col min="5907" max="5907" width="11.28515625" style="64" customWidth="1"/>
    <col min="5908" max="6144" width="9.140625" style="64"/>
    <col min="6145" max="6145" width="103.85546875" style="64" customWidth="1"/>
    <col min="6146" max="6154" width="19.7109375" style="64" customWidth="1"/>
    <col min="6155" max="6156" width="10.7109375" style="64" customWidth="1"/>
    <col min="6157" max="6157" width="9.140625" style="64"/>
    <col min="6158" max="6158" width="12.85546875" style="64" customWidth="1"/>
    <col min="6159" max="6159" width="23.42578125" style="64" customWidth="1"/>
    <col min="6160" max="6161" width="9.140625" style="64"/>
    <col min="6162" max="6162" width="10.5703125" style="64" customWidth="1"/>
    <col min="6163" max="6163" width="11.28515625" style="64" customWidth="1"/>
    <col min="6164" max="6400" width="9.140625" style="64"/>
    <col min="6401" max="6401" width="103.85546875" style="64" customWidth="1"/>
    <col min="6402" max="6410" width="19.7109375" style="64" customWidth="1"/>
    <col min="6411" max="6412" width="10.7109375" style="64" customWidth="1"/>
    <col min="6413" max="6413" width="9.140625" style="64"/>
    <col min="6414" max="6414" width="12.85546875" style="64" customWidth="1"/>
    <col min="6415" max="6415" width="23.42578125" style="64" customWidth="1"/>
    <col min="6416" max="6417" width="9.140625" style="64"/>
    <col min="6418" max="6418" width="10.5703125" style="64" customWidth="1"/>
    <col min="6419" max="6419" width="11.28515625" style="64" customWidth="1"/>
    <col min="6420" max="6656" width="9.140625" style="64"/>
    <col min="6657" max="6657" width="103.85546875" style="64" customWidth="1"/>
    <col min="6658" max="6666" width="19.7109375" style="64" customWidth="1"/>
    <col min="6667" max="6668" width="10.7109375" style="64" customWidth="1"/>
    <col min="6669" max="6669" width="9.140625" style="64"/>
    <col min="6670" max="6670" width="12.85546875" style="64" customWidth="1"/>
    <col min="6671" max="6671" width="23.42578125" style="64" customWidth="1"/>
    <col min="6672" max="6673" width="9.140625" style="64"/>
    <col min="6674" max="6674" width="10.5703125" style="64" customWidth="1"/>
    <col min="6675" max="6675" width="11.28515625" style="64" customWidth="1"/>
    <col min="6676" max="6912" width="9.140625" style="64"/>
    <col min="6913" max="6913" width="103.85546875" style="64" customWidth="1"/>
    <col min="6914" max="6922" width="19.7109375" style="64" customWidth="1"/>
    <col min="6923" max="6924" width="10.7109375" style="64" customWidth="1"/>
    <col min="6925" max="6925" width="9.140625" style="64"/>
    <col min="6926" max="6926" width="12.85546875" style="64" customWidth="1"/>
    <col min="6927" max="6927" width="23.42578125" style="64" customWidth="1"/>
    <col min="6928" max="6929" width="9.140625" style="64"/>
    <col min="6930" max="6930" width="10.5703125" style="64" customWidth="1"/>
    <col min="6931" max="6931" width="11.28515625" style="64" customWidth="1"/>
    <col min="6932" max="7168" width="9.140625" style="64"/>
    <col min="7169" max="7169" width="103.85546875" style="64" customWidth="1"/>
    <col min="7170" max="7178" width="19.7109375" style="64" customWidth="1"/>
    <col min="7179" max="7180" width="10.7109375" style="64" customWidth="1"/>
    <col min="7181" max="7181" width="9.140625" style="64"/>
    <col min="7182" max="7182" width="12.85546875" style="64" customWidth="1"/>
    <col min="7183" max="7183" width="23.42578125" style="64" customWidth="1"/>
    <col min="7184" max="7185" width="9.140625" style="64"/>
    <col min="7186" max="7186" width="10.5703125" style="64" customWidth="1"/>
    <col min="7187" max="7187" width="11.28515625" style="64" customWidth="1"/>
    <col min="7188" max="7424" width="9.140625" style="64"/>
    <col min="7425" max="7425" width="103.85546875" style="64" customWidth="1"/>
    <col min="7426" max="7434" width="19.7109375" style="64" customWidth="1"/>
    <col min="7435" max="7436" width="10.7109375" style="64" customWidth="1"/>
    <col min="7437" max="7437" width="9.140625" style="64"/>
    <col min="7438" max="7438" width="12.85546875" style="64" customWidth="1"/>
    <col min="7439" max="7439" width="23.42578125" style="64" customWidth="1"/>
    <col min="7440" max="7441" width="9.140625" style="64"/>
    <col min="7442" max="7442" width="10.5703125" style="64" customWidth="1"/>
    <col min="7443" max="7443" width="11.28515625" style="64" customWidth="1"/>
    <col min="7444" max="7680" width="9.140625" style="64"/>
    <col min="7681" max="7681" width="103.85546875" style="64" customWidth="1"/>
    <col min="7682" max="7690" width="19.7109375" style="64" customWidth="1"/>
    <col min="7691" max="7692" width="10.7109375" style="64" customWidth="1"/>
    <col min="7693" max="7693" width="9.140625" style="64"/>
    <col min="7694" max="7694" width="12.85546875" style="64" customWidth="1"/>
    <col min="7695" max="7695" width="23.42578125" style="64" customWidth="1"/>
    <col min="7696" max="7697" width="9.140625" style="64"/>
    <col min="7698" max="7698" width="10.5703125" style="64" customWidth="1"/>
    <col min="7699" max="7699" width="11.28515625" style="64" customWidth="1"/>
    <col min="7700" max="7936" width="9.140625" style="64"/>
    <col min="7937" max="7937" width="103.85546875" style="64" customWidth="1"/>
    <col min="7938" max="7946" width="19.7109375" style="64" customWidth="1"/>
    <col min="7947" max="7948" width="10.7109375" style="64" customWidth="1"/>
    <col min="7949" max="7949" width="9.140625" style="64"/>
    <col min="7950" max="7950" width="12.85546875" style="64" customWidth="1"/>
    <col min="7951" max="7951" width="23.42578125" style="64" customWidth="1"/>
    <col min="7952" max="7953" width="9.140625" style="64"/>
    <col min="7954" max="7954" width="10.5703125" style="64" customWidth="1"/>
    <col min="7955" max="7955" width="11.28515625" style="64" customWidth="1"/>
    <col min="7956" max="8192" width="9.140625" style="64"/>
    <col min="8193" max="8193" width="103.85546875" style="64" customWidth="1"/>
    <col min="8194" max="8202" width="19.7109375" style="64" customWidth="1"/>
    <col min="8203" max="8204" width="10.7109375" style="64" customWidth="1"/>
    <col min="8205" max="8205" width="9.140625" style="64"/>
    <col min="8206" max="8206" width="12.85546875" style="64" customWidth="1"/>
    <col min="8207" max="8207" width="23.42578125" style="64" customWidth="1"/>
    <col min="8208" max="8209" width="9.140625" style="64"/>
    <col min="8210" max="8210" width="10.5703125" style="64" customWidth="1"/>
    <col min="8211" max="8211" width="11.28515625" style="64" customWidth="1"/>
    <col min="8212" max="8448" width="9.140625" style="64"/>
    <col min="8449" max="8449" width="103.85546875" style="64" customWidth="1"/>
    <col min="8450" max="8458" width="19.7109375" style="64" customWidth="1"/>
    <col min="8459" max="8460" width="10.7109375" style="64" customWidth="1"/>
    <col min="8461" max="8461" width="9.140625" style="64"/>
    <col min="8462" max="8462" width="12.85546875" style="64" customWidth="1"/>
    <col min="8463" max="8463" width="23.42578125" style="64" customWidth="1"/>
    <col min="8464" max="8465" width="9.140625" style="64"/>
    <col min="8466" max="8466" width="10.5703125" style="64" customWidth="1"/>
    <col min="8467" max="8467" width="11.28515625" style="64" customWidth="1"/>
    <col min="8468" max="8704" width="9.140625" style="64"/>
    <col min="8705" max="8705" width="103.85546875" style="64" customWidth="1"/>
    <col min="8706" max="8714" width="19.7109375" style="64" customWidth="1"/>
    <col min="8715" max="8716" width="10.7109375" style="64" customWidth="1"/>
    <col min="8717" max="8717" width="9.140625" style="64"/>
    <col min="8718" max="8718" width="12.85546875" style="64" customWidth="1"/>
    <col min="8719" max="8719" width="23.42578125" style="64" customWidth="1"/>
    <col min="8720" max="8721" width="9.140625" style="64"/>
    <col min="8722" max="8722" width="10.5703125" style="64" customWidth="1"/>
    <col min="8723" max="8723" width="11.28515625" style="64" customWidth="1"/>
    <col min="8724" max="8960" width="9.140625" style="64"/>
    <col min="8961" max="8961" width="103.85546875" style="64" customWidth="1"/>
    <col min="8962" max="8970" width="19.7109375" style="64" customWidth="1"/>
    <col min="8971" max="8972" width="10.7109375" style="64" customWidth="1"/>
    <col min="8973" max="8973" width="9.140625" style="64"/>
    <col min="8974" max="8974" width="12.85546875" style="64" customWidth="1"/>
    <col min="8975" max="8975" width="23.42578125" style="64" customWidth="1"/>
    <col min="8976" max="8977" width="9.140625" style="64"/>
    <col min="8978" max="8978" width="10.5703125" style="64" customWidth="1"/>
    <col min="8979" max="8979" width="11.28515625" style="64" customWidth="1"/>
    <col min="8980" max="9216" width="9.140625" style="64"/>
    <col min="9217" max="9217" width="103.85546875" style="64" customWidth="1"/>
    <col min="9218" max="9226" width="19.7109375" style="64" customWidth="1"/>
    <col min="9227" max="9228" width="10.7109375" style="64" customWidth="1"/>
    <col min="9229" max="9229" width="9.140625" style="64"/>
    <col min="9230" max="9230" width="12.85546875" style="64" customWidth="1"/>
    <col min="9231" max="9231" width="23.42578125" style="64" customWidth="1"/>
    <col min="9232" max="9233" width="9.140625" style="64"/>
    <col min="9234" max="9234" width="10.5703125" style="64" customWidth="1"/>
    <col min="9235" max="9235" width="11.28515625" style="64" customWidth="1"/>
    <col min="9236" max="9472" width="9.140625" style="64"/>
    <col min="9473" max="9473" width="103.85546875" style="64" customWidth="1"/>
    <col min="9474" max="9482" width="19.7109375" style="64" customWidth="1"/>
    <col min="9483" max="9484" width="10.7109375" style="64" customWidth="1"/>
    <col min="9485" max="9485" width="9.140625" style="64"/>
    <col min="9486" max="9486" width="12.85546875" style="64" customWidth="1"/>
    <col min="9487" max="9487" width="23.42578125" style="64" customWidth="1"/>
    <col min="9488" max="9489" width="9.140625" style="64"/>
    <col min="9490" max="9490" width="10.5703125" style="64" customWidth="1"/>
    <col min="9491" max="9491" width="11.28515625" style="64" customWidth="1"/>
    <col min="9492" max="9728" width="9.140625" style="64"/>
    <col min="9729" max="9729" width="103.85546875" style="64" customWidth="1"/>
    <col min="9730" max="9738" width="19.7109375" style="64" customWidth="1"/>
    <col min="9739" max="9740" width="10.7109375" style="64" customWidth="1"/>
    <col min="9741" max="9741" width="9.140625" style="64"/>
    <col min="9742" max="9742" width="12.85546875" style="64" customWidth="1"/>
    <col min="9743" max="9743" width="23.42578125" style="64" customWidth="1"/>
    <col min="9744" max="9745" width="9.140625" style="64"/>
    <col min="9746" max="9746" width="10.5703125" style="64" customWidth="1"/>
    <col min="9747" max="9747" width="11.28515625" style="64" customWidth="1"/>
    <col min="9748" max="9984" width="9.140625" style="64"/>
    <col min="9985" max="9985" width="103.85546875" style="64" customWidth="1"/>
    <col min="9986" max="9994" width="19.7109375" style="64" customWidth="1"/>
    <col min="9995" max="9996" width="10.7109375" style="64" customWidth="1"/>
    <col min="9997" max="9997" width="9.140625" style="64"/>
    <col min="9998" max="9998" width="12.85546875" style="64" customWidth="1"/>
    <col min="9999" max="9999" width="23.42578125" style="64" customWidth="1"/>
    <col min="10000" max="10001" width="9.140625" style="64"/>
    <col min="10002" max="10002" width="10.5703125" style="64" customWidth="1"/>
    <col min="10003" max="10003" width="11.28515625" style="64" customWidth="1"/>
    <col min="10004" max="10240" width="9.140625" style="64"/>
    <col min="10241" max="10241" width="103.85546875" style="64" customWidth="1"/>
    <col min="10242" max="10250" width="19.7109375" style="64" customWidth="1"/>
    <col min="10251" max="10252" width="10.7109375" style="64" customWidth="1"/>
    <col min="10253" max="10253" width="9.140625" style="64"/>
    <col min="10254" max="10254" width="12.85546875" style="64" customWidth="1"/>
    <col min="10255" max="10255" width="23.42578125" style="64" customWidth="1"/>
    <col min="10256" max="10257" width="9.140625" style="64"/>
    <col min="10258" max="10258" width="10.5703125" style="64" customWidth="1"/>
    <col min="10259" max="10259" width="11.28515625" style="64" customWidth="1"/>
    <col min="10260" max="10496" width="9.140625" style="64"/>
    <col min="10497" max="10497" width="103.85546875" style="64" customWidth="1"/>
    <col min="10498" max="10506" width="19.7109375" style="64" customWidth="1"/>
    <col min="10507" max="10508" width="10.7109375" style="64" customWidth="1"/>
    <col min="10509" max="10509" width="9.140625" style="64"/>
    <col min="10510" max="10510" width="12.85546875" style="64" customWidth="1"/>
    <col min="10511" max="10511" width="23.42578125" style="64" customWidth="1"/>
    <col min="10512" max="10513" width="9.140625" style="64"/>
    <col min="10514" max="10514" width="10.5703125" style="64" customWidth="1"/>
    <col min="10515" max="10515" width="11.28515625" style="64" customWidth="1"/>
    <col min="10516" max="10752" width="9.140625" style="64"/>
    <col min="10753" max="10753" width="103.85546875" style="64" customWidth="1"/>
    <col min="10754" max="10762" width="19.7109375" style="64" customWidth="1"/>
    <col min="10763" max="10764" width="10.7109375" style="64" customWidth="1"/>
    <col min="10765" max="10765" width="9.140625" style="64"/>
    <col min="10766" max="10766" width="12.85546875" style="64" customWidth="1"/>
    <col min="10767" max="10767" width="23.42578125" style="64" customWidth="1"/>
    <col min="10768" max="10769" width="9.140625" style="64"/>
    <col min="10770" max="10770" width="10.5703125" style="64" customWidth="1"/>
    <col min="10771" max="10771" width="11.28515625" style="64" customWidth="1"/>
    <col min="10772" max="11008" width="9.140625" style="64"/>
    <col min="11009" max="11009" width="103.85546875" style="64" customWidth="1"/>
    <col min="11010" max="11018" width="19.7109375" style="64" customWidth="1"/>
    <col min="11019" max="11020" width="10.7109375" style="64" customWidth="1"/>
    <col min="11021" max="11021" width="9.140625" style="64"/>
    <col min="11022" max="11022" width="12.85546875" style="64" customWidth="1"/>
    <col min="11023" max="11023" width="23.42578125" style="64" customWidth="1"/>
    <col min="11024" max="11025" width="9.140625" style="64"/>
    <col min="11026" max="11026" width="10.5703125" style="64" customWidth="1"/>
    <col min="11027" max="11027" width="11.28515625" style="64" customWidth="1"/>
    <col min="11028" max="11264" width="9.140625" style="64"/>
    <col min="11265" max="11265" width="103.85546875" style="64" customWidth="1"/>
    <col min="11266" max="11274" width="19.7109375" style="64" customWidth="1"/>
    <col min="11275" max="11276" width="10.7109375" style="64" customWidth="1"/>
    <col min="11277" max="11277" width="9.140625" style="64"/>
    <col min="11278" max="11278" width="12.85546875" style="64" customWidth="1"/>
    <col min="11279" max="11279" width="23.42578125" style="64" customWidth="1"/>
    <col min="11280" max="11281" width="9.140625" style="64"/>
    <col min="11282" max="11282" width="10.5703125" style="64" customWidth="1"/>
    <col min="11283" max="11283" width="11.28515625" style="64" customWidth="1"/>
    <col min="11284" max="11520" width="9.140625" style="64"/>
    <col min="11521" max="11521" width="103.85546875" style="64" customWidth="1"/>
    <col min="11522" max="11530" width="19.7109375" style="64" customWidth="1"/>
    <col min="11531" max="11532" width="10.7109375" style="64" customWidth="1"/>
    <col min="11533" max="11533" width="9.140625" style="64"/>
    <col min="11534" max="11534" width="12.85546875" style="64" customWidth="1"/>
    <col min="11535" max="11535" width="23.42578125" style="64" customWidth="1"/>
    <col min="11536" max="11537" width="9.140625" style="64"/>
    <col min="11538" max="11538" width="10.5703125" style="64" customWidth="1"/>
    <col min="11539" max="11539" width="11.28515625" style="64" customWidth="1"/>
    <col min="11540" max="11776" width="9.140625" style="64"/>
    <col min="11777" max="11777" width="103.85546875" style="64" customWidth="1"/>
    <col min="11778" max="11786" width="19.7109375" style="64" customWidth="1"/>
    <col min="11787" max="11788" width="10.7109375" style="64" customWidth="1"/>
    <col min="11789" max="11789" width="9.140625" style="64"/>
    <col min="11790" max="11790" width="12.85546875" style="64" customWidth="1"/>
    <col min="11791" max="11791" width="23.42578125" style="64" customWidth="1"/>
    <col min="11792" max="11793" width="9.140625" style="64"/>
    <col min="11794" max="11794" width="10.5703125" style="64" customWidth="1"/>
    <col min="11795" max="11795" width="11.28515625" style="64" customWidth="1"/>
    <col min="11796" max="12032" width="9.140625" style="64"/>
    <col min="12033" max="12033" width="103.85546875" style="64" customWidth="1"/>
    <col min="12034" max="12042" width="19.7109375" style="64" customWidth="1"/>
    <col min="12043" max="12044" width="10.7109375" style="64" customWidth="1"/>
    <col min="12045" max="12045" width="9.140625" style="64"/>
    <col min="12046" max="12046" width="12.85546875" style="64" customWidth="1"/>
    <col min="12047" max="12047" width="23.42578125" style="64" customWidth="1"/>
    <col min="12048" max="12049" width="9.140625" style="64"/>
    <col min="12050" max="12050" width="10.5703125" style="64" customWidth="1"/>
    <col min="12051" max="12051" width="11.28515625" style="64" customWidth="1"/>
    <col min="12052" max="12288" width="9.140625" style="64"/>
    <col min="12289" max="12289" width="103.85546875" style="64" customWidth="1"/>
    <col min="12290" max="12298" width="19.7109375" style="64" customWidth="1"/>
    <col min="12299" max="12300" width="10.7109375" style="64" customWidth="1"/>
    <col min="12301" max="12301" width="9.140625" style="64"/>
    <col min="12302" max="12302" width="12.85546875" style="64" customWidth="1"/>
    <col min="12303" max="12303" width="23.42578125" style="64" customWidth="1"/>
    <col min="12304" max="12305" width="9.140625" style="64"/>
    <col min="12306" max="12306" width="10.5703125" style="64" customWidth="1"/>
    <col min="12307" max="12307" width="11.28515625" style="64" customWidth="1"/>
    <col min="12308" max="12544" width="9.140625" style="64"/>
    <col min="12545" max="12545" width="103.85546875" style="64" customWidth="1"/>
    <col min="12546" max="12554" width="19.7109375" style="64" customWidth="1"/>
    <col min="12555" max="12556" width="10.7109375" style="64" customWidth="1"/>
    <col min="12557" max="12557" width="9.140625" style="64"/>
    <col min="12558" max="12558" width="12.85546875" style="64" customWidth="1"/>
    <col min="12559" max="12559" width="23.42578125" style="64" customWidth="1"/>
    <col min="12560" max="12561" width="9.140625" style="64"/>
    <col min="12562" max="12562" width="10.5703125" style="64" customWidth="1"/>
    <col min="12563" max="12563" width="11.28515625" style="64" customWidth="1"/>
    <col min="12564" max="12800" width="9.140625" style="64"/>
    <col min="12801" max="12801" width="103.85546875" style="64" customWidth="1"/>
    <col min="12802" max="12810" width="19.7109375" style="64" customWidth="1"/>
    <col min="12811" max="12812" width="10.7109375" style="64" customWidth="1"/>
    <col min="12813" max="12813" width="9.140625" style="64"/>
    <col min="12814" max="12814" width="12.85546875" style="64" customWidth="1"/>
    <col min="12815" max="12815" width="23.42578125" style="64" customWidth="1"/>
    <col min="12816" max="12817" width="9.140625" style="64"/>
    <col min="12818" max="12818" width="10.5703125" style="64" customWidth="1"/>
    <col min="12819" max="12819" width="11.28515625" style="64" customWidth="1"/>
    <col min="12820" max="13056" width="9.140625" style="64"/>
    <col min="13057" max="13057" width="103.85546875" style="64" customWidth="1"/>
    <col min="13058" max="13066" width="19.7109375" style="64" customWidth="1"/>
    <col min="13067" max="13068" width="10.7109375" style="64" customWidth="1"/>
    <col min="13069" max="13069" width="9.140625" style="64"/>
    <col min="13070" max="13070" width="12.85546875" style="64" customWidth="1"/>
    <col min="13071" max="13071" width="23.42578125" style="64" customWidth="1"/>
    <col min="13072" max="13073" width="9.140625" style="64"/>
    <col min="13074" max="13074" width="10.5703125" style="64" customWidth="1"/>
    <col min="13075" max="13075" width="11.28515625" style="64" customWidth="1"/>
    <col min="13076" max="13312" width="9.140625" style="64"/>
    <col min="13313" max="13313" width="103.85546875" style="64" customWidth="1"/>
    <col min="13314" max="13322" width="19.7109375" style="64" customWidth="1"/>
    <col min="13323" max="13324" width="10.7109375" style="64" customWidth="1"/>
    <col min="13325" max="13325" width="9.140625" style="64"/>
    <col min="13326" max="13326" width="12.85546875" style="64" customWidth="1"/>
    <col min="13327" max="13327" width="23.42578125" style="64" customWidth="1"/>
    <col min="13328" max="13329" width="9.140625" style="64"/>
    <col min="13330" max="13330" width="10.5703125" style="64" customWidth="1"/>
    <col min="13331" max="13331" width="11.28515625" style="64" customWidth="1"/>
    <col min="13332" max="13568" width="9.140625" style="64"/>
    <col min="13569" max="13569" width="103.85546875" style="64" customWidth="1"/>
    <col min="13570" max="13578" width="19.7109375" style="64" customWidth="1"/>
    <col min="13579" max="13580" width="10.7109375" style="64" customWidth="1"/>
    <col min="13581" max="13581" width="9.140625" style="64"/>
    <col min="13582" max="13582" width="12.85546875" style="64" customWidth="1"/>
    <col min="13583" max="13583" width="23.42578125" style="64" customWidth="1"/>
    <col min="13584" max="13585" width="9.140625" style="64"/>
    <col min="13586" max="13586" width="10.5703125" style="64" customWidth="1"/>
    <col min="13587" max="13587" width="11.28515625" style="64" customWidth="1"/>
    <col min="13588" max="13824" width="9.140625" style="64"/>
    <col min="13825" max="13825" width="103.85546875" style="64" customWidth="1"/>
    <col min="13826" max="13834" width="19.7109375" style="64" customWidth="1"/>
    <col min="13835" max="13836" width="10.7109375" style="64" customWidth="1"/>
    <col min="13837" max="13837" width="9.140625" style="64"/>
    <col min="13838" max="13838" width="12.85546875" style="64" customWidth="1"/>
    <col min="13839" max="13839" width="23.42578125" style="64" customWidth="1"/>
    <col min="13840" max="13841" width="9.140625" style="64"/>
    <col min="13842" max="13842" width="10.5703125" style="64" customWidth="1"/>
    <col min="13843" max="13843" width="11.28515625" style="64" customWidth="1"/>
    <col min="13844" max="14080" width="9.140625" style="64"/>
    <col min="14081" max="14081" width="103.85546875" style="64" customWidth="1"/>
    <col min="14082" max="14090" width="19.7109375" style="64" customWidth="1"/>
    <col min="14091" max="14092" width="10.7109375" style="64" customWidth="1"/>
    <col min="14093" max="14093" width="9.140625" style="64"/>
    <col min="14094" max="14094" width="12.85546875" style="64" customWidth="1"/>
    <col min="14095" max="14095" width="23.42578125" style="64" customWidth="1"/>
    <col min="14096" max="14097" width="9.140625" style="64"/>
    <col min="14098" max="14098" width="10.5703125" style="64" customWidth="1"/>
    <col min="14099" max="14099" width="11.28515625" style="64" customWidth="1"/>
    <col min="14100" max="14336" width="9.140625" style="64"/>
    <col min="14337" max="14337" width="103.85546875" style="64" customWidth="1"/>
    <col min="14338" max="14346" width="19.7109375" style="64" customWidth="1"/>
    <col min="14347" max="14348" width="10.7109375" style="64" customWidth="1"/>
    <col min="14349" max="14349" width="9.140625" style="64"/>
    <col min="14350" max="14350" width="12.85546875" style="64" customWidth="1"/>
    <col min="14351" max="14351" width="23.42578125" style="64" customWidth="1"/>
    <col min="14352" max="14353" width="9.140625" style="64"/>
    <col min="14354" max="14354" width="10.5703125" style="64" customWidth="1"/>
    <col min="14355" max="14355" width="11.28515625" style="64" customWidth="1"/>
    <col min="14356" max="14592" width="9.140625" style="64"/>
    <col min="14593" max="14593" width="103.85546875" style="64" customWidth="1"/>
    <col min="14594" max="14602" width="19.7109375" style="64" customWidth="1"/>
    <col min="14603" max="14604" width="10.7109375" style="64" customWidth="1"/>
    <col min="14605" max="14605" width="9.140625" style="64"/>
    <col min="14606" max="14606" width="12.85546875" style="64" customWidth="1"/>
    <col min="14607" max="14607" width="23.42578125" style="64" customWidth="1"/>
    <col min="14608" max="14609" width="9.140625" style="64"/>
    <col min="14610" max="14610" width="10.5703125" style="64" customWidth="1"/>
    <col min="14611" max="14611" width="11.28515625" style="64" customWidth="1"/>
    <col min="14612" max="14848" width="9.140625" style="64"/>
    <col min="14849" max="14849" width="103.85546875" style="64" customWidth="1"/>
    <col min="14850" max="14858" width="19.7109375" style="64" customWidth="1"/>
    <col min="14859" max="14860" width="10.7109375" style="64" customWidth="1"/>
    <col min="14861" max="14861" width="9.140625" style="64"/>
    <col min="14862" max="14862" width="12.85546875" style="64" customWidth="1"/>
    <col min="14863" max="14863" width="23.42578125" style="64" customWidth="1"/>
    <col min="14864" max="14865" width="9.140625" style="64"/>
    <col min="14866" max="14866" width="10.5703125" style="64" customWidth="1"/>
    <col min="14867" max="14867" width="11.28515625" style="64" customWidth="1"/>
    <col min="14868" max="15104" width="9.140625" style="64"/>
    <col min="15105" max="15105" width="103.85546875" style="64" customWidth="1"/>
    <col min="15106" max="15114" width="19.7109375" style="64" customWidth="1"/>
    <col min="15115" max="15116" width="10.7109375" style="64" customWidth="1"/>
    <col min="15117" max="15117" width="9.140625" style="64"/>
    <col min="15118" max="15118" width="12.85546875" style="64" customWidth="1"/>
    <col min="15119" max="15119" width="23.42578125" style="64" customWidth="1"/>
    <col min="15120" max="15121" width="9.140625" style="64"/>
    <col min="15122" max="15122" width="10.5703125" style="64" customWidth="1"/>
    <col min="15123" max="15123" width="11.28515625" style="64" customWidth="1"/>
    <col min="15124" max="15360" width="9.140625" style="64"/>
    <col min="15361" max="15361" width="103.85546875" style="64" customWidth="1"/>
    <col min="15362" max="15370" width="19.7109375" style="64" customWidth="1"/>
    <col min="15371" max="15372" width="10.7109375" style="64" customWidth="1"/>
    <col min="15373" max="15373" width="9.140625" style="64"/>
    <col min="15374" max="15374" width="12.85546875" style="64" customWidth="1"/>
    <col min="15375" max="15375" width="23.42578125" style="64" customWidth="1"/>
    <col min="15376" max="15377" width="9.140625" style="64"/>
    <col min="15378" max="15378" width="10.5703125" style="64" customWidth="1"/>
    <col min="15379" max="15379" width="11.28515625" style="64" customWidth="1"/>
    <col min="15380" max="15616" width="9.140625" style="64"/>
    <col min="15617" max="15617" width="103.85546875" style="64" customWidth="1"/>
    <col min="15618" max="15626" width="19.7109375" style="64" customWidth="1"/>
    <col min="15627" max="15628" width="10.7109375" style="64" customWidth="1"/>
    <col min="15629" max="15629" width="9.140625" style="64"/>
    <col min="15630" max="15630" width="12.85546875" style="64" customWidth="1"/>
    <col min="15631" max="15631" width="23.42578125" style="64" customWidth="1"/>
    <col min="15632" max="15633" width="9.140625" style="64"/>
    <col min="15634" max="15634" width="10.5703125" style="64" customWidth="1"/>
    <col min="15635" max="15635" width="11.28515625" style="64" customWidth="1"/>
    <col min="15636" max="15872" width="9.140625" style="64"/>
    <col min="15873" max="15873" width="103.85546875" style="64" customWidth="1"/>
    <col min="15874" max="15882" width="19.7109375" style="64" customWidth="1"/>
    <col min="15883" max="15884" width="10.7109375" style="64" customWidth="1"/>
    <col min="15885" max="15885" width="9.140625" style="64"/>
    <col min="15886" max="15886" width="12.85546875" style="64" customWidth="1"/>
    <col min="15887" max="15887" width="23.42578125" style="64" customWidth="1"/>
    <col min="15888" max="15889" width="9.140625" style="64"/>
    <col min="15890" max="15890" width="10.5703125" style="64" customWidth="1"/>
    <col min="15891" max="15891" width="11.28515625" style="64" customWidth="1"/>
    <col min="15892" max="16128" width="9.140625" style="64"/>
    <col min="16129" max="16129" width="103.85546875" style="64" customWidth="1"/>
    <col min="16130" max="16138" width="19.7109375" style="64" customWidth="1"/>
    <col min="16139" max="16140" width="10.7109375" style="64" customWidth="1"/>
    <col min="16141" max="16141" width="9.140625" style="64"/>
    <col min="16142" max="16142" width="12.85546875" style="64" customWidth="1"/>
    <col min="16143" max="16143" width="23.42578125" style="64" customWidth="1"/>
    <col min="16144" max="16145" width="9.140625" style="64"/>
    <col min="16146" max="16146" width="10.5703125" style="64" customWidth="1"/>
    <col min="16147" max="16147" width="11.28515625" style="64" customWidth="1"/>
    <col min="16148" max="16384" width="9.140625" style="64"/>
  </cols>
  <sheetData>
    <row r="1" spans="1:17" ht="9" customHeight="1">
      <c r="A1" s="7323"/>
      <c r="B1" s="7323"/>
      <c r="C1" s="7323"/>
      <c r="D1" s="7323"/>
      <c r="E1" s="7323"/>
      <c r="F1" s="7323"/>
      <c r="G1" s="7323"/>
      <c r="H1" s="7323"/>
      <c r="I1" s="7323"/>
      <c r="J1" s="7323"/>
      <c r="K1" s="7323"/>
      <c r="L1" s="7323"/>
      <c r="M1" s="7323"/>
      <c r="N1" s="7323"/>
      <c r="O1" s="7323"/>
      <c r="P1" s="7323"/>
      <c r="Q1" s="7323"/>
    </row>
    <row r="2" spans="1:17" ht="30" customHeight="1">
      <c r="A2" s="7323" t="s">
        <v>177</v>
      </c>
      <c r="B2" s="7323"/>
      <c r="C2" s="7323"/>
      <c r="D2" s="7323"/>
      <c r="E2" s="7323"/>
      <c r="F2" s="7323"/>
      <c r="G2" s="7323"/>
      <c r="H2" s="7323"/>
      <c r="I2" s="7323"/>
      <c r="J2" s="7323"/>
      <c r="K2" s="95"/>
      <c r="L2" s="95"/>
      <c r="M2" s="95"/>
      <c r="N2" s="95"/>
      <c r="O2" s="95"/>
      <c r="P2" s="95"/>
      <c r="Q2" s="95"/>
    </row>
    <row r="3" spans="1:17" ht="29.25" customHeight="1">
      <c r="A3" s="7348" t="s">
        <v>178</v>
      </c>
      <c r="B3" s="7348"/>
      <c r="C3" s="7348"/>
      <c r="D3" s="7348"/>
      <c r="E3" s="7348"/>
      <c r="F3" s="7348"/>
      <c r="G3" s="7348"/>
      <c r="H3" s="7348"/>
      <c r="I3" s="7348"/>
      <c r="J3" s="7348"/>
      <c r="K3" s="96"/>
      <c r="L3" s="96"/>
      <c r="M3" s="96"/>
      <c r="N3" s="96"/>
      <c r="O3" s="96"/>
      <c r="P3" s="96"/>
    </row>
    <row r="4" spans="1:17" ht="24.75" customHeight="1">
      <c r="A4" s="7323" t="s">
        <v>192</v>
      </c>
      <c r="B4" s="7323"/>
      <c r="C4" s="7323"/>
      <c r="D4" s="7323"/>
      <c r="E4" s="7323"/>
      <c r="F4" s="7323"/>
      <c r="G4" s="7323"/>
      <c r="H4" s="7323"/>
      <c r="I4" s="7323"/>
      <c r="J4" s="7323"/>
      <c r="K4" s="95"/>
      <c r="L4" s="95"/>
    </row>
    <row r="5" spans="1:17" ht="19.5" customHeight="1">
      <c r="A5" s="65"/>
    </row>
    <row r="6" spans="1:17" ht="33" customHeight="1">
      <c r="A6" s="7867" t="s">
        <v>1</v>
      </c>
      <c r="B6" s="7870" t="s">
        <v>36</v>
      </c>
      <c r="C6" s="7871"/>
      <c r="D6" s="7872"/>
      <c r="E6" s="7870" t="s">
        <v>37</v>
      </c>
      <c r="F6" s="7871"/>
      <c r="G6" s="7872"/>
      <c r="H6" s="7593" t="s">
        <v>38</v>
      </c>
      <c r="I6" s="7594"/>
      <c r="J6" s="7595"/>
      <c r="K6" s="97"/>
      <c r="L6" s="97"/>
    </row>
    <row r="7" spans="1:17" ht="33" customHeight="1">
      <c r="A7" s="7868"/>
      <c r="B7" s="7864" t="s">
        <v>39</v>
      </c>
      <c r="C7" s="7865"/>
      <c r="D7" s="7866"/>
      <c r="E7" s="7864" t="s">
        <v>39</v>
      </c>
      <c r="F7" s="7865"/>
      <c r="G7" s="7866"/>
      <c r="H7" s="7596"/>
      <c r="I7" s="7597"/>
      <c r="J7" s="7598"/>
      <c r="K7" s="97"/>
      <c r="L7" s="97"/>
    </row>
    <row r="8" spans="1:17" ht="99.75" customHeight="1">
      <c r="A8" s="7869"/>
      <c r="B8" s="353" t="s">
        <v>7</v>
      </c>
      <c r="C8" s="354" t="s">
        <v>8</v>
      </c>
      <c r="D8" s="356" t="s">
        <v>9</v>
      </c>
      <c r="E8" s="353" t="s">
        <v>7</v>
      </c>
      <c r="F8" s="354" t="s">
        <v>8</v>
      </c>
      <c r="G8" s="356" t="s">
        <v>9</v>
      </c>
      <c r="H8" s="353" t="s">
        <v>7</v>
      </c>
      <c r="I8" s="354" t="s">
        <v>8</v>
      </c>
      <c r="J8" s="356" t="s">
        <v>9</v>
      </c>
      <c r="K8" s="97"/>
      <c r="L8" s="97"/>
    </row>
    <row r="9" spans="1:17" ht="36.75" customHeight="1">
      <c r="A9" s="358" t="s">
        <v>10</v>
      </c>
      <c r="B9" s="67"/>
      <c r="C9" s="68"/>
      <c r="D9" s="69"/>
      <c r="E9" s="67"/>
      <c r="F9" s="68"/>
      <c r="G9" s="70"/>
      <c r="H9" s="71"/>
      <c r="I9" s="98"/>
      <c r="J9" s="99"/>
      <c r="K9" s="97"/>
      <c r="L9" s="97"/>
    </row>
    <row r="10" spans="1:17" ht="29.25" customHeight="1">
      <c r="A10" s="212" t="s">
        <v>189</v>
      </c>
      <c r="B10" s="133">
        <v>0</v>
      </c>
      <c r="C10" s="111">
        <v>0</v>
      </c>
      <c r="D10" s="136">
        <f>SUM(B10:C10)</f>
        <v>0</v>
      </c>
      <c r="E10" s="133">
        <v>6</v>
      </c>
      <c r="F10" s="111">
        <v>0</v>
      </c>
      <c r="G10" s="136">
        <f>SUM(E10:F10)</f>
        <v>6</v>
      </c>
      <c r="H10" s="220">
        <f>B10+E10</f>
        <v>6</v>
      </c>
      <c r="I10" s="116">
        <f>C10+F10</f>
        <v>0</v>
      </c>
      <c r="J10" s="117">
        <f>D10+G10</f>
        <v>6</v>
      </c>
      <c r="K10" s="97"/>
      <c r="L10" s="97"/>
    </row>
    <row r="11" spans="1:17" ht="31.5" customHeight="1">
      <c r="A11" s="72" t="s">
        <v>27</v>
      </c>
      <c r="B11" s="73">
        <f t="shared" ref="B11:G11" si="0">SUM(B9:B10)</f>
        <v>0</v>
      </c>
      <c r="C11" s="73">
        <f t="shared" si="0"/>
        <v>0</v>
      </c>
      <c r="D11" s="73">
        <f t="shared" si="0"/>
        <v>0</v>
      </c>
      <c r="E11" s="73">
        <f t="shared" si="0"/>
        <v>6</v>
      </c>
      <c r="F11" s="73">
        <f t="shared" si="0"/>
        <v>0</v>
      </c>
      <c r="G11" s="73">
        <f t="shared" si="0"/>
        <v>6</v>
      </c>
      <c r="H11" s="73">
        <f>SUM(H10:H10)</f>
        <v>6</v>
      </c>
      <c r="I11" s="73">
        <f>SUM(I10:I10)</f>
        <v>0</v>
      </c>
      <c r="J11" s="108">
        <f>SUM(J10:J10)</f>
        <v>6</v>
      </c>
      <c r="K11" s="97"/>
      <c r="L11" s="97"/>
    </row>
    <row r="12" spans="1:17" ht="36.75" customHeight="1">
      <c r="A12" s="72" t="s">
        <v>15</v>
      </c>
      <c r="B12" s="74"/>
      <c r="C12" s="75"/>
      <c r="D12" s="76"/>
      <c r="E12" s="74"/>
      <c r="F12" s="75"/>
      <c r="G12" s="76"/>
      <c r="H12" s="77"/>
      <c r="I12" s="75"/>
      <c r="J12" s="100"/>
      <c r="K12" s="97"/>
      <c r="L12" s="97"/>
    </row>
    <row r="13" spans="1:17" ht="27" customHeight="1">
      <c r="A13" s="78" t="s">
        <v>16</v>
      </c>
      <c r="B13" s="74"/>
      <c r="C13" s="79"/>
      <c r="D13" s="80"/>
      <c r="E13" s="74"/>
      <c r="F13" s="79"/>
      <c r="G13" s="80"/>
      <c r="H13" s="77"/>
      <c r="I13" s="101"/>
      <c r="J13" s="102"/>
      <c r="K13" s="103"/>
      <c r="L13" s="103"/>
    </row>
    <row r="14" spans="1:17" ht="31.5" customHeight="1">
      <c r="A14" s="214" t="s">
        <v>189</v>
      </c>
      <c r="B14" s="133">
        <v>0</v>
      </c>
      <c r="C14" s="111">
        <v>0</v>
      </c>
      <c r="D14" s="136">
        <f>SUM(B14:C14)</f>
        <v>0</v>
      </c>
      <c r="E14" s="113">
        <v>6</v>
      </c>
      <c r="F14" s="110">
        <v>0</v>
      </c>
      <c r="G14" s="112">
        <f>SUM(E14:F14)</f>
        <v>6</v>
      </c>
      <c r="H14" s="220">
        <f>B14+E14</f>
        <v>6</v>
      </c>
      <c r="I14" s="116">
        <f>C14+F14</f>
        <v>0</v>
      </c>
      <c r="J14" s="117">
        <f>D14+G14</f>
        <v>6</v>
      </c>
      <c r="K14" s="92"/>
      <c r="L14" s="92"/>
    </row>
    <row r="15" spans="1:17" ht="24.95" customHeight="1">
      <c r="A15" s="352" t="s">
        <v>17</v>
      </c>
      <c r="B15" s="73">
        <f>SUM(B13:B14)</f>
        <v>0</v>
      </c>
      <c r="C15" s="73">
        <f>SUM(C13:C14)</f>
        <v>0</v>
      </c>
      <c r="D15" s="73">
        <f>SUM(D13:D14)</f>
        <v>0</v>
      </c>
      <c r="E15" s="81">
        <f t="shared" ref="E15:J15" si="1">SUM(E14:E14)</f>
        <v>6</v>
      </c>
      <c r="F15" s="81">
        <f t="shared" si="1"/>
        <v>0</v>
      </c>
      <c r="G15" s="107">
        <f t="shared" si="1"/>
        <v>6</v>
      </c>
      <c r="H15" s="81">
        <f t="shared" si="1"/>
        <v>6</v>
      </c>
      <c r="I15" s="81">
        <f t="shared" si="1"/>
        <v>0</v>
      </c>
      <c r="J15" s="107">
        <f t="shared" si="1"/>
        <v>6</v>
      </c>
      <c r="K15" s="104"/>
      <c r="L15" s="104"/>
    </row>
    <row r="16" spans="1:17" ht="32.25" customHeight="1">
      <c r="A16" s="82" t="s">
        <v>18</v>
      </c>
      <c r="B16" s="83"/>
      <c r="C16" s="84"/>
      <c r="D16" s="85"/>
      <c r="E16" s="83"/>
      <c r="F16" s="84"/>
      <c r="G16" s="216"/>
      <c r="H16" s="86"/>
      <c r="I16" s="105"/>
      <c r="J16" s="106"/>
      <c r="K16" s="92"/>
      <c r="L16" s="92"/>
    </row>
    <row r="17" spans="1:16" ht="24.95" customHeight="1">
      <c r="A17" s="212" t="s">
        <v>189</v>
      </c>
      <c r="B17" s="221">
        <v>0</v>
      </c>
      <c r="C17" s="115">
        <v>0</v>
      </c>
      <c r="D17" s="222">
        <f>SUM(B17:C17)</f>
        <v>0</v>
      </c>
      <c r="E17" s="114">
        <v>0</v>
      </c>
      <c r="F17" s="213">
        <v>0</v>
      </c>
      <c r="G17" s="222">
        <f>SUM(E17:F17)</f>
        <v>0</v>
      </c>
      <c r="H17" s="215">
        <f>B17+E17</f>
        <v>0</v>
      </c>
      <c r="I17" s="219">
        <f>C17+F17</f>
        <v>0</v>
      </c>
      <c r="J17" s="218">
        <f>D17+G17</f>
        <v>0</v>
      </c>
      <c r="K17" s="92"/>
      <c r="L17" s="92"/>
    </row>
    <row r="18" spans="1:16" ht="24.95" customHeight="1">
      <c r="A18" s="352" t="s">
        <v>19</v>
      </c>
      <c r="B18" s="87">
        <f t="shared" ref="B18:J18" si="2">SUM(B17:B17)</f>
        <v>0</v>
      </c>
      <c r="C18" s="87">
        <f t="shared" si="2"/>
        <v>0</v>
      </c>
      <c r="D18" s="87">
        <f t="shared" si="2"/>
        <v>0</v>
      </c>
      <c r="E18" s="87">
        <f t="shared" si="2"/>
        <v>0</v>
      </c>
      <c r="F18" s="87">
        <f t="shared" si="2"/>
        <v>0</v>
      </c>
      <c r="G18" s="87">
        <f t="shared" si="2"/>
        <v>0</v>
      </c>
      <c r="H18" s="87">
        <f t="shared" si="2"/>
        <v>0</v>
      </c>
      <c r="I18" s="87">
        <f t="shared" si="2"/>
        <v>0</v>
      </c>
      <c r="J18" s="107">
        <f t="shared" si="2"/>
        <v>0</v>
      </c>
      <c r="K18" s="92"/>
      <c r="L18" s="92"/>
    </row>
    <row r="19" spans="1:16" ht="24.95" customHeight="1">
      <c r="A19" s="88" t="s">
        <v>29</v>
      </c>
      <c r="B19" s="73">
        <f t="shared" ref="B19:J19" si="3">B15</f>
        <v>0</v>
      </c>
      <c r="C19" s="73">
        <f t="shared" si="3"/>
        <v>0</v>
      </c>
      <c r="D19" s="73">
        <f t="shared" si="3"/>
        <v>0</v>
      </c>
      <c r="E19" s="73">
        <f t="shared" si="3"/>
        <v>6</v>
      </c>
      <c r="F19" s="73">
        <f t="shared" si="3"/>
        <v>0</v>
      </c>
      <c r="G19" s="89">
        <f t="shared" si="3"/>
        <v>6</v>
      </c>
      <c r="H19" s="89">
        <f t="shared" si="3"/>
        <v>6</v>
      </c>
      <c r="I19" s="89">
        <f t="shared" si="3"/>
        <v>0</v>
      </c>
      <c r="J19" s="108">
        <f t="shared" si="3"/>
        <v>6</v>
      </c>
      <c r="K19" s="109"/>
      <c r="L19" s="109"/>
    </row>
    <row r="20" spans="1:16" ht="28.5" customHeight="1">
      <c r="A20" s="88" t="s">
        <v>30</v>
      </c>
      <c r="B20" s="73">
        <f t="shared" ref="B20:J20" si="4">B18</f>
        <v>0</v>
      </c>
      <c r="C20" s="73">
        <f t="shared" si="4"/>
        <v>0</v>
      </c>
      <c r="D20" s="73">
        <f t="shared" si="4"/>
        <v>0</v>
      </c>
      <c r="E20" s="73">
        <f t="shared" si="4"/>
        <v>0</v>
      </c>
      <c r="F20" s="73">
        <f t="shared" si="4"/>
        <v>0</v>
      </c>
      <c r="G20" s="89">
        <f t="shared" si="4"/>
        <v>0</v>
      </c>
      <c r="H20" s="89">
        <f t="shared" si="4"/>
        <v>0</v>
      </c>
      <c r="I20" s="89">
        <f t="shared" si="4"/>
        <v>0</v>
      </c>
      <c r="J20" s="108">
        <f t="shared" si="4"/>
        <v>0</v>
      </c>
      <c r="K20" s="93"/>
      <c r="L20" s="93"/>
    </row>
    <row r="21" spans="1:16" ht="36.75" customHeight="1">
      <c r="A21" s="90" t="s">
        <v>31</v>
      </c>
      <c r="B21" s="91">
        <f t="shared" ref="B21:J21" si="5">SUM(B19:B20)</f>
        <v>0</v>
      </c>
      <c r="C21" s="91">
        <f t="shared" si="5"/>
        <v>0</v>
      </c>
      <c r="D21" s="91">
        <f t="shared" si="5"/>
        <v>0</v>
      </c>
      <c r="E21" s="91">
        <f t="shared" si="5"/>
        <v>6</v>
      </c>
      <c r="F21" s="91">
        <f t="shared" si="5"/>
        <v>0</v>
      </c>
      <c r="G21" s="137">
        <f t="shared" si="5"/>
        <v>6</v>
      </c>
      <c r="H21" s="137">
        <f t="shared" si="5"/>
        <v>6</v>
      </c>
      <c r="I21" s="137">
        <f t="shared" si="5"/>
        <v>0</v>
      </c>
      <c r="J21" s="118">
        <f t="shared" si="5"/>
        <v>6</v>
      </c>
      <c r="K21" s="93"/>
      <c r="L21" s="93"/>
    </row>
    <row r="22" spans="1:16" ht="30" customHeight="1">
      <c r="A22" s="92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</row>
    <row r="23" spans="1:16" ht="25.5" hidden="1" customHeight="1">
      <c r="A23" s="92"/>
      <c r="B23" s="93"/>
      <c r="C23" s="93"/>
      <c r="D23" s="93"/>
      <c r="E23" s="93"/>
      <c r="F23" s="93"/>
      <c r="G23" s="93"/>
      <c r="H23" s="93"/>
      <c r="I23" s="93"/>
      <c r="J23" s="93"/>
      <c r="K23" s="94"/>
    </row>
    <row r="24" spans="1:16">
      <c r="A24" s="7380"/>
      <c r="B24" s="7380"/>
      <c r="C24" s="7380"/>
      <c r="D24" s="7380"/>
      <c r="E24" s="7380"/>
      <c r="F24" s="7380"/>
      <c r="G24" s="7380"/>
      <c r="H24" s="7380"/>
      <c r="I24" s="7380"/>
      <c r="J24" s="7380"/>
      <c r="K24" s="7380"/>
      <c r="L24" s="7380"/>
      <c r="M24" s="7380"/>
      <c r="N24" s="7380"/>
      <c r="O24" s="7380"/>
      <c r="P24" s="7380"/>
    </row>
    <row r="25" spans="1:16" ht="12" customHeight="1"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G30" sqref="G30"/>
    </sheetView>
  </sheetViews>
  <sheetFormatPr defaultRowHeight="20.25"/>
  <cols>
    <col min="1" max="1" width="100.7109375" style="499" customWidth="1"/>
    <col min="2" max="2" width="11.42578125" style="499" customWidth="1"/>
    <col min="3" max="3" width="12.140625" style="499" customWidth="1"/>
    <col min="4" max="4" width="12.42578125" style="499" customWidth="1"/>
    <col min="5" max="5" width="11.5703125" style="499" customWidth="1"/>
    <col min="6" max="6" width="11.85546875" style="499" customWidth="1"/>
    <col min="7" max="7" width="11.28515625" style="499" customWidth="1"/>
    <col min="8" max="8" width="12.42578125" style="499" customWidth="1"/>
    <col min="9" max="9" width="13.140625" style="499" customWidth="1"/>
    <col min="10" max="10" width="11.5703125" style="499" customWidth="1"/>
    <col min="11" max="256" width="9.140625" style="499"/>
    <col min="257" max="257" width="89" style="499" customWidth="1"/>
    <col min="258" max="258" width="11.42578125" style="499" customWidth="1"/>
    <col min="259" max="259" width="12.140625" style="499" customWidth="1"/>
    <col min="260" max="260" width="11" style="499" customWidth="1"/>
    <col min="261" max="261" width="11.5703125" style="499" customWidth="1"/>
    <col min="262" max="262" width="9.85546875" style="499" customWidth="1"/>
    <col min="263" max="263" width="9.5703125" style="499" customWidth="1"/>
    <col min="264" max="264" width="12.42578125" style="499" customWidth="1"/>
    <col min="265" max="265" width="13.140625" style="499" customWidth="1"/>
    <col min="266" max="266" width="10.7109375" style="499" customWidth="1"/>
    <col min="267" max="512" width="9.140625" style="499"/>
    <col min="513" max="513" width="89" style="499" customWidth="1"/>
    <col min="514" max="514" width="11.42578125" style="499" customWidth="1"/>
    <col min="515" max="515" width="12.140625" style="499" customWidth="1"/>
    <col min="516" max="516" width="11" style="499" customWidth="1"/>
    <col min="517" max="517" width="11.5703125" style="499" customWidth="1"/>
    <col min="518" max="518" width="9.85546875" style="499" customWidth="1"/>
    <col min="519" max="519" width="9.5703125" style="499" customWidth="1"/>
    <col min="520" max="520" width="12.42578125" style="499" customWidth="1"/>
    <col min="521" max="521" width="13.140625" style="499" customWidth="1"/>
    <col min="522" max="522" width="10.7109375" style="499" customWidth="1"/>
    <col min="523" max="768" width="9.140625" style="499"/>
    <col min="769" max="769" width="89" style="499" customWidth="1"/>
    <col min="770" max="770" width="11.42578125" style="499" customWidth="1"/>
    <col min="771" max="771" width="12.140625" style="499" customWidth="1"/>
    <col min="772" max="772" width="11" style="499" customWidth="1"/>
    <col min="773" max="773" width="11.5703125" style="499" customWidth="1"/>
    <col min="774" max="774" width="9.85546875" style="499" customWidth="1"/>
    <col min="775" max="775" width="9.5703125" style="499" customWidth="1"/>
    <col min="776" max="776" width="12.42578125" style="499" customWidth="1"/>
    <col min="777" max="777" width="13.140625" style="499" customWidth="1"/>
    <col min="778" max="778" width="10.7109375" style="499" customWidth="1"/>
    <col min="779" max="1024" width="9.140625" style="499"/>
    <col min="1025" max="1025" width="89" style="499" customWidth="1"/>
    <col min="1026" max="1026" width="11.42578125" style="499" customWidth="1"/>
    <col min="1027" max="1027" width="12.140625" style="499" customWidth="1"/>
    <col min="1028" max="1028" width="11" style="499" customWidth="1"/>
    <col min="1029" max="1029" width="11.5703125" style="499" customWidth="1"/>
    <col min="1030" max="1030" width="9.85546875" style="499" customWidth="1"/>
    <col min="1031" max="1031" width="9.5703125" style="499" customWidth="1"/>
    <col min="1032" max="1032" width="12.42578125" style="499" customWidth="1"/>
    <col min="1033" max="1033" width="13.140625" style="499" customWidth="1"/>
    <col min="1034" max="1034" width="10.7109375" style="499" customWidth="1"/>
    <col min="1035" max="1280" width="9.140625" style="499"/>
    <col min="1281" max="1281" width="89" style="499" customWidth="1"/>
    <col min="1282" max="1282" width="11.42578125" style="499" customWidth="1"/>
    <col min="1283" max="1283" width="12.140625" style="499" customWidth="1"/>
    <col min="1284" max="1284" width="11" style="499" customWidth="1"/>
    <col min="1285" max="1285" width="11.5703125" style="499" customWidth="1"/>
    <col min="1286" max="1286" width="9.85546875" style="499" customWidth="1"/>
    <col min="1287" max="1287" width="9.5703125" style="499" customWidth="1"/>
    <col min="1288" max="1288" width="12.42578125" style="499" customWidth="1"/>
    <col min="1289" max="1289" width="13.140625" style="499" customWidth="1"/>
    <col min="1290" max="1290" width="10.7109375" style="499" customWidth="1"/>
    <col min="1291" max="1536" width="9.140625" style="499"/>
    <col min="1537" max="1537" width="89" style="499" customWidth="1"/>
    <col min="1538" max="1538" width="11.42578125" style="499" customWidth="1"/>
    <col min="1539" max="1539" width="12.140625" style="499" customWidth="1"/>
    <col min="1540" max="1540" width="11" style="499" customWidth="1"/>
    <col min="1541" max="1541" width="11.5703125" style="499" customWidth="1"/>
    <col min="1542" max="1542" width="9.85546875" style="499" customWidth="1"/>
    <col min="1543" max="1543" width="9.5703125" style="499" customWidth="1"/>
    <col min="1544" max="1544" width="12.42578125" style="499" customWidth="1"/>
    <col min="1545" max="1545" width="13.140625" style="499" customWidth="1"/>
    <col min="1546" max="1546" width="10.7109375" style="499" customWidth="1"/>
    <col min="1547" max="1792" width="9.140625" style="499"/>
    <col min="1793" max="1793" width="89" style="499" customWidth="1"/>
    <col min="1794" max="1794" width="11.42578125" style="499" customWidth="1"/>
    <col min="1795" max="1795" width="12.140625" style="499" customWidth="1"/>
    <col min="1796" max="1796" width="11" style="499" customWidth="1"/>
    <col min="1797" max="1797" width="11.5703125" style="499" customWidth="1"/>
    <col min="1798" max="1798" width="9.85546875" style="499" customWidth="1"/>
    <col min="1799" max="1799" width="9.5703125" style="499" customWidth="1"/>
    <col min="1800" max="1800" width="12.42578125" style="499" customWidth="1"/>
    <col min="1801" max="1801" width="13.140625" style="499" customWidth="1"/>
    <col min="1802" max="1802" width="10.7109375" style="499" customWidth="1"/>
    <col min="1803" max="2048" width="9.140625" style="499"/>
    <col min="2049" max="2049" width="89" style="499" customWidth="1"/>
    <col min="2050" max="2050" width="11.42578125" style="499" customWidth="1"/>
    <col min="2051" max="2051" width="12.140625" style="499" customWidth="1"/>
    <col min="2052" max="2052" width="11" style="499" customWidth="1"/>
    <col min="2053" max="2053" width="11.5703125" style="499" customWidth="1"/>
    <col min="2054" max="2054" width="9.85546875" style="499" customWidth="1"/>
    <col min="2055" max="2055" width="9.5703125" style="499" customWidth="1"/>
    <col min="2056" max="2056" width="12.42578125" style="499" customWidth="1"/>
    <col min="2057" max="2057" width="13.140625" style="499" customWidth="1"/>
    <col min="2058" max="2058" width="10.7109375" style="499" customWidth="1"/>
    <col min="2059" max="2304" width="9.140625" style="499"/>
    <col min="2305" max="2305" width="89" style="499" customWidth="1"/>
    <col min="2306" max="2306" width="11.42578125" style="499" customWidth="1"/>
    <col min="2307" max="2307" width="12.140625" style="499" customWidth="1"/>
    <col min="2308" max="2308" width="11" style="499" customWidth="1"/>
    <col min="2309" max="2309" width="11.5703125" style="499" customWidth="1"/>
    <col min="2310" max="2310" width="9.85546875" style="499" customWidth="1"/>
    <col min="2311" max="2311" width="9.5703125" style="499" customWidth="1"/>
    <col min="2312" max="2312" width="12.42578125" style="499" customWidth="1"/>
    <col min="2313" max="2313" width="13.140625" style="499" customWidth="1"/>
    <col min="2314" max="2314" width="10.7109375" style="499" customWidth="1"/>
    <col min="2315" max="2560" width="9.140625" style="499"/>
    <col min="2561" max="2561" width="89" style="499" customWidth="1"/>
    <col min="2562" max="2562" width="11.42578125" style="499" customWidth="1"/>
    <col min="2563" max="2563" width="12.140625" style="499" customWidth="1"/>
    <col min="2564" max="2564" width="11" style="499" customWidth="1"/>
    <col min="2565" max="2565" width="11.5703125" style="499" customWidth="1"/>
    <col min="2566" max="2566" width="9.85546875" style="499" customWidth="1"/>
    <col min="2567" max="2567" width="9.5703125" style="499" customWidth="1"/>
    <col min="2568" max="2568" width="12.42578125" style="499" customWidth="1"/>
    <col min="2569" max="2569" width="13.140625" style="499" customWidth="1"/>
    <col min="2570" max="2570" width="10.7109375" style="499" customWidth="1"/>
    <col min="2571" max="2816" width="9.140625" style="499"/>
    <col min="2817" max="2817" width="89" style="499" customWidth="1"/>
    <col min="2818" max="2818" width="11.42578125" style="499" customWidth="1"/>
    <col min="2819" max="2819" width="12.140625" style="499" customWidth="1"/>
    <col min="2820" max="2820" width="11" style="499" customWidth="1"/>
    <col min="2821" max="2821" width="11.5703125" style="499" customWidth="1"/>
    <col min="2822" max="2822" width="9.85546875" style="499" customWidth="1"/>
    <col min="2823" max="2823" width="9.5703125" style="499" customWidth="1"/>
    <col min="2824" max="2824" width="12.42578125" style="499" customWidth="1"/>
    <col min="2825" max="2825" width="13.140625" style="499" customWidth="1"/>
    <col min="2826" max="2826" width="10.7109375" style="499" customWidth="1"/>
    <col min="2827" max="3072" width="9.140625" style="499"/>
    <col min="3073" max="3073" width="89" style="499" customWidth="1"/>
    <col min="3074" max="3074" width="11.42578125" style="499" customWidth="1"/>
    <col min="3075" max="3075" width="12.140625" style="499" customWidth="1"/>
    <col min="3076" max="3076" width="11" style="499" customWidth="1"/>
    <col min="3077" max="3077" width="11.5703125" style="499" customWidth="1"/>
    <col min="3078" max="3078" width="9.85546875" style="499" customWidth="1"/>
    <col min="3079" max="3079" width="9.5703125" style="499" customWidth="1"/>
    <col min="3080" max="3080" width="12.42578125" style="499" customWidth="1"/>
    <col min="3081" max="3081" width="13.140625" style="499" customWidth="1"/>
    <col min="3082" max="3082" width="10.7109375" style="499" customWidth="1"/>
    <col min="3083" max="3328" width="9.140625" style="499"/>
    <col min="3329" max="3329" width="89" style="499" customWidth="1"/>
    <col min="3330" max="3330" width="11.42578125" style="499" customWidth="1"/>
    <col min="3331" max="3331" width="12.140625" style="499" customWidth="1"/>
    <col min="3332" max="3332" width="11" style="499" customWidth="1"/>
    <col min="3333" max="3333" width="11.5703125" style="499" customWidth="1"/>
    <col min="3334" max="3334" width="9.85546875" style="499" customWidth="1"/>
    <col min="3335" max="3335" width="9.5703125" style="499" customWidth="1"/>
    <col min="3336" max="3336" width="12.42578125" style="499" customWidth="1"/>
    <col min="3337" max="3337" width="13.140625" style="499" customWidth="1"/>
    <col min="3338" max="3338" width="10.7109375" style="499" customWidth="1"/>
    <col min="3339" max="3584" width="9.140625" style="499"/>
    <col min="3585" max="3585" width="89" style="499" customWidth="1"/>
    <col min="3586" max="3586" width="11.42578125" style="499" customWidth="1"/>
    <col min="3587" max="3587" width="12.140625" style="499" customWidth="1"/>
    <col min="3588" max="3588" width="11" style="499" customWidth="1"/>
    <col min="3589" max="3589" width="11.5703125" style="499" customWidth="1"/>
    <col min="3590" max="3590" width="9.85546875" style="499" customWidth="1"/>
    <col min="3591" max="3591" width="9.5703125" style="499" customWidth="1"/>
    <col min="3592" max="3592" width="12.42578125" style="499" customWidth="1"/>
    <col min="3593" max="3593" width="13.140625" style="499" customWidth="1"/>
    <col min="3594" max="3594" width="10.7109375" style="499" customWidth="1"/>
    <col min="3595" max="3840" width="9.140625" style="499"/>
    <col min="3841" max="3841" width="89" style="499" customWidth="1"/>
    <col min="3842" max="3842" width="11.42578125" style="499" customWidth="1"/>
    <col min="3843" max="3843" width="12.140625" style="499" customWidth="1"/>
    <col min="3844" max="3844" width="11" style="499" customWidth="1"/>
    <col min="3845" max="3845" width="11.5703125" style="499" customWidth="1"/>
    <col min="3846" max="3846" width="9.85546875" style="499" customWidth="1"/>
    <col min="3847" max="3847" width="9.5703125" style="499" customWidth="1"/>
    <col min="3848" max="3848" width="12.42578125" style="499" customWidth="1"/>
    <col min="3849" max="3849" width="13.140625" style="499" customWidth="1"/>
    <col min="3850" max="3850" width="10.7109375" style="499" customWidth="1"/>
    <col min="3851" max="4096" width="9.140625" style="499"/>
    <col min="4097" max="4097" width="89" style="499" customWidth="1"/>
    <col min="4098" max="4098" width="11.42578125" style="499" customWidth="1"/>
    <col min="4099" max="4099" width="12.140625" style="499" customWidth="1"/>
    <col min="4100" max="4100" width="11" style="499" customWidth="1"/>
    <col min="4101" max="4101" width="11.5703125" style="499" customWidth="1"/>
    <col min="4102" max="4102" width="9.85546875" style="499" customWidth="1"/>
    <col min="4103" max="4103" width="9.5703125" style="499" customWidth="1"/>
    <col min="4104" max="4104" width="12.42578125" style="499" customWidth="1"/>
    <col min="4105" max="4105" width="13.140625" style="499" customWidth="1"/>
    <col min="4106" max="4106" width="10.7109375" style="499" customWidth="1"/>
    <col min="4107" max="4352" width="9.140625" style="499"/>
    <col min="4353" max="4353" width="89" style="499" customWidth="1"/>
    <col min="4354" max="4354" width="11.42578125" style="499" customWidth="1"/>
    <col min="4355" max="4355" width="12.140625" style="499" customWidth="1"/>
    <col min="4356" max="4356" width="11" style="499" customWidth="1"/>
    <col min="4357" max="4357" width="11.5703125" style="499" customWidth="1"/>
    <col min="4358" max="4358" width="9.85546875" style="499" customWidth="1"/>
    <col min="4359" max="4359" width="9.5703125" style="499" customWidth="1"/>
    <col min="4360" max="4360" width="12.42578125" style="499" customWidth="1"/>
    <col min="4361" max="4361" width="13.140625" style="499" customWidth="1"/>
    <col min="4362" max="4362" width="10.7109375" style="499" customWidth="1"/>
    <col min="4363" max="4608" width="9.140625" style="499"/>
    <col min="4609" max="4609" width="89" style="499" customWidth="1"/>
    <col min="4610" max="4610" width="11.42578125" style="499" customWidth="1"/>
    <col min="4611" max="4611" width="12.140625" style="499" customWidth="1"/>
    <col min="4612" max="4612" width="11" style="499" customWidth="1"/>
    <col min="4613" max="4613" width="11.5703125" style="499" customWidth="1"/>
    <col min="4614" max="4614" width="9.85546875" style="499" customWidth="1"/>
    <col min="4615" max="4615" width="9.5703125" style="499" customWidth="1"/>
    <col min="4616" max="4616" width="12.42578125" style="499" customWidth="1"/>
    <col min="4617" max="4617" width="13.140625" style="499" customWidth="1"/>
    <col min="4618" max="4618" width="10.7109375" style="499" customWidth="1"/>
    <col min="4619" max="4864" width="9.140625" style="499"/>
    <col min="4865" max="4865" width="89" style="499" customWidth="1"/>
    <col min="4866" max="4866" width="11.42578125" style="499" customWidth="1"/>
    <col min="4867" max="4867" width="12.140625" style="499" customWidth="1"/>
    <col min="4868" max="4868" width="11" style="499" customWidth="1"/>
    <col min="4869" max="4869" width="11.5703125" style="499" customWidth="1"/>
    <col min="4870" max="4870" width="9.85546875" style="499" customWidth="1"/>
    <col min="4871" max="4871" width="9.5703125" style="499" customWidth="1"/>
    <col min="4872" max="4872" width="12.42578125" style="499" customWidth="1"/>
    <col min="4873" max="4873" width="13.140625" style="499" customWidth="1"/>
    <col min="4874" max="4874" width="10.7109375" style="499" customWidth="1"/>
    <col min="4875" max="5120" width="9.140625" style="499"/>
    <col min="5121" max="5121" width="89" style="499" customWidth="1"/>
    <col min="5122" max="5122" width="11.42578125" style="499" customWidth="1"/>
    <col min="5123" max="5123" width="12.140625" style="499" customWidth="1"/>
    <col min="5124" max="5124" width="11" style="499" customWidth="1"/>
    <col min="5125" max="5125" width="11.5703125" style="499" customWidth="1"/>
    <col min="5126" max="5126" width="9.85546875" style="499" customWidth="1"/>
    <col min="5127" max="5127" width="9.5703125" style="499" customWidth="1"/>
    <col min="5128" max="5128" width="12.42578125" style="499" customWidth="1"/>
    <col min="5129" max="5129" width="13.140625" style="499" customWidth="1"/>
    <col min="5130" max="5130" width="10.7109375" style="499" customWidth="1"/>
    <col min="5131" max="5376" width="9.140625" style="499"/>
    <col min="5377" max="5377" width="89" style="499" customWidth="1"/>
    <col min="5378" max="5378" width="11.42578125" style="499" customWidth="1"/>
    <col min="5379" max="5379" width="12.140625" style="499" customWidth="1"/>
    <col min="5380" max="5380" width="11" style="499" customWidth="1"/>
    <col min="5381" max="5381" width="11.5703125" style="499" customWidth="1"/>
    <col min="5382" max="5382" width="9.85546875" style="499" customWidth="1"/>
    <col min="5383" max="5383" width="9.5703125" style="499" customWidth="1"/>
    <col min="5384" max="5384" width="12.42578125" style="499" customWidth="1"/>
    <col min="5385" max="5385" width="13.140625" style="499" customWidth="1"/>
    <col min="5386" max="5386" width="10.7109375" style="499" customWidth="1"/>
    <col min="5387" max="5632" width="9.140625" style="499"/>
    <col min="5633" max="5633" width="89" style="499" customWidth="1"/>
    <col min="5634" max="5634" width="11.42578125" style="499" customWidth="1"/>
    <col min="5635" max="5635" width="12.140625" style="499" customWidth="1"/>
    <col min="5636" max="5636" width="11" style="499" customWidth="1"/>
    <col min="5637" max="5637" width="11.5703125" style="499" customWidth="1"/>
    <col min="5638" max="5638" width="9.85546875" style="499" customWidth="1"/>
    <col min="5639" max="5639" width="9.5703125" style="499" customWidth="1"/>
    <col min="5640" max="5640" width="12.42578125" style="499" customWidth="1"/>
    <col min="5641" max="5641" width="13.140625" style="499" customWidth="1"/>
    <col min="5642" max="5642" width="10.7109375" style="499" customWidth="1"/>
    <col min="5643" max="5888" width="9.140625" style="499"/>
    <col min="5889" max="5889" width="89" style="499" customWidth="1"/>
    <col min="5890" max="5890" width="11.42578125" style="499" customWidth="1"/>
    <col min="5891" max="5891" width="12.140625" style="499" customWidth="1"/>
    <col min="5892" max="5892" width="11" style="499" customWidth="1"/>
    <col min="5893" max="5893" width="11.5703125" style="499" customWidth="1"/>
    <col min="5894" max="5894" width="9.85546875" style="499" customWidth="1"/>
    <col min="5895" max="5895" width="9.5703125" style="499" customWidth="1"/>
    <col min="5896" max="5896" width="12.42578125" style="499" customWidth="1"/>
    <col min="5897" max="5897" width="13.140625" style="499" customWidth="1"/>
    <col min="5898" max="5898" width="10.7109375" style="499" customWidth="1"/>
    <col min="5899" max="6144" width="9.140625" style="499"/>
    <col min="6145" max="6145" width="89" style="499" customWidth="1"/>
    <col min="6146" max="6146" width="11.42578125" style="499" customWidth="1"/>
    <col min="6147" max="6147" width="12.140625" style="499" customWidth="1"/>
    <col min="6148" max="6148" width="11" style="499" customWidth="1"/>
    <col min="6149" max="6149" width="11.5703125" style="499" customWidth="1"/>
    <col min="6150" max="6150" width="9.85546875" style="499" customWidth="1"/>
    <col min="6151" max="6151" width="9.5703125" style="499" customWidth="1"/>
    <col min="6152" max="6152" width="12.42578125" style="499" customWidth="1"/>
    <col min="6153" max="6153" width="13.140625" style="499" customWidth="1"/>
    <col min="6154" max="6154" width="10.7109375" style="499" customWidth="1"/>
    <col min="6155" max="6400" width="9.140625" style="499"/>
    <col min="6401" max="6401" width="89" style="499" customWidth="1"/>
    <col min="6402" max="6402" width="11.42578125" style="499" customWidth="1"/>
    <col min="6403" max="6403" width="12.140625" style="499" customWidth="1"/>
    <col min="6404" max="6404" width="11" style="499" customWidth="1"/>
    <col min="6405" max="6405" width="11.5703125" style="499" customWidth="1"/>
    <col min="6406" max="6406" width="9.85546875" style="499" customWidth="1"/>
    <col min="6407" max="6407" width="9.5703125" style="499" customWidth="1"/>
    <col min="6408" max="6408" width="12.42578125" style="499" customWidth="1"/>
    <col min="6409" max="6409" width="13.140625" style="499" customWidth="1"/>
    <col min="6410" max="6410" width="10.7109375" style="499" customWidth="1"/>
    <col min="6411" max="6656" width="9.140625" style="499"/>
    <col min="6657" max="6657" width="89" style="499" customWidth="1"/>
    <col min="6658" max="6658" width="11.42578125" style="499" customWidth="1"/>
    <col min="6659" max="6659" width="12.140625" style="499" customWidth="1"/>
    <col min="6660" max="6660" width="11" style="499" customWidth="1"/>
    <col min="6661" max="6661" width="11.5703125" style="499" customWidth="1"/>
    <col min="6662" max="6662" width="9.85546875" style="499" customWidth="1"/>
    <col min="6663" max="6663" width="9.5703125" style="499" customWidth="1"/>
    <col min="6664" max="6664" width="12.42578125" style="499" customWidth="1"/>
    <col min="6665" max="6665" width="13.140625" style="499" customWidth="1"/>
    <col min="6666" max="6666" width="10.7109375" style="499" customWidth="1"/>
    <col min="6667" max="6912" width="9.140625" style="499"/>
    <col min="6913" max="6913" width="89" style="499" customWidth="1"/>
    <col min="6914" max="6914" width="11.42578125" style="499" customWidth="1"/>
    <col min="6915" max="6915" width="12.140625" style="499" customWidth="1"/>
    <col min="6916" max="6916" width="11" style="499" customWidth="1"/>
    <col min="6917" max="6917" width="11.5703125" style="499" customWidth="1"/>
    <col min="6918" max="6918" width="9.85546875" style="499" customWidth="1"/>
    <col min="6919" max="6919" width="9.5703125" style="499" customWidth="1"/>
    <col min="6920" max="6920" width="12.42578125" style="499" customWidth="1"/>
    <col min="6921" max="6921" width="13.140625" style="499" customWidth="1"/>
    <col min="6922" max="6922" width="10.7109375" style="499" customWidth="1"/>
    <col min="6923" max="7168" width="9.140625" style="499"/>
    <col min="7169" max="7169" width="89" style="499" customWidth="1"/>
    <col min="7170" max="7170" width="11.42578125" style="499" customWidth="1"/>
    <col min="7171" max="7171" width="12.140625" style="499" customWidth="1"/>
    <col min="7172" max="7172" width="11" style="499" customWidth="1"/>
    <col min="7173" max="7173" width="11.5703125" style="499" customWidth="1"/>
    <col min="7174" max="7174" width="9.85546875" style="499" customWidth="1"/>
    <col min="7175" max="7175" width="9.5703125" style="499" customWidth="1"/>
    <col min="7176" max="7176" width="12.42578125" style="499" customWidth="1"/>
    <col min="7177" max="7177" width="13.140625" style="499" customWidth="1"/>
    <col min="7178" max="7178" width="10.7109375" style="499" customWidth="1"/>
    <col min="7179" max="7424" width="9.140625" style="499"/>
    <col min="7425" max="7425" width="89" style="499" customWidth="1"/>
    <col min="7426" max="7426" width="11.42578125" style="499" customWidth="1"/>
    <col min="7427" max="7427" width="12.140625" style="499" customWidth="1"/>
    <col min="7428" max="7428" width="11" style="499" customWidth="1"/>
    <col min="7429" max="7429" width="11.5703125" style="499" customWidth="1"/>
    <col min="7430" max="7430" width="9.85546875" style="499" customWidth="1"/>
    <col min="7431" max="7431" width="9.5703125" style="499" customWidth="1"/>
    <col min="7432" max="7432" width="12.42578125" style="499" customWidth="1"/>
    <col min="7433" max="7433" width="13.140625" style="499" customWidth="1"/>
    <col min="7434" max="7434" width="10.7109375" style="499" customWidth="1"/>
    <col min="7435" max="7680" width="9.140625" style="499"/>
    <col min="7681" max="7681" width="89" style="499" customWidth="1"/>
    <col min="7682" max="7682" width="11.42578125" style="499" customWidth="1"/>
    <col min="7683" max="7683" width="12.140625" style="499" customWidth="1"/>
    <col min="7684" max="7684" width="11" style="499" customWidth="1"/>
    <col min="7685" max="7685" width="11.5703125" style="499" customWidth="1"/>
    <col min="7686" max="7686" width="9.85546875" style="499" customWidth="1"/>
    <col min="7687" max="7687" width="9.5703125" style="499" customWidth="1"/>
    <col min="7688" max="7688" width="12.42578125" style="499" customWidth="1"/>
    <col min="7689" max="7689" width="13.140625" style="499" customWidth="1"/>
    <col min="7690" max="7690" width="10.7109375" style="499" customWidth="1"/>
    <col min="7691" max="7936" width="9.140625" style="499"/>
    <col min="7937" max="7937" width="89" style="499" customWidth="1"/>
    <col min="7938" max="7938" width="11.42578125" style="499" customWidth="1"/>
    <col min="7939" max="7939" width="12.140625" style="499" customWidth="1"/>
    <col min="7940" max="7940" width="11" style="499" customWidth="1"/>
    <col min="7941" max="7941" width="11.5703125" style="499" customWidth="1"/>
    <col min="7942" max="7942" width="9.85546875" style="499" customWidth="1"/>
    <col min="7943" max="7943" width="9.5703125" style="499" customWidth="1"/>
    <col min="7944" max="7944" width="12.42578125" style="499" customWidth="1"/>
    <col min="7945" max="7945" width="13.140625" style="499" customWidth="1"/>
    <col min="7946" max="7946" width="10.7109375" style="499" customWidth="1"/>
    <col min="7947" max="8192" width="9.140625" style="499"/>
    <col min="8193" max="8193" width="89" style="499" customWidth="1"/>
    <col min="8194" max="8194" width="11.42578125" style="499" customWidth="1"/>
    <col min="8195" max="8195" width="12.140625" style="499" customWidth="1"/>
    <col min="8196" max="8196" width="11" style="499" customWidth="1"/>
    <col min="8197" max="8197" width="11.5703125" style="499" customWidth="1"/>
    <col min="8198" max="8198" width="9.85546875" style="499" customWidth="1"/>
    <col min="8199" max="8199" width="9.5703125" style="499" customWidth="1"/>
    <col min="8200" max="8200" width="12.42578125" style="499" customWidth="1"/>
    <col min="8201" max="8201" width="13.140625" style="499" customWidth="1"/>
    <col min="8202" max="8202" width="10.7109375" style="499" customWidth="1"/>
    <col min="8203" max="8448" width="9.140625" style="499"/>
    <col min="8449" max="8449" width="89" style="499" customWidth="1"/>
    <col min="8450" max="8450" width="11.42578125" style="499" customWidth="1"/>
    <col min="8451" max="8451" width="12.140625" style="499" customWidth="1"/>
    <col min="8452" max="8452" width="11" style="499" customWidth="1"/>
    <col min="8453" max="8453" width="11.5703125" style="499" customWidth="1"/>
    <col min="8454" max="8454" width="9.85546875" style="499" customWidth="1"/>
    <col min="8455" max="8455" width="9.5703125" style="499" customWidth="1"/>
    <col min="8456" max="8456" width="12.42578125" style="499" customWidth="1"/>
    <col min="8457" max="8457" width="13.140625" style="499" customWidth="1"/>
    <col min="8458" max="8458" width="10.7109375" style="499" customWidth="1"/>
    <col min="8459" max="8704" width="9.140625" style="499"/>
    <col min="8705" max="8705" width="89" style="499" customWidth="1"/>
    <col min="8706" max="8706" width="11.42578125" style="499" customWidth="1"/>
    <col min="8707" max="8707" width="12.140625" style="499" customWidth="1"/>
    <col min="8708" max="8708" width="11" style="499" customWidth="1"/>
    <col min="8709" max="8709" width="11.5703125" style="499" customWidth="1"/>
    <col min="8710" max="8710" width="9.85546875" style="499" customWidth="1"/>
    <col min="8711" max="8711" width="9.5703125" style="499" customWidth="1"/>
    <col min="8712" max="8712" width="12.42578125" style="499" customWidth="1"/>
    <col min="8713" max="8713" width="13.140625" style="499" customWidth="1"/>
    <col min="8714" max="8714" width="10.7109375" style="499" customWidth="1"/>
    <col min="8715" max="8960" width="9.140625" style="499"/>
    <col min="8961" max="8961" width="89" style="499" customWidth="1"/>
    <col min="8962" max="8962" width="11.42578125" style="499" customWidth="1"/>
    <col min="8963" max="8963" width="12.140625" style="499" customWidth="1"/>
    <col min="8964" max="8964" width="11" style="499" customWidth="1"/>
    <col min="8965" max="8965" width="11.5703125" style="499" customWidth="1"/>
    <col min="8966" max="8966" width="9.85546875" style="499" customWidth="1"/>
    <col min="8967" max="8967" width="9.5703125" style="499" customWidth="1"/>
    <col min="8968" max="8968" width="12.42578125" style="499" customWidth="1"/>
    <col min="8969" max="8969" width="13.140625" style="499" customWidth="1"/>
    <col min="8970" max="8970" width="10.7109375" style="499" customWidth="1"/>
    <col min="8971" max="9216" width="9.140625" style="499"/>
    <col min="9217" max="9217" width="89" style="499" customWidth="1"/>
    <col min="9218" max="9218" width="11.42578125" style="499" customWidth="1"/>
    <col min="9219" max="9219" width="12.140625" style="499" customWidth="1"/>
    <col min="9220" max="9220" width="11" style="499" customWidth="1"/>
    <col min="9221" max="9221" width="11.5703125" style="499" customWidth="1"/>
    <col min="9222" max="9222" width="9.85546875" style="499" customWidth="1"/>
    <col min="9223" max="9223" width="9.5703125" style="499" customWidth="1"/>
    <col min="9224" max="9224" width="12.42578125" style="499" customWidth="1"/>
    <col min="9225" max="9225" width="13.140625" style="499" customWidth="1"/>
    <col min="9226" max="9226" width="10.7109375" style="499" customWidth="1"/>
    <col min="9227" max="9472" width="9.140625" style="499"/>
    <col min="9473" max="9473" width="89" style="499" customWidth="1"/>
    <col min="9474" max="9474" width="11.42578125" style="499" customWidth="1"/>
    <col min="9475" max="9475" width="12.140625" style="499" customWidth="1"/>
    <col min="9476" max="9476" width="11" style="499" customWidth="1"/>
    <col min="9477" max="9477" width="11.5703125" style="499" customWidth="1"/>
    <col min="9478" max="9478" width="9.85546875" style="499" customWidth="1"/>
    <col min="9479" max="9479" width="9.5703125" style="499" customWidth="1"/>
    <col min="9480" max="9480" width="12.42578125" style="499" customWidth="1"/>
    <col min="9481" max="9481" width="13.140625" style="499" customWidth="1"/>
    <col min="9482" max="9482" width="10.7109375" style="499" customWidth="1"/>
    <col min="9483" max="9728" width="9.140625" style="499"/>
    <col min="9729" max="9729" width="89" style="499" customWidth="1"/>
    <col min="9730" max="9730" width="11.42578125" style="499" customWidth="1"/>
    <col min="9731" max="9731" width="12.140625" style="499" customWidth="1"/>
    <col min="9732" max="9732" width="11" style="499" customWidth="1"/>
    <col min="9733" max="9733" width="11.5703125" style="499" customWidth="1"/>
    <col min="9734" max="9734" width="9.85546875" style="499" customWidth="1"/>
    <col min="9735" max="9735" width="9.5703125" style="499" customWidth="1"/>
    <col min="9736" max="9736" width="12.42578125" style="499" customWidth="1"/>
    <col min="9737" max="9737" width="13.140625" style="499" customWidth="1"/>
    <col min="9738" max="9738" width="10.7109375" style="499" customWidth="1"/>
    <col min="9739" max="9984" width="9.140625" style="499"/>
    <col min="9985" max="9985" width="89" style="499" customWidth="1"/>
    <col min="9986" max="9986" width="11.42578125" style="499" customWidth="1"/>
    <col min="9987" max="9987" width="12.140625" style="499" customWidth="1"/>
    <col min="9988" max="9988" width="11" style="499" customWidth="1"/>
    <col min="9989" max="9989" width="11.5703125" style="499" customWidth="1"/>
    <col min="9990" max="9990" width="9.85546875" style="499" customWidth="1"/>
    <col min="9991" max="9991" width="9.5703125" style="499" customWidth="1"/>
    <col min="9992" max="9992" width="12.42578125" style="499" customWidth="1"/>
    <col min="9993" max="9993" width="13.140625" style="499" customWidth="1"/>
    <col min="9994" max="9994" width="10.7109375" style="499" customWidth="1"/>
    <col min="9995" max="10240" width="9.140625" style="499"/>
    <col min="10241" max="10241" width="89" style="499" customWidth="1"/>
    <col min="10242" max="10242" width="11.42578125" style="499" customWidth="1"/>
    <col min="10243" max="10243" width="12.140625" style="499" customWidth="1"/>
    <col min="10244" max="10244" width="11" style="499" customWidth="1"/>
    <col min="10245" max="10245" width="11.5703125" style="499" customWidth="1"/>
    <col min="10246" max="10246" width="9.85546875" style="499" customWidth="1"/>
    <col min="10247" max="10247" width="9.5703125" style="499" customWidth="1"/>
    <col min="10248" max="10248" width="12.42578125" style="499" customWidth="1"/>
    <col min="10249" max="10249" width="13.140625" style="499" customWidth="1"/>
    <col min="10250" max="10250" width="10.7109375" style="499" customWidth="1"/>
    <col min="10251" max="10496" width="9.140625" style="499"/>
    <col min="10497" max="10497" width="89" style="499" customWidth="1"/>
    <col min="10498" max="10498" width="11.42578125" style="499" customWidth="1"/>
    <col min="10499" max="10499" width="12.140625" style="499" customWidth="1"/>
    <col min="10500" max="10500" width="11" style="499" customWidth="1"/>
    <col min="10501" max="10501" width="11.5703125" style="499" customWidth="1"/>
    <col min="10502" max="10502" width="9.85546875" style="499" customWidth="1"/>
    <col min="10503" max="10503" width="9.5703125" style="499" customWidth="1"/>
    <col min="10504" max="10504" width="12.42578125" style="499" customWidth="1"/>
    <col min="10505" max="10505" width="13.140625" style="499" customWidth="1"/>
    <col min="10506" max="10506" width="10.7109375" style="499" customWidth="1"/>
    <col min="10507" max="10752" width="9.140625" style="499"/>
    <col min="10753" max="10753" width="89" style="499" customWidth="1"/>
    <col min="10754" max="10754" width="11.42578125" style="499" customWidth="1"/>
    <col min="10755" max="10755" width="12.140625" style="499" customWidth="1"/>
    <col min="10756" max="10756" width="11" style="499" customWidth="1"/>
    <col min="10757" max="10757" width="11.5703125" style="499" customWidth="1"/>
    <col min="10758" max="10758" width="9.85546875" style="499" customWidth="1"/>
    <col min="10759" max="10759" width="9.5703125" style="499" customWidth="1"/>
    <col min="10760" max="10760" width="12.42578125" style="499" customWidth="1"/>
    <col min="10761" max="10761" width="13.140625" style="499" customWidth="1"/>
    <col min="10762" max="10762" width="10.7109375" style="499" customWidth="1"/>
    <col min="10763" max="11008" width="9.140625" style="499"/>
    <col min="11009" max="11009" width="89" style="499" customWidth="1"/>
    <col min="11010" max="11010" width="11.42578125" style="499" customWidth="1"/>
    <col min="11011" max="11011" width="12.140625" style="499" customWidth="1"/>
    <col min="11012" max="11012" width="11" style="499" customWidth="1"/>
    <col min="11013" max="11013" width="11.5703125" style="499" customWidth="1"/>
    <col min="11014" max="11014" width="9.85546875" style="499" customWidth="1"/>
    <col min="11015" max="11015" width="9.5703125" style="499" customWidth="1"/>
    <col min="11016" max="11016" width="12.42578125" style="499" customWidth="1"/>
    <col min="11017" max="11017" width="13.140625" style="499" customWidth="1"/>
    <col min="11018" max="11018" width="10.7109375" style="499" customWidth="1"/>
    <col min="11019" max="11264" width="9.140625" style="499"/>
    <col min="11265" max="11265" width="89" style="499" customWidth="1"/>
    <col min="11266" max="11266" width="11.42578125" style="499" customWidth="1"/>
    <col min="11267" max="11267" width="12.140625" style="499" customWidth="1"/>
    <col min="11268" max="11268" width="11" style="499" customWidth="1"/>
    <col min="11269" max="11269" width="11.5703125" style="499" customWidth="1"/>
    <col min="11270" max="11270" width="9.85546875" style="499" customWidth="1"/>
    <col min="11271" max="11271" width="9.5703125" style="499" customWidth="1"/>
    <col min="11272" max="11272" width="12.42578125" style="499" customWidth="1"/>
    <col min="11273" max="11273" width="13.140625" style="499" customWidth="1"/>
    <col min="11274" max="11274" width="10.7109375" style="499" customWidth="1"/>
    <col min="11275" max="11520" width="9.140625" style="499"/>
    <col min="11521" max="11521" width="89" style="499" customWidth="1"/>
    <col min="11522" max="11522" width="11.42578125" style="499" customWidth="1"/>
    <col min="11523" max="11523" width="12.140625" style="499" customWidth="1"/>
    <col min="11524" max="11524" width="11" style="499" customWidth="1"/>
    <col min="11525" max="11525" width="11.5703125" style="499" customWidth="1"/>
    <col min="11526" max="11526" width="9.85546875" style="499" customWidth="1"/>
    <col min="11527" max="11527" width="9.5703125" style="499" customWidth="1"/>
    <col min="11528" max="11528" width="12.42578125" style="499" customWidth="1"/>
    <col min="11529" max="11529" width="13.140625" style="499" customWidth="1"/>
    <col min="11530" max="11530" width="10.7109375" style="499" customWidth="1"/>
    <col min="11531" max="11776" width="9.140625" style="499"/>
    <col min="11777" max="11777" width="89" style="499" customWidth="1"/>
    <col min="11778" max="11778" width="11.42578125" style="499" customWidth="1"/>
    <col min="11779" max="11779" width="12.140625" style="499" customWidth="1"/>
    <col min="11780" max="11780" width="11" style="499" customWidth="1"/>
    <col min="11781" max="11781" width="11.5703125" style="499" customWidth="1"/>
    <col min="11782" max="11782" width="9.85546875" style="499" customWidth="1"/>
    <col min="11783" max="11783" width="9.5703125" style="499" customWidth="1"/>
    <col min="11784" max="11784" width="12.42578125" style="499" customWidth="1"/>
    <col min="11785" max="11785" width="13.140625" style="499" customWidth="1"/>
    <col min="11786" max="11786" width="10.7109375" style="499" customWidth="1"/>
    <col min="11787" max="12032" width="9.140625" style="499"/>
    <col min="12033" max="12033" width="89" style="499" customWidth="1"/>
    <col min="12034" max="12034" width="11.42578125" style="499" customWidth="1"/>
    <col min="12035" max="12035" width="12.140625" style="499" customWidth="1"/>
    <col min="12036" max="12036" width="11" style="499" customWidth="1"/>
    <col min="12037" max="12037" width="11.5703125" style="499" customWidth="1"/>
    <col min="12038" max="12038" width="9.85546875" style="499" customWidth="1"/>
    <col min="12039" max="12039" width="9.5703125" style="499" customWidth="1"/>
    <col min="12040" max="12040" width="12.42578125" style="499" customWidth="1"/>
    <col min="12041" max="12041" width="13.140625" style="499" customWidth="1"/>
    <col min="12042" max="12042" width="10.7109375" style="499" customWidth="1"/>
    <col min="12043" max="12288" width="9.140625" style="499"/>
    <col min="12289" max="12289" width="89" style="499" customWidth="1"/>
    <col min="12290" max="12290" width="11.42578125" style="499" customWidth="1"/>
    <col min="12291" max="12291" width="12.140625" style="499" customWidth="1"/>
    <col min="12292" max="12292" width="11" style="499" customWidth="1"/>
    <col min="12293" max="12293" width="11.5703125" style="499" customWidth="1"/>
    <col min="12294" max="12294" width="9.85546875" style="499" customWidth="1"/>
    <col min="12295" max="12295" width="9.5703125" style="499" customWidth="1"/>
    <col min="12296" max="12296" width="12.42578125" style="499" customWidth="1"/>
    <col min="12297" max="12297" width="13.140625" style="499" customWidth="1"/>
    <col min="12298" max="12298" width="10.7109375" style="499" customWidth="1"/>
    <col min="12299" max="12544" width="9.140625" style="499"/>
    <col min="12545" max="12545" width="89" style="499" customWidth="1"/>
    <col min="12546" max="12546" width="11.42578125" style="499" customWidth="1"/>
    <col min="12547" max="12547" width="12.140625" style="499" customWidth="1"/>
    <col min="12548" max="12548" width="11" style="499" customWidth="1"/>
    <col min="12549" max="12549" width="11.5703125" style="499" customWidth="1"/>
    <col min="12550" max="12550" width="9.85546875" style="499" customWidth="1"/>
    <col min="12551" max="12551" width="9.5703125" style="499" customWidth="1"/>
    <col min="12552" max="12552" width="12.42578125" style="499" customWidth="1"/>
    <col min="12553" max="12553" width="13.140625" style="499" customWidth="1"/>
    <col min="12554" max="12554" width="10.7109375" style="499" customWidth="1"/>
    <col min="12555" max="12800" width="9.140625" style="499"/>
    <col min="12801" max="12801" width="89" style="499" customWidth="1"/>
    <col min="12802" max="12802" width="11.42578125" style="499" customWidth="1"/>
    <col min="12803" max="12803" width="12.140625" style="499" customWidth="1"/>
    <col min="12804" max="12804" width="11" style="499" customWidth="1"/>
    <col min="12805" max="12805" width="11.5703125" style="499" customWidth="1"/>
    <col min="12806" max="12806" width="9.85546875" style="499" customWidth="1"/>
    <col min="12807" max="12807" width="9.5703125" style="499" customWidth="1"/>
    <col min="12808" max="12808" width="12.42578125" style="499" customWidth="1"/>
    <col min="12809" max="12809" width="13.140625" style="499" customWidth="1"/>
    <col min="12810" max="12810" width="10.7109375" style="499" customWidth="1"/>
    <col min="12811" max="13056" width="9.140625" style="499"/>
    <col min="13057" max="13057" width="89" style="499" customWidth="1"/>
    <col min="13058" max="13058" width="11.42578125" style="499" customWidth="1"/>
    <col min="13059" max="13059" width="12.140625" style="499" customWidth="1"/>
    <col min="13060" max="13060" width="11" style="499" customWidth="1"/>
    <col min="13061" max="13061" width="11.5703125" style="499" customWidth="1"/>
    <col min="13062" max="13062" width="9.85546875" style="499" customWidth="1"/>
    <col min="13063" max="13063" width="9.5703125" style="499" customWidth="1"/>
    <col min="13064" max="13064" width="12.42578125" style="499" customWidth="1"/>
    <col min="13065" max="13065" width="13.140625" style="499" customWidth="1"/>
    <col min="13066" max="13066" width="10.7109375" style="499" customWidth="1"/>
    <col min="13067" max="13312" width="9.140625" style="499"/>
    <col min="13313" max="13313" width="89" style="499" customWidth="1"/>
    <col min="13314" max="13314" width="11.42578125" style="499" customWidth="1"/>
    <col min="13315" max="13315" width="12.140625" style="499" customWidth="1"/>
    <col min="13316" max="13316" width="11" style="499" customWidth="1"/>
    <col min="13317" max="13317" width="11.5703125" style="499" customWidth="1"/>
    <col min="13318" max="13318" width="9.85546875" style="499" customWidth="1"/>
    <col min="13319" max="13319" width="9.5703125" style="499" customWidth="1"/>
    <col min="13320" max="13320" width="12.42578125" style="499" customWidth="1"/>
    <col min="13321" max="13321" width="13.140625" style="499" customWidth="1"/>
    <col min="13322" max="13322" width="10.7109375" style="499" customWidth="1"/>
    <col min="13323" max="13568" width="9.140625" style="499"/>
    <col min="13569" max="13569" width="89" style="499" customWidth="1"/>
    <col min="13570" max="13570" width="11.42578125" style="499" customWidth="1"/>
    <col min="13571" max="13571" width="12.140625" style="499" customWidth="1"/>
    <col min="13572" max="13572" width="11" style="499" customWidth="1"/>
    <col min="13573" max="13573" width="11.5703125" style="499" customWidth="1"/>
    <col min="13574" max="13574" width="9.85546875" style="499" customWidth="1"/>
    <col min="13575" max="13575" width="9.5703125" style="499" customWidth="1"/>
    <col min="13576" max="13576" width="12.42578125" style="499" customWidth="1"/>
    <col min="13577" max="13577" width="13.140625" style="499" customWidth="1"/>
    <col min="13578" max="13578" width="10.7109375" style="499" customWidth="1"/>
    <col min="13579" max="13824" width="9.140625" style="499"/>
    <col min="13825" max="13825" width="89" style="499" customWidth="1"/>
    <col min="13826" max="13826" width="11.42578125" style="499" customWidth="1"/>
    <col min="13827" max="13827" width="12.140625" style="499" customWidth="1"/>
    <col min="13828" max="13828" width="11" style="499" customWidth="1"/>
    <col min="13829" max="13829" width="11.5703125" style="499" customWidth="1"/>
    <col min="13830" max="13830" width="9.85546875" style="499" customWidth="1"/>
    <col min="13831" max="13831" width="9.5703125" style="499" customWidth="1"/>
    <col min="13832" max="13832" width="12.42578125" style="499" customWidth="1"/>
    <col min="13833" max="13833" width="13.140625" style="499" customWidth="1"/>
    <col min="13834" max="13834" width="10.7109375" style="499" customWidth="1"/>
    <col min="13835" max="14080" width="9.140625" style="499"/>
    <col min="14081" max="14081" width="89" style="499" customWidth="1"/>
    <col min="14082" max="14082" width="11.42578125" style="499" customWidth="1"/>
    <col min="14083" max="14083" width="12.140625" style="499" customWidth="1"/>
    <col min="14084" max="14084" width="11" style="499" customWidth="1"/>
    <col min="14085" max="14085" width="11.5703125" style="499" customWidth="1"/>
    <col min="14086" max="14086" width="9.85546875" style="499" customWidth="1"/>
    <col min="14087" max="14087" width="9.5703125" style="499" customWidth="1"/>
    <col min="14088" max="14088" width="12.42578125" style="499" customWidth="1"/>
    <col min="14089" max="14089" width="13.140625" style="499" customWidth="1"/>
    <col min="14090" max="14090" width="10.7109375" style="499" customWidth="1"/>
    <col min="14091" max="14336" width="9.140625" style="499"/>
    <col min="14337" max="14337" width="89" style="499" customWidth="1"/>
    <col min="14338" max="14338" width="11.42578125" style="499" customWidth="1"/>
    <col min="14339" max="14339" width="12.140625" style="499" customWidth="1"/>
    <col min="14340" max="14340" width="11" style="499" customWidth="1"/>
    <col min="14341" max="14341" width="11.5703125" style="499" customWidth="1"/>
    <col min="14342" max="14342" width="9.85546875" style="499" customWidth="1"/>
    <col min="14343" max="14343" width="9.5703125" style="499" customWidth="1"/>
    <col min="14344" max="14344" width="12.42578125" style="499" customWidth="1"/>
    <col min="14345" max="14345" width="13.140625" style="499" customWidth="1"/>
    <col min="14346" max="14346" width="10.7109375" style="499" customWidth="1"/>
    <col min="14347" max="14592" width="9.140625" style="499"/>
    <col min="14593" max="14593" width="89" style="499" customWidth="1"/>
    <col min="14594" max="14594" width="11.42578125" style="499" customWidth="1"/>
    <col min="14595" max="14595" width="12.140625" style="499" customWidth="1"/>
    <col min="14596" max="14596" width="11" style="499" customWidth="1"/>
    <col min="14597" max="14597" width="11.5703125" style="499" customWidth="1"/>
    <col min="14598" max="14598" width="9.85546875" style="499" customWidth="1"/>
    <col min="14599" max="14599" width="9.5703125" style="499" customWidth="1"/>
    <col min="14600" max="14600" width="12.42578125" style="499" customWidth="1"/>
    <col min="14601" max="14601" width="13.140625" style="499" customWidth="1"/>
    <col min="14602" max="14602" width="10.7109375" style="499" customWidth="1"/>
    <col min="14603" max="14848" width="9.140625" style="499"/>
    <col min="14849" max="14849" width="89" style="499" customWidth="1"/>
    <col min="14850" max="14850" width="11.42578125" style="499" customWidth="1"/>
    <col min="14851" max="14851" width="12.140625" style="499" customWidth="1"/>
    <col min="14852" max="14852" width="11" style="499" customWidth="1"/>
    <col min="14853" max="14853" width="11.5703125" style="499" customWidth="1"/>
    <col min="14854" max="14854" width="9.85546875" style="499" customWidth="1"/>
    <col min="14855" max="14855" width="9.5703125" style="499" customWidth="1"/>
    <col min="14856" max="14856" width="12.42578125" style="499" customWidth="1"/>
    <col min="14857" max="14857" width="13.140625" style="499" customWidth="1"/>
    <col min="14858" max="14858" width="10.7109375" style="499" customWidth="1"/>
    <col min="14859" max="15104" width="9.140625" style="499"/>
    <col min="15105" max="15105" width="89" style="499" customWidth="1"/>
    <col min="15106" max="15106" width="11.42578125" style="499" customWidth="1"/>
    <col min="15107" max="15107" width="12.140625" style="499" customWidth="1"/>
    <col min="15108" max="15108" width="11" style="499" customWidth="1"/>
    <col min="15109" max="15109" width="11.5703125" style="499" customWidth="1"/>
    <col min="15110" max="15110" width="9.85546875" style="499" customWidth="1"/>
    <col min="15111" max="15111" width="9.5703125" style="499" customWidth="1"/>
    <col min="15112" max="15112" width="12.42578125" style="499" customWidth="1"/>
    <col min="15113" max="15113" width="13.140625" style="499" customWidth="1"/>
    <col min="15114" max="15114" width="10.7109375" style="499" customWidth="1"/>
    <col min="15115" max="15360" width="9.140625" style="499"/>
    <col min="15361" max="15361" width="89" style="499" customWidth="1"/>
    <col min="15362" max="15362" width="11.42578125" style="499" customWidth="1"/>
    <col min="15363" max="15363" width="12.140625" style="499" customWidth="1"/>
    <col min="15364" max="15364" width="11" style="499" customWidth="1"/>
    <col min="15365" max="15365" width="11.5703125" style="499" customWidth="1"/>
    <col min="15366" max="15366" width="9.85546875" style="499" customWidth="1"/>
    <col min="15367" max="15367" width="9.5703125" style="499" customWidth="1"/>
    <col min="15368" max="15368" width="12.42578125" style="499" customWidth="1"/>
    <col min="15369" max="15369" width="13.140625" style="499" customWidth="1"/>
    <col min="15370" max="15370" width="10.7109375" style="499" customWidth="1"/>
    <col min="15371" max="15616" width="9.140625" style="499"/>
    <col min="15617" max="15617" width="89" style="499" customWidth="1"/>
    <col min="15618" max="15618" width="11.42578125" style="499" customWidth="1"/>
    <col min="15619" max="15619" width="12.140625" style="499" customWidth="1"/>
    <col min="15620" max="15620" width="11" style="499" customWidth="1"/>
    <col min="15621" max="15621" width="11.5703125" style="499" customWidth="1"/>
    <col min="15622" max="15622" width="9.85546875" style="499" customWidth="1"/>
    <col min="15623" max="15623" width="9.5703125" style="499" customWidth="1"/>
    <col min="15624" max="15624" width="12.42578125" style="499" customWidth="1"/>
    <col min="15625" max="15625" width="13.140625" style="499" customWidth="1"/>
    <col min="15626" max="15626" width="10.7109375" style="499" customWidth="1"/>
    <col min="15627" max="15872" width="9.140625" style="499"/>
    <col min="15873" max="15873" width="89" style="499" customWidth="1"/>
    <col min="15874" max="15874" width="11.42578125" style="499" customWidth="1"/>
    <col min="15875" max="15875" width="12.140625" style="499" customWidth="1"/>
    <col min="15876" max="15876" width="11" style="499" customWidth="1"/>
    <col min="15877" max="15877" width="11.5703125" style="499" customWidth="1"/>
    <col min="15878" max="15878" width="9.85546875" style="499" customWidth="1"/>
    <col min="15879" max="15879" width="9.5703125" style="499" customWidth="1"/>
    <col min="15880" max="15880" width="12.42578125" style="499" customWidth="1"/>
    <col min="15881" max="15881" width="13.140625" style="499" customWidth="1"/>
    <col min="15882" max="15882" width="10.7109375" style="499" customWidth="1"/>
    <col min="15883" max="16128" width="9.140625" style="499"/>
    <col min="16129" max="16129" width="89" style="499" customWidth="1"/>
    <col min="16130" max="16130" width="11.42578125" style="499" customWidth="1"/>
    <col min="16131" max="16131" width="12.140625" style="499" customWidth="1"/>
    <col min="16132" max="16132" width="11" style="499" customWidth="1"/>
    <col min="16133" max="16133" width="11.5703125" style="499" customWidth="1"/>
    <col min="16134" max="16134" width="9.85546875" style="499" customWidth="1"/>
    <col min="16135" max="16135" width="9.5703125" style="499" customWidth="1"/>
    <col min="16136" max="16136" width="12.42578125" style="499" customWidth="1"/>
    <col min="16137" max="16137" width="13.140625" style="499" customWidth="1"/>
    <col min="16138" max="16138" width="10.7109375" style="499" customWidth="1"/>
    <col min="16139" max="16384" width="9.140625" style="499"/>
  </cols>
  <sheetData>
    <row r="1" spans="1:23" ht="44.25" customHeight="1">
      <c r="A1" s="7266" t="s">
        <v>0</v>
      </c>
      <c r="B1" s="7266"/>
      <c r="C1" s="7266"/>
      <c r="D1" s="7266"/>
      <c r="E1" s="7266"/>
      <c r="F1" s="7266"/>
      <c r="G1" s="7266"/>
      <c r="H1" s="7266"/>
      <c r="I1" s="7266"/>
      <c r="J1" s="7266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</row>
    <row r="2" spans="1:23" ht="31.5" customHeight="1">
      <c r="A2" s="7302" t="s">
        <v>415</v>
      </c>
      <c r="B2" s="7302"/>
      <c r="C2" s="7302"/>
      <c r="D2" s="7302"/>
      <c r="E2" s="7302"/>
      <c r="F2" s="7302"/>
      <c r="G2" s="7302"/>
      <c r="H2" s="7302"/>
      <c r="I2" s="7302"/>
      <c r="J2" s="7302"/>
    </row>
    <row r="3" spans="1:23" ht="33" customHeight="1" thickBot="1">
      <c r="A3" s="604"/>
      <c r="B3" s="500"/>
      <c r="C3" s="500"/>
      <c r="D3" s="500"/>
      <c r="E3" s="500"/>
      <c r="F3" s="500"/>
      <c r="G3" s="500"/>
      <c r="H3" s="500"/>
      <c r="I3" s="500"/>
      <c r="J3" s="500"/>
    </row>
    <row r="4" spans="1:23" ht="33" customHeight="1" thickBot="1">
      <c r="A4" s="7303" t="s">
        <v>1</v>
      </c>
      <c r="B4" s="7305" t="s">
        <v>36</v>
      </c>
      <c r="C4" s="7306"/>
      <c r="D4" s="7307"/>
      <c r="E4" s="7305" t="s">
        <v>37</v>
      </c>
      <c r="F4" s="7306"/>
      <c r="G4" s="7307"/>
      <c r="H4" s="7308" t="s">
        <v>38</v>
      </c>
      <c r="I4" s="7309"/>
      <c r="J4" s="7310"/>
    </row>
    <row r="5" spans="1:23" ht="166.5" customHeight="1" thickBot="1">
      <c r="A5" s="7304"/>
      <c r="B5" s="640" t="s">
        <v>7</v>
      </c>
      <c r="C5" s="640" t="s">
        <v>8</v>
      </c>
      <c r="D5" s="640" t="s">
        <v>9</v>
      </c>
      <c r="E5" s="640" t="s">
        <v>7</v>
      </c>
      <c r="F5" s="640" t="s">
        <v>8</v>
      </c>
      <c r="G5" s="640" t="s">
        <v>9</v>
      </c>
      <c r="H5" s="640" t="s">
        <v>7</v>
      </c>
      <c r="I5" s="640" t="s">
        <v>8</v>
      </c>
      <c r="J5" s="694" t="s">
        <v>9</v>
      </c>
    </row>
    <row r="6" spans="1:23" ht="31.5" customHeight="1" thickBot="1">
      <c r="A6" s="641" t="s">
        <v>10</v>
      </c>
      <c r="B6" s="642"/>
      <c r="C6" s="643"/>
      <c r="D6" s="501"/>
      <c r="E6" s="642"/>
      <c r="F6" s="643"/>
      <c r="G6" s="644"/>
      <c r="H6" s="645"/>
      <c r="I6" s="646"/>
      <c r="J6" s="502"/>
    </row>
    <row r="7" spans="1:23">
      <c r="A7" s="647" t="s">
        <v>253</v>
      </c>
      <c r="B7" s="648">
        <f t="shared" ref="B7:J7" si="0">B13+B18</f>
        <v>10</v>
      </c>
      <c r="C7" s="649">
        <f t="shared" si="0"/>
        <v>0</v>
      </c>
      <c r="D7" s="650">
        <f t="shared" si="0"/>
        <v>10</v>
      </c>
      <c r="E7" s="648">
        <f t="shared" ref="E7:G7" si="1">E13+E18</f>
        <v>9</v>
      </c>
      <c r="F7" s="649">
        <f t="shared" si="1"/>
        <v>0</v>
      </c>
      <c r="G7" s="650">
        <f t="shared" si="1"/>
        <v>9</v>
      </c>
      <c r="H7" s="648">
        <f t="shared" si="0"/>
        <v>19</v>
      </c>
      <c r="I7" s="649">
        <f t="shared" si="0"/>
        <v>0</v>
      </c>
      <c r="J7" s="650">
        <f t="shared" si="0"/>
        <v>19</v>
      </c>
    </row>
    <row r="8" spans="1:23" ht="46.5" customHeight="1">
      <c r="A8" s="647" t="s">
        <v>254</v>
      </c>
      <c r="B8" s="648">
        <f t="shared" ref="B8:J8" si="2">B14+B19</f>
        <v>0</v>
      </c>
      <c r="C8" s="649">
        <f t="shared" si="2"/>
        <v>0</v>
      </c>
      <c r="D8" s="650">
        <f t="shared" si="2"/>
        <v>0</v>
      </c>
      <c r="E8" s="648">
        <f t="shared" ref="E8:G8" si="3">E14+E19</f>
        <v>0</v>
      </c>
      <c r="F8" s="649">
        <f t="shared" si="3"/>
        <v>0</v>
      </c>
      <c r="G8" s="650">
        <f t="shared" si="3"/>
        <v>0</v>
      </c>
      <c r="H8" s="648">
        <f t="shared" si="2"/>
        <v>0</v>
      </c>
      <c r="I8" s="649">
        <f t="shared" si="2"/>
        <v>0</v>
      </c>
      <c r="J8" s="650">
        <f t="shared" si="2"/>
        <v>0</v>
      </c>
    </row>
    <row r="9" spans="1:23" ht="31.5" customHeight="1" thickBot="1">
      <c r="A9" s="512" t="s">
        <v>255</v>
      </c>
      <c r="B9" s="513">
        <f t="shared" ref="B9:J9" si="4">B15+B20</f>
        <v>10</v>
      </c>
      <c r="C9" s="514">
        <f t="shared" si="4"/>
        <v>0</v>
      </c>
      <c r="D9" s="515">
        <f t="shared" si="4"/>
        <v>10</v>
      </c>
      <c r="E9" s="513">
        <f t="shared" ref="E9:G9" si="5">E15+E20</f>
        <v>10</v>
      </c>
      <c r="F9" s="514">
        <f t="shared" si="5"/>
        <v>0</v>
      </c>
      <c r="G9" s="515">
        <f t="shared" si="5"/>
        <v>10</v>
      </c>
      <c r="H9" s="513">
        <f t="shared" si="4"/>
        <v>20</v>
      </c>
      <c r="I9" s="514">
        <f t="shared" si="4"/>
        <v>0</v>
      </c>
      <c r="J9" s="515">
        <f t="shared" si="4"/>
        <v>20</v>
      </c>
    </row>
    <row r="10" spans="1:23" ht="31.5" customHeight="1" thickBot="1">
      <c r="A10" s="652" t="s">
        <v>27</v>
      </c>
      <c r="B10" s="533">
        <f t="shared" ref="B10:J10" si="6">SUM(B7:B9)</f>
        <v>20</v>
      </c>
      <c r="C10" s="653">
        <f t="shared" si="6"/>
        <v>0</v>
      </c>
      <c r="D10" s="654">
        <f t="shared" si="6"/>
        <v>20</v>
      </c>
      <c r="E10" s="533">
        <f t="shared" ref="E10:G10" si="7">SUM(E7:E9)</f>
        <v>19</v>
      </c>
      <c r="F10" s="653">
        <f t="shared" si="7"/>
        <v>0</v>
      </c>
      <c r="G10" s="654">
        <f t="shared" si="7"/>
        <v>19</v>
      </c>
      <c r="H10" s="533">
        <f t="shared" si="6"/>
        <v>39</v>
      </c>
      <c r="I10" s="653">
        <f t="shared" si="6"/>
        <v>0</v>
      </c>
      <c r="J10" s="654">
        <f t="shared" si="6"/>
        <v>39</v>
      </c>
    </row>
    <row r="11" spans="1:23" ht="27" customHeight="1" thickBot="1">
      <c r="A11" s="655" t="s">
        <v>15</v>
      </c>
      <c r="B11" s="656"/>
      <c r="C11" s="657"/>
      <c r="D11" s="658"/>
      <c r="E11" s="656"/>
      <c r="F11" s="657"/>
      <c r="G11" s="658"/>
      <c r="H11" s="659"/>
      <c r="I11" s="660"/>
      <c r="J11" s="661"/>
    </row>
    <row r="12" spans="1:23" ht="31.5" customHeight="1" thickBot="1">
      <c r="A12" s="662" t="s">
        <v>16</v>
      </c>
      <c r="B12" s="663"/>
      <c r="C12" s="664"/>
      <c r="D12" s="665"/>
      <c r="E12" s="663"/>
      <c r="F12" s="664"/>
      <c r="G12" s="665"/>
      <c r="H12" s="666"/>
      <c r="I12" s="667"/>
      <c r="J12" s="532"/>
    </row>
    <row r="13" spans="1:23" ht="24.95" customHeight="1">
      <c r="A13" s="647" t="s">
        <v>253</v>
      </c>
      <c r="B13" s="668">
        <v>10</v>
      </c>
      <c r="C13" s="669">
        <v>0</v>
      </c>
      <c r="D13" s="670">
        <v>10</v>
      </c>
      <c r="E13" s="668">
        <v>9</v>
      </c>
      <c r="F13" s="669">
        <v>0</v>
      </c>
      <c r="G13" s="670">
        <v>9</v>
      </c>
      <c r="H13" s="671">
        <f t="shared" ref="H13:I15" si="8">B13+E13</f>
        <v>19</v>
      </c>
      <c r="I13" s="672">
        <f t="shared" si="8"/>
        <v>0</v>
      </c>
      <c r="J13" s="673">
        <f t="shared" ref="J13:J15" si="9">H13+I13</f>
        <v>19</v>
      </c>
    </row>
    <row r="14" spans="1:23" ht="48.75" customHeight="1">
      <c r="A14" s="647" t="s">
        <v>254</v>
      </c>
      <c r="B14" s="668">
        <v>0</v>
      </c>
      <c r="C14" s="669">
        <v>0</v>
      </c>
      <c r="D14" s="670">
        <v>0</v>
      </c>
      <c r="E14" s="668">
        <v>0</v>
      </c>
      <c r="F14" s="669">
        <v>0</v>
      </c>
      <c r="G14" s="670">
        <v>0</v>
      </c>
      <c r="H14" s="671">
        <f t="shared" si="8"/>
        <v>0</v>
      </c>
      <c r="I14" s="672">
        <f t="shared" si="8"/>
        <v>0</v>
      </c>
      <c r="J14" s="673">
        <f t="shared" si="9"/>
        <v>0</v>
      </c>
    </row>
    <row r="15" spans="1:23" ht="24.95" customHeight="1" thickBot="1">
      <c r="A15" s="512" t="s">
        <v>255</v>
      </c>
      <c r="B15" s="503">
        <v>10</v>
      </c>
      <c r="C15" s="504">
        <v>0</v>
      </c>
      <c r="D15" s="505">
        <v>10</v>
      </c>
      <c r="E15" s="503">
        <v>10</v>
      </c>
      <c r="F15" s="504">
        <v>0</v>
      </c>
      <c r="G15" s="505">
        <v>10</v>
      </c>
      <c r="H15" s="529">
        <f t="shared" si="8"/>
        <v>20</v>
      </c>
      <c r="I15" s="530">
        <f t="shared" si="8"/>
        <v>0</v>
      </c>
      <c r="J15" s="531">
        <f t="shared" si="9"/>
        <v>20</v>
      </c>
    </row>
    <row r="16" spans="1:23" ht="24.95" customHeight="1" thickBot="1">
      <c r="A16" s="674" t="s">
        <v>17</v>
      </c>
      <c r="B16" s="675">
        <f t="shared" ref="B16:J16" si="10">SUM(B13:B15)</f>
        <v>20</v>
      </c>
      <c r="C16" s="676">
        <f t="shared" si="10"/>
        <v>0</v>
      </c>
      <c r="D16" s="677">
        <f t="shared" si="10"/>
        <v>20</v>
      </c>
      <c r="E16" s="675">
        <f t="shared" ref="E16:G16" si="11">SUM(E13:E15)</f>
        <v>19</v>
      </c>
      <c r="F16" s="676">
        <f t="shared" si="11"/>
        <v>0</v>
      </c>
      <c r="G16" s="677">
        <f t="shared" si="11"/>
        <v>19</v>
      </c>
      <c r="H16" s="675">
        <f t="shared" si="10"/>
        <v>39</v>
      </c>
      <c r="I16" s="676">
        <f t="shared" si="10"/>
        <v>0</v>
      </c>
      <c r="J16" s="677">
        <f t="shared" si="10"/>
        <v>39</v>
      </c>
    </row>
    <row r="17" spans="1:15" ht="24.95" customHeight="1">
      <c r="A17" s="678" t="s">
        <v>18</v>
      </c>
      <c r="B17" s="679"/>
      <c r="C17" s="680"/>
      <c r="D17" s="681"/>
      <c r="E17" s="679"/>
      <c r="F17" s="680"/>
      <c r="G17" s="681"/>
      <c r="H17" s="682"/>
      <c r="I17" s="683"/>
      <c r="J17" s="684"/>
    </row>
    <row r="18" spans="1:15" ht="24.95" customHeight="1">
      <c r="A18" s="647" t="s">
        <v>253</v>
      </c>
      <c r="B18" s="668">
        <v>0</v>
      </c>
      <c r="C18" s="669">
        <v>0</v>
      </c>
      <c r="D18" s="670">
        <v>0</v>
      </c>
      <c r="E18" s="668">
        <v>0</v>
      </c>
      <c r="F18" s="669">
        <v>0</v>
      </c>
      <c r="G18" s="670">
        <v>0</v>
      </c>
      <c r="H18" s="685">
        <f t="shared" ref="H18:I20" si="12">B18+E18</f>
        <v>0</v>
      </c>
      <c r="I18" s="686">
        <f t="shared" si="12"/>
        <v>0</v>
      </c>
      <c r="J18" s="687">
        <f t="shared" ref="J18:J20" si="13">H18+I18</f>
        <v>0</v>
      </c>
    </row>
    <row r="19" spans="1:15" ht="43.5" customHeight="1">
      <c r="A19" s="647" t="s">
        <v>254</v>
      </c>
      <c r="B19" s="668">
        <v>0</v>
      </c>
      <c r="C19" s="669">
        <v>0</v>
      </c>
      <c r="D19" s="670">
        <v>0</v>
      </c>
      <c r="E19" s="668">
        <v>0</v>
      </c>
      <c r="F19" s="669">
        <v>0</v>
      </c>
      <c r="G19" s="670">
        <v>0</v>
      </c>
      <c r="H19" s="685">
        <f t="shared" si="12"/>
        <v>0</v>
      </c>
      <c r="I19" s="686">
        <f t="shared" si="12"/>
        <v>0</v>
      </c>
      <c r="J19" s="687">
        <f t="shared" si="13"/>
        <v>0</v>
      </c>
    </row>
    <row r="20" spans="1:15" ht="28.5" customHeight="1" thickBot="1">
      <c r="A20" s="512" t="s">
        <v>255</v>
      </c>
      <c r="B20" s="503">
        <v>0</v>
      </c>
      <c r="C20" s="504">
        <v>0</v>
      </c>
      <c r="D20" s="505">
        <v>0</v>
      </c>
      <c r="E20" s="503">
        <v>0</v>
      </c>
      <c r="F20" s="504">
        <v>0</v>
      </c>
      <c r="G20" s="505">
        <v>0</v>
      </c>
      <c r="H20" s="526">
        <f t="shared" si="12"/>
        <v>0</v>
      </c>
      <c r="I20" s="527">
        <f t="shared" si="12"/>
        <v>0</v>
      </c>
      <c r="J20" s="528">
        <f t="shared" si="13"/>
        <v>0</v>
      </c>
    </row>
    <row r="21" spans="1:15" ht="40.15" customHeight="1" thickBot="1">
      <c r="A21" s="688" t="s">
        <v>19</v>
      </c>
      <c r="B21" s="689">
        <f t="shared" ref="B21:J21" si="14">SUM(B18:B20)</f>
        <v>0</v>
      </c>
      <c r="C21" s="689">
        <f t="shared" si="14"/>
        <v>0</v>
      </c>
      <c r="D21" s="689">
        <f t="shared" si="14"/>
        <v>0</v>
      </c>
      <c r="E21" s="689">
        <f t="shared" ref="E21:G21" si="15">SUM(E18:E20)</f>
        <v>0</v>
      </c>
      <c r="F21" s="689">
        <f t="shared" si="15"/>
        <v>0</v>
      </c>
      <c r="G21" s="689">
        <f t="shared" si="15"/>
        <v>0</v>
      </c>
      <c r="H21" s="689">
        <f t="shared" si="14"/>
        <v>0</v>
      </c>
      <c r="I21" s="689">
        <f t="shared" si="14"/>
        <v>0</v>
      </c>
      <c r="J21" s="693">
        <f t="shared" si="14"/>
        <v>0</v>
      </c>
    </row>
    <row r="22" spans="1:15" ht="38.25" customHeight="1" thickBot="1">
      <c r="A22" s="690" t="s">
        <v>256</v>
      </c>
      <c r="B22" s="691">
        <f t="shared" ref="B22:J22" si="16">B16+B21</f>
        <v>20</v>
      </c>
      <c r="C22" s="691">
        <f t="shared" si="16"/>
        <v>0</v>
      </c>
      <c r="D22" s="691">
        <f t="shared" si="16"/>
        <v>20</v>
      </c>
      <c r="E22" s="691">
        <f t="shared" ref="E22:G22" si="17">E16+E21</f>
        <v>19</v>
      </c>
      <c r="F22" s="691">
        <f t="shared" si="17"/>
        <v>0</v>
      </c>
      <c r="G22" s="691">
        <f t="shared" si="17"/>
        <v>19</v>
      </c>
      <c r="H22" s="691">
        <f t="shared" si="16"/>
        <v>39</v>
      </c>
      <c r="I22" s="691">
        <f t="shared" si="16"/>
        <v>0</v>
      </c>
      <c r="J22" s="692">
        <f t="shared" si="16"/>
        <v>39</v>
      </c>
    </row>
    <row r="23" spans="1:15" ht="25.5" hidden="1" customHeight="1">
      <c r="A23" s="425"/>
      <c r="B23" s="506"/>
      <c r="C23" s="506"/>
      <c r="D23" s="506"/>
      <c r="E23" s="506"/>
      <c r="F23" s="506"/>
      <c r="G23" s="506"/>
      <c r="H23" s="506"/>
      <c r="I23" s="506"/>
      <c r="J23" s="506"/>
    </row>
    <row r="24" spans="1:15" ht="24.95" customHeight="1">
      <c r="A24" s="7301"/>
      <c r="B24" s="7301"/>
      <c r="C24" s="7301"/>
      <c r="D24" s="7301"/>
      <c r="E24" s="7301"/>
      <c r="F24" s="7301"/>
      <c r="G24" s="7301"/>
      <c r="H24" s="7301"/>
      <c r="I24" s="7301"/>
      <c r="J24" s="7301"/>
    </row>
    <row r="25" spans="1:15" ht="24.95" customHeight="1"/>
    <row r="26" spans="1:15" ht="24.95" customHeight="1"/>
    <row r="27" spans="1:15" ht="24.95" customHeight="1"/>
    <row r="28" spans="1:15" ht="52.5" customHeight="1">
      <c r="O28" s="499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T973"/>
  <sheetViews>
    <sheetView topLeftCell="A13" zoomScale="50" zoomScaleNormal="50" workbookViewId="0">
      <selection activeCell="T41" sqref="T41"/>
    </sheetView>
  </sheetViews>
  <sheetFormatPr defaultColWidth="9.140625" defaultRowHeight="15" customHeight="1"/>
  <cols>
    <col min="1" max="1" width="88.85546875" style="223" customWidth="1"/>
    <col min="2" max="2" width="12.7109375" style="223" customWidth="1"/>
    <col min="3" max="3" width="12.85546875" style="223" customWidth="1"/>
    <col min="4" max="4" width="12.28515625" style="223" customWidth="1"/>
    <col min="5" max="5" width="12.5703125" style="223" customWidth="1"/>
    <col min="6" max="6" width="12.85546875" style="223" customWidth="1"/>
    <col min="7" max="7" width="11" style="223" customWidth="1"/>
    <col min="8" max="8" width="13.140625" style="223" customWidth="1"/>
    <col min="9" max="9" width="13" style="223" customWidth="1"/>
    <col min="10" max="10" width="12.28515625" style="223" customWidth="1"/>
    <col min="11" max="11" width="12.42578125" style="223" customWidth="1"/>
    <col min="12" max="12" width="13.28515625" style="223" customWidth="1"/>
    <col min="13" max="13" width="14.5703125" style="223" customWidth="1"/>
    <col min="14" max="14" width="15" style="223" customWidth="1"/>
    <col min="15" max="15" width="13.7109375" style="223" customWidth="1"/>
    <col min="16" max="16" width="14.5703125" style="223" customWidth="1"/>
    <col min="17" max="17" width="13.5703125" style="223" customWidth="1"/>
    <col min="18" max="18" width="10.7109375" style="223" customWidth="1"/>
    <col min="19" max="19" width="9.140625" style="223" customWidth="1"/>
    <col min="20" max="20" width="12.85546875" style="223" customWidth="1"/>
    <col min="21" max="21" width="23.42578125" style="223" customWidth="1"/>
    <col min="22" max="23" width="9.140625" style="223" customWidth="1"/>
    <col min="24" max="24" width="10.42578125" style="223" bestFit="1" customWidth="1"/>
    <col min="25" max="25" width="11.28515625" style="223" customWidth="1"/>
    <col min="26" max="16384" width="9.140625" style="223"/>
  </cols>
  <sheetData>
    <row r="1" spans="1:20" ht="39.75" customHeight="1">
      <c r="A1" s="7874" t="s">
        <v>193</v>
      </c>
      <c r="B1" s="7874"/>
      <c r="C1" s="7874"/>
      <c r="D1" s="7874"/>
      <c r="E1" s="7874"/>
      <c r="F1" s="7874"/>
      <c r="G1" s="7874"/>
      <c r="H1" s="7874"/>
      <c r="I1" s="7874"/>
      <c r="J1" s="7874"/>
      <c r="K1" s="7874"/>
      <c r="L1" s="7874"/>
      <c r="M1" s="7874"/>
      <c r="N1" s="7874"/>
      <c r="O1" s="7874"/>
      <c r="P1" s="7874"/>
      <c r="Q1" s="2860"/>
      <c r="R1" s="2860"/>
      <c r="S1" s="2860"/>
      <c r="T1" s="2860"/>
    </row>
    <row r="2" spans="1:20" ht="33" customHeight="1">
      <c r="A2" s="7874" t="s">
        <v>390</v>
      </c>
      <c r="B2" s="7874"/>
      <c r="C2" s="7874"/>
      <c r="D2" s="7874"/>
      <c r="E2" s="7874"/>
      <c r="F2" s="7874"/>
      <c r="G2" s="7874"/>
      <c r="H2" s="7874"/>
      <c r="I2" s="7874"/>
      <c r="J2" s="7874"/>
      <c r="K2" s="7874"/>
      <c r="L2" s="7874"/>
      <c r="M2" s="7874"/>
      <c r="N2" s="7874"/>
      <c r="O2" s="7874"/>
      <c r="P2" s="7874"/>
      <c r="Q2" s="5599"/>
      <c r="R2" s="5599"/>
    </row>
    <row r="3" spans="1:20" ht="33" customHeight="1" thickBot="1">
      <c r="A3" s="2861"/>
    </row>
    <row r="4" spans="1:20" ht="16.5" customHeight="1">
      <c r="A4" s="7875" t="s">
        <v>1</v>
      </c>
      <c r="B4" s="7876" t="s">
        <v>2</v>
      </c>
      <c r="C4" s="7877"/>
      <c r="D4" s="7878"/>
      <c r="E4" s="7876" t="s">
        <v>3</v>
      </c>
      <c r="F4" s="7877"/>
      <c r="G4" s="7878"/>
      <c r="H4" s="7876" t="s">
        <v>4</v>
      </c>
      <c r="I4" s="7877"/>
      <c r="J4" s="7878"/>
      <c r="K4" s="7876" t="s">
        <v>5</v>
      </c>
      <c r="L4" s="7877"/>
      <c r="M4" s="7878"/>
      <c r="N4" s="7884" t="s">
        <v>22</v>
      </c>
      <c r="O4" s="7885"/>
      <c r="P4" s="7886"/>
      <c r="Q4" s="2862"/>
      <c r="R4" s="2862"/>
    </row>
    <row r="5" spans="1:20" ht="25.5" customHeight="1" thickBot="1">
      <c r="A5" s="7349"/>
      <c r="B5" s="7879"/>
      <c r="C5" s="7534"/>
      <c r="D5" s="7880"/>
      <c r="E5" s="7881"/>
      <c r="F5" s="7882"/>
      <c r="G5" s="7883"/>
      <c r="H5" s="7881"/>
      <c r="I5" s="7882"/>
      <c r="J5" s="7883"/>
      <c r="K5" s="7879"/>
      <c r="L5" s="7534"/>
      <c r="M5" s="7880"/>
      <c r="N5" s="7361"/>
      <c r="O5" s="7524"/>
      <c r="P5" s="7363"/>
      <c r="Q5" s="2862"/>
      <c r="R5" s="2862"/>
    </row>
    <row r="6" spans="1:20" ht="65.25" customHeight="1" thickBot="1">
      <c r="A6" s="7350"/>
      <c r="B6" s="2833" t="s">
        <v>7</v>
      </c>
      <c r="C6" s="2833" t="s">
        <v>8</v>
      </c>
      <c r="D6" s="2834" t="s">
        <v>9</v>
      </c>
      <c r="E6" s="2833" t="s">
        <v>7</v>
      </c>
      <c r="F6" s="2833" t="s">
        <v>8</v>
      </c>
      <c r="G6" s="2834" t="s">
        <v>9</v>
      </c>
      <c r="H6" s="2833" t="s">
        <v>7</v>
      </c>
      <c r="I6" s="2833" t="s">
        <v>8</v>
      </c>
      <c r="J6" s="2834" t="s">
        <v>9</v>
      </c>
      <c r="K6" s="2833" t="s">
        <v>7</v>
      </c>
      <c r="L6" s="2833" t="s">
        <v>8</v>
      </c>
      <c r="M6" s="2834" t="s">
        <v>9</v>
      </c>
      <c r="N6" s="2833" t="s">
        <v>7</v>
      </c>
      <c r="O6" s="2833" t="s">
        <v>8</v>
      </c>
      <c r="P6" s="1737" t="s">
        <v>9</v>
      </c>
      <c r="Q6" s="2862"/>
      <c r="R6" s="2862"/>
    </row>
    <row r="7" spans="1:20" ht="45" customHeight="1" thickBot="1">
      <c r="A7" s="1742" t="s">
        <v>10</v>
      </c>
      <c r="B7" s="1690"/>
      <c r="C7" s="1690"/>
      <c r="D7" s="1690"/>
      <c r="E7" s="1690"/>
      <c r="F7" s="1690"/>
      <c r="G7" s="1888"/>
      <c r="H7" s="2863"/>
      <c r="I7" s="1690"/>
      <c r="J7" s="1690"/>
      <c r="K7" s="1690"/>
      <c r="L7" s="1690"/>
      <c r="M7" s="1888"/>
      <c r="N7" s="1690"/>
      <c r="O7" s="1690"/>
      <c r="P7" s="1888"/>
      <c r="Q7" s="2862"/>
      <c r="R7" s="2862"/>
    </row>
    <row r="8" spans="1:20" ht="28.5" customHeight="1">
      <c r="A8" s="3520" t="s">
        <v>341</v>
      </c>
      <c r="B8" s="6978">
        <f t="shared" ref="B8:C18" si="0">B22+B35</f>
        <v>23</v>
      </c>
      <c r="C8" s="6906">
        <f t="shared" si="0"/>
        <v>0</v>
      </c>
      <c r="D8" s="6979">
        <f>C8+B8</f>
        <v>23</v>
      </c>
      <c r="E8" s="6978">
        <f t="shared" ref="E8:G18" si="1">E22+E35</f>
        <v>37</v>
      </c>
      <c r="F8" s="6906">
        <f t="shared" si="1"/>
        <v>0</v>
      </c>
      <c r="G8" s="6979">
        <f t="shared" si="1"/>
        <v>37</v>
      </c>
      <c r="H8" s="6275">
        <f>H22+H35</f>
        <v>31</v>
      </c>
      <c r="I8" s="6310">
        <f>I22+I35</f>
        <v>0</v>
      </c>
      <c r="J8" s="6277">
        <f>J22+J35</f>
        <v>31</v>
      </c>
      <c r="K8" s="6275">
        <f>K22+K35</f>
        <v>23</v>
      </c>
      <c r="L8" s="6276">
        <f t="shared" ref="H8:M18" si="2">L22+L35</f>
        <v>0</v>
      </c>
      <c r="M8" s="6277">
        <f t="shared" si="2"/>
        <v>23</v>
      </c>
      <c r="N8" s="3521">
        <f>B8+E8+H8+K8</f>
        <v>114</v>
      </c>
      <c r="O8" s="3521">
        <f t="shared" ref="O8:P18" si="3">C8+F8+I8+L8</f>
        <v>0</v>
      </c>
      <c r="P8" s="3522">
        <f t="shared" si="3"/>
        <v>114</v>
      </c>
      <c r="Q8" s="2862"/>
      <c r="R8" s="2862"/>
    </row>
    <row r="9" spans="1:20" ht="30.75" customHeight="1">
      <c r="A9" s="3518" t="s">
        <v>194</v>
      </c>
      <c r="B9" s="6978">
        <f t="shared" si="0"/>
        <v>49</v>
      </c>
      <c r="C9" s="6906">
        <f t="shared" si="0"/>
        <v>0</v>
      </c>
      <c r="D9" s="6979">
        <f t="shared" ref="D9:D18" si="4">C9+B9</f>
        <v>49</v>
      </c>
      <c r="E9" s="6978">
        <f t="shared" si="1"/>
        <v>33</v>
      </c>
      <c r="F9" s="6906">
        <f t="shared" si="1"/>
        <v>1</v>
      </c>
      <c r="G9" s="6979">
        <f t="shared" si="1"/>
        <v>34</v>
      </c>
      <c r="H9" s="6275">
        <f t="shared" si="2"/>
        <v>44</v>
      </c>
      <c r="I9" s="6276">
        <f t="shared" si="2"/>
        <v>1</v>
      </c>
      <c r="J9" s="6277">
        <f t="shared" si="2"/>
        <v>45</v>
      </c>
      <c r="K9" s="6275">
        <f t="shared" si="2"/>
        <v>32</v>
      </c>
      <c r="L9" s="6276">
        <f t="shared" si="2"/>
        <v>2</v>
      </c>
      <c r="M9" s="6277">
        <f t="shared" si="2"/>
        <v>34</v>
      </c>
      <c r="N9" s="2866">
        <f t="shared" ref="N9:N18" si="5">B9+E9+H9+K9</f>
        <v>158</v>
      </c>
      <c r="O9" s="2866">
        <f t="shared" si="3"/>
        <v>4</v>
      </c>
      <c r="P9" s="2867">
        <f t="shared" si="3"/>
        <v>162</v>
      </c>
      <c r="Q9" s="2862"/>
      <c r="R9" s="2862"/>
    </row>
    <row r="10" spans="1:20" ht="26.25">
      <c r="A10" s="3518" t="s">
        <v>195</v>
      </c>
      <c r="B10" s="6978">
        <f t="shared" si="0"/>
        <v>43</v>
      </c>
      <c r="C10" s="6906">
        <f t="shared" si="0"/>
        <v>0</v>
      </c>
      <c r="D10" s="6979">
        <f t="shared" si="4"/>
        <v>43</v>
      </c>
      <c r="E10" s="6978">
        <f t="shared" si="1"/>
        <v>29</v>
      </c>
      <c r="F10" s="6906">
        <f t="shared" si="1"/>
        <v>0</v>
      </c>
      <c r="G10" s="6979">
        <f t="shared" si="1"/>
        <v>29</v>
      </c>
      <c r="H10" s="6275">
        <f t="shared" si="2"/>
        <v>25</v>
      </c>
      <c r="I10" s="6276">
        <f t="shared" si="2"/>
        <v>0</v>
      </c>
      <c r="J10" s="6277">
        <f t="shared" si="2"/>
        <v>25</v>
      </c>
      <c r="K10" s="6275">
        <f t="shared" si="2"/>
        <v>24</v>
      </c>
      <c r="L10" s="6276">
        <f t="shared" si="2"/>
        <v>0</v>
      </c>
      <c r="M10" s="6277">
        <f t="shared" si="2"/>
        <v>24</v>
      </c>
      <c r="N10" s="2866">
        <f t="shared" si="5"/>
        <v>121</v>
      </c>
      <c r="O10" s="2866">
        <f t="shared" si="3"/>
        <v>0</v>
      </c>
      <c r="P10" s="2867">
        <f t="shared" si="3"/>
        <v>121</v>
      </c>
      <c r="Q10" s="2862"/>
      <c r="R10" s="2862"/>
    </row>
    <row r="11" spans="1:20" ht="28.5" customHeight="1">
      <c r="A11" s="3518" t="s">
        <v>196</v>
      </c>
      <c r="B11" s="6978">
        <f t="shared" si="0"/>
        <v>13</v>
      </c>
      <c r="C11" s="6906">
        <f t="shared" si="0"/>
        <v>0</v>
      </c>
      <c r="D11" s="6979">
        <f t="shared" si="4"/>
        <v>13</v>
      </c>
      <c r="E11" s="6978">
        <f t="shared" si="1"/>
        <v>16</v>
      </c>
      <c r="F11" s="6906">
        <f t="shared" si="1"/>
        <v>0</v>
      </c>
      <c r="G11" s="6979">
        <f t="shared" si="1"/>
        <v>16</v>
      </c>
      <c r="H11" s="6275">
        <f t="shared" si="2"/>
        <v>8</v>
      </c>
      <c r="I11" s="6276">
        <f t="shared" si="2"/>
        <v>0</v>
      </c>
      <c r="J11" s="6277">
        <f t="shared" si="2"/>
        <v>8</v>
      </c>
      <c r="K11" s="6275">
        <f t="shared" si="2"/>
        <v>15</v>
      </c>
      <c r="L11" s="6276">
        <f t="shared" si="2"/>
        <v>0</v>
      </c>
      <c r="M11" s="6277">
        <f t="shared" si="2"/>
        <v>15</v>
      </c>
      <c r="N11" s="2866">
        <f t="shared" si="5"/>
        <v>52</v>
      </c>
      <c r="O11" s="2866">
        <f t="shared" si="3"/>
        <v>0</v>
      </c>
      <c r="P11" s="2867">
        <f t="shared" si="3"/>
        <v>52</v>
      </c>
      <c r="Q11" s="2862"/>
      <c r="R11" s="2862"/>
    </row>
    <row r="12" spans="1:20" ht="30.75" customHeight="1">
      <c r="A12" s="3518" t="s">
        <v>197</v>
      </c>
      <c r="B12" s="6978">
        <f t="shared" si="0"/>
        <v>22</v>
      </c>
      <c r="C12" s="6906">
        <f t="shared" si="0"/>
        <v>0</v>
      </c>
      <c r="D12" s="6979">
        <f t="shared" si="4"/>
        <v>22</v>
      </c>
      <c r="E12" s="6978">
        <f t="shared" si="1"/>
        <v>25</v>
      </c>
      <c r="F12" s="6906">
        <f t="shared" si="1"/>
        <v>0</v>
      </c>
      <c r="G12" s="6979">
        <f t="shared" si="1"/>
        <v>25</v>
      </c>
      <c r="H12" s="6275">
        <f t="shared" si="2"/>
        <v>18</v>
      </c>
      <c r="I12" s="6276">
        <f t="shared" si="2"/>
        <v>0</v>
      </c>
      <c r="J12" s="6277">
        <f t="shared" si="2"/>
        <v>18</v>
      </c>
      <c r="K12" s="6275">
        <f>K26+K39</f>
        <v>17</v>
      </c>
      <c r="L12" s="6276">
        <f t="shared" si="2"/>
        <v>0</v>
      </c>
      <c r="M12" s="6277">
        <f t="shared" si="2"/>
        <v>17</v>
      </c>
      <c r="N12" s="2866">
        <f t="shared" si="5"/>
        <v>82</v>
      </c>
      <c r="O12" s="2866">
        <f t="shared" si="3"/>
        <v>0</v>
      </c>
      <c r="P12" s="2867">
        <f t="shared" si="3"/>
        <v>82</v>
      </c>
      <c r="Q12" s="2862"/>
      <c r="R12" s="2862"/>
    </row>
    <row r="13" spans="1:20" ht="30.75" customHeight="1">
      <c r="A13" s="3518" t="s">
        <v>201</v>
      </c>
      <c r="B13" s="6978">
        <f t="shared" si="0"/>
        <v>41</v>
      </c>
      <c r="C13" s="6906">
        <f t="shared" si="0"/>
        <v>2</v>
      </c>
      <c r="D13" s="6979">
        <f t="shared" si="4"/>
        <v>43</v>
      </c>
      <c r="E13" s="6978">
        <f t="shared" si="1"/>
        <v>42</v>
      </c>
      <c r="F13" s="6906">
        <f t="shared" si="1"/>
        <v>4</v>
      </c>
      <c r="G13" s="6979">
        <f t="shared" si="1"/>
        <v>46</v>
      </c>
      <c r="H13" s="6275">
        <f t="shared" si="2"/>
        <v>30</v>
      </c>
      <c r="I13" s="6276">
        <f t="shared" si="2"/>
        <v>1</v>
      </c>
      <c r="J13" s="6277">
        <f t="shared" si="2"/>
        <v>31</v>
      </c>
      <c r="K13" s="6275">
        <f t="shared" si="2"/>
        <v>30</v>
      </c>
      <c r="L13" s="6276">
        <f t="shared" si="2"/>
        <v>1</v>
      </c>
      <c r="M13" s="6277">
        <f t="shared" si="2"/>
        <v>31</v>
      </c>
      <c r="N13" s="2866">
        <f t="shared" si="5"/>
        <v>143</v>
      </c>
      <c r="O13" s="2866">
        <f t="shared" si="3"/>
        <v>8</v>
      </c>
      <c r="P13" s="2867">
        <f t="shared" si="3"/>
        <v>151</v>
      </c>
      <c r="Q13" s="2862"/>
      <c r="R13" s="2862"/>
    </row>
    <row r="14" spans="1:20" ht="30.75" customHeight="1">
      <c r="A14" s="3518" t="s">
        <v>198</v>
      </c>
      <c r="B14" s="6978">
        <f t="shared" si="0"/>
        <v>51</v>
      </c>
      <c r="C14" s="6906">
        <f t="shared" si="0"/>
        <v>4</v>
      </c>
      <c r="D14" s="6979">
        <f t="shared" si="4"/>
        <v>55</v>
      </c>
      <c r="E14" s="6978">
        <f t="shared" si="1"/>
        <v>60</v>
      </c>
      <c r="F14" s="6906">
        <f t="shared" si="1"/>
        <v>9</v>
      </c>
      <c r="G14" s="6979">
        <f t="shared" si="1"/>
        <v>69</v>
      </c>
      <c r="H14" s="6275">
        <f t="shared" si="2"/>
        <v>65</v>
      </c>
      <c r="I14" s="6276">
        <f t="shared" si="2"/>
        <v>4</v>
      </c>
      <c r="J14" s="6277">
        <f t="shared" si="2"/>
        <v>69</v>
      </c>
      <c r="K14" s="6278">
        <f t="shared" si="2"/>
        <v>37</v>
      </c>
      <c r="L14" s="6276">
        <f t="shared" si="2"/>
        <v>5</v>
      </c>
      <c r="M14" s="6279">
        <f t="shared" si="2"/>
        <v>42</v>
      </c>
      <c r="N14" s="2866">
        <f t="shared" si="5"/>
        <v>213</v>
      </c>
      <c r="O14" s="2866">
        <f t="shared" si="3"/>
        <v>22</v>
      </c>
      <c r="P14" s="2867">
        <f t="shared" si="3"/>
        <v>235</v>
      </c>
      <c r="Q14" s="2862"/>
      <c r="R14" s="2862"/>
    </row>
    <row r="15" spans="1:20" ht="30.75" customHeight="1">
      <c r="A15" s="3518" t="s">
        <v>33</v>
      </c>
      <c r="B15" s="6978">
        <f t="shared" si="0"/>
        <v>20</v>
      </c>
      <c r="C15" s="6906">
        <f t="shared" si="0"/>
        <v>1</v>
      </c>
      <c r="D15" s="6979">
        <f t="shared" si="4"/>
        <v>21</v>
      </c>
      <c r="E15" s="6978">
        <f t="shared" si="1"/>
        <v>21</v>
      </c>
      <c r="F15" s="6906">
        <f t="shared" si="1"/>
        <v>0</v>
      </c>
      <c r="G15" s="6979">
        <f t="shared" si="1"/>
        <v>21</v>
      </c>
      <c r="H15" s="6275">
        <f t="shared" si="2"/>
        <v>25</v>
      </c>
      <c r="I15" s="6276">
        <f t="shared" si="2"/>
        <v>0</v>
      </c>
      <c r="J15" s="6277">
        <v>27</v>
      </c>
      <c r="K15" s="6275">
        <f t="shared" si="2"/>
        <v>25</v>
      </c>
      <c r="L15" s="6276">
        <f>L29+L42</f>
        <v>0</v>
      </c>
      <c r="M15" s="6277">
        <f t="shared" si="2"/>
        <v>25</v>
      </c>
      <c r="N15" s="2866">
        <f t="shared" si="5"/>
        <v>91</v>
      </c>
      <c r="O15" s="2866">
        <f t="shared" si="3"/>
        <v>1</v>
      </c>
      <c r="P15" s="2867">
        <f t="shared" si="3"/>
        <v>94</v>
      </c>
      <c r="Q15" s="2862"/>
      <c r="R15" s="2862"/>
    </row>
    <row r="16" spans="1:20" ht="27.75" customHeight="1">
      <c r="A16" s="3518" t="s">
        <v>199</v>
      </c>
      <c r="B16" s="6978">
        <f t="shared" si="0"/>
        <v>6</v>
      </c>
      <c r="C16" s="6906">
        <f t="shared" si="0"/>
        <v>0</v>
      </c>
      <c r="D16" s="6979">
        <f t="shared" si="4"/>
        <v>6</v>
      </c>
      <c r="E16" s="6978">
        <f t="shared" si="1"/>
        <v>9</v>
      </c>
      <c r="F16" s="6906">
        <f t="shared" si="1"/>
        <v>1</v>
      </c>
      <c r="G16" s="6979">
        <f t="shared" si="1"/>
        <v>10</v>
      </c>
      <c r="H16" s="6275">
        <f t="shared" si="2"/>
        <v>17</v>
      </c>
      <c r="I16" s="6276">
        <f t="shared" si="2"/>
        <v>0</v>
      </c>
      <c r="J16" s="6277">
        <f t="shared" si="2"/>
        <v>17</v>
      </c>
      <c r="K16" s="6275">
        <f t="shared" si="2"/>
        <v>2</v>
      </c>
      <c r="L16" s="6276">
        <f t="shared" si="2"/>
        <v>0</v>
      </c>
      <c r="M16" s="6277">
        <f t="shared" si="2"/>
        <v>2</v>
      </c>
      <c r="N16" s="2866">
        <f t="shared" si="5"/>
        <v>34</v>
      </c>
      <c r="O16" s="2866">
        <f t="shared" si="3"/>
        <v>1</v>
      </c>
      <c r="P16" s="2867">
        <f t="shared" si="3"/>
        <v>35</v>
      </c>
      <c r="Q16" s="2862"/>
      <c r="R16" s="2862"/>
    </row>
    <row r="17" spans="1:19" ht="30.75" customHeight="1">
      <c r="A17" s="3518" t="s">
        <v>67</v>
      </c>
      <c r="B17" s="6978">
        <f t="shared" si="0"/>
        <v>22</v>
      </c>
      <c r="C17" s="6906">
        <f t="shared" si="0"/>
        <v>0</v>
      </c>
      <c r="D17" s="6979">
        <f t="shared" si="4"/>
        <v>22</v>
      </c>
      <c r="E17" s="6978">
        <f t="shared" si="1"/>
        <v>13</v>
      </c>
      <c r="F17" s="6906">
        <f t="shared" si="1"/>
        <v>1</v>
      </c>
      <c r="G17" s="6979">
        <f t="shared" si="1"/>
        <v>14</v>
      </c>
      <c r="H17" s="6275">
        <f t="shared" si="2"/>
        <v>14</v>
      </c>
      <c r="I17" s="6276">
        <f t="shared" si="2"/>
        <v>0</v>
      </c>
      <c r="J17" s="6277">
        <f t="shared" si="2"/>
        <v>14</v>
      </c>
      <c r="K17" s="6275">
        <f t="shared" si="2"/>
        <v>10</v>
      </c>
      <c r="L17" s="6276">
        <f t="shared" si="2"/>
        <v>0</v>
      </c>
      <c r="M17" s="6277">
        <v>10</v>
      </c>
      <c r="N17" s="2866">
        <f t="shared" si="5"/>
        <v>59</v>
      </c>
      <c r="O17" s="2866">
        <f t="shared" si="3"/>
        <v>1</v>
      </c>
      <c r="P17" s="2867">
        <f t="shared" si="3"/>
        <v>60</v>
      </c>
      <c r="Q17" s="2862"/>
      <c r="R17" s="2862"/>
    </row>
    <row r="18" spans="1:19" ht="27.75" customHeight="1" thickBot="1">
      <c r="A18" s="3519" t="s">
        <v>200</v>
      </c>
      <c r="B18" s="6978">
        <f t="shared" si="0"/>
        <v>26</v>
      </c>
      <c r="C18" s="6906">
        <f t="shared" si="0"/>
        <v>4</v>
      </c>
      <c r="D18" s="6979">
        <f t="shared" si="4"/>
        <v>30</v>
      </c>
      <c r="E18" s="6978">
        <f t="shared" si="1"/>
        <v>28</v>
      </c>
      <c r="F18" s="6906">
        <f t="shared" si="1"/>
        <v>5</v>
      </c>
      <c r="G18" s="6979">
        <f t="shared" si="1"/>
        <v>33</v>
      </c>
      <c r="H18" s="6275">
        <f t="shared" si="2"/>
        <v>24</v>
      </c>
      <c r="I18" s="6311">
        <f t="shared" si="2"/>
        <v>3</v>
      </c>
      <c r="J18" s="6277">
        <f t="shared" si="2"/>
        <v>27</v>
      </c>
      <c r="K18" s="6275">
        <f t="shared" si="2"/>
        <v>26</v>
      </c>
      <c r="L18" s="6276">
        <f t="shared" si="2"/>
        <v>4</v>
      </c>
      <c r="M18" s="6277">
        <f t="shared" si="2"/>
        <v>30</v>
      </c>
      <c r="N18" s="2868">
        <f t="shared" si="5"/>
        <v>104</v>
      </c>
      <c r="O18" s="2868">
        <f t="shared" si="3"/>
        <v>16</v>
      </c>
      <c r="P18" s="2869">
        <f t="shared" si="3"/>
        <v>120</v>
      </c>
      <c r="Q18" s="2862"/>
      <c r="R18" s="2862"/>
    </row>
    <row r="19" spans="1:19" ht="36" customHeight="1" thickBot="1">
      <c r="A19" s="2870" t="s">
        <v>27</v>
      </c>
      <c r="B19" s="6980">
        <f t="shared" ref="B19:G19" si="6">SUM(B8:B18)</f>
        <v>316</v>
      </c>
      <c r="C19" s="6980">
        <f t="shared" si="6"/>
        <v>11</v>
      </c>
      <c r="D19" s="6980">
        <f t="shared" si="6"/>
        <v>327</v>
      </c>
      <c r="E19" s="6980">
        <f t="shared" si="6"/>
        <v>313</v>
      </c>
      <c r="F19" s="6980">
        <f t="shared" si="6"/>
        <v>21</v>
      </c>
      <c r="G19" s="6980">
        <f t="shared" si="6"/>
        <v>334</v>
      </c>
      <c r="H19" s="6280">
        <f t="shared" ref="H19:M33" si="7">SUM(H8:H18)</f>
        <v>301</v>
      </c>
      <c r="I19" s="6280">
        <f t="shared" si="7"/>
        <v>9</v>
      </c>
      <c r="J19" s="6280">
        <f t="shared" si="7"/>
        <v>312</v>
      </c>
      <c r="K19" s="6280">
        <f t="shared" si="7"/>
        <v>241</v>
      </c>
      <c r="L19" s="6280">
        <f t="shared" si="7"/>
        <v>12</v>
      </c>
      <c r="M19" s="6280">
        <f t="shared" si="7"/>
        <v>253</v>
      </c>
      <c r="N19" s="2871">
        <f t="shared" ref="N19:O19" si="8">SUM(N8:N18)</f>
        <v>1171</v>
      </c>
      <c r="O19" s="2871">
        <f t="shared" si="8"/>
        <v>53</v>
      </c>
      <c r="P19" s="2872">
        <f>SUM(P8:P18)</f>
        <v>1226</v>
      </c>
      <c r="Q19" s="2862"/>
      <c r="R19" s="2862"/>
      <c r="S19" s="2862"/>
    </row>
    <row r="20" spans="1:19" ht="31.5" customHeight="1" thickBot="1">
      <c r="A20" s="2870" t="s">
        <v>15</v>
      </c>
      <c r="B20" s="6892"/>
      <c r="C20" s="6893"/>
      <c r="D20" s="6894"/>
      <c r="E20" s="6893"/>
      <c r="F20" s="6893"/>
      <c r="G20" s="6894"/>
      <c r="H20" s="6281"/>
      <c r="I20" s="6281"/>
      <c r="J20" s="6282"/>
      <c r="K20" s="6283"/>
      <c r="L20" s="6281"/>
      <c r="M20" s="6284"/>
      <c r="N20" s="2871"/>
      <c r="O20" s="2873"/>
      <c r="P20" s="2874"/>
      <c r="Q20" s="2875"/>
      <c r="R20" s="2875"/>
    </row>
    <row r="21" spans="1:19" ht="24.95" customHeight="1" thickBot="1">
      <c r="A21" s="3050" t="s">
        <v>16</v>
      </c>
      <c r="B21" s="6898"/>
      <c r="C21" s="6899"/>
      <c r="D21" s="6900"/>
      <c r="E21" s="6901"/>
      <c r="F21" s="6899"/>
      <c r="G21" s="6900"/>
      <c r="H21" s="6285"/>
      <c r="I21" s="6286" t="s">
        <v>28</v>
      </c>
      <c r="J21" s="6287"/>
      <c r="K21" s="6288"/>
      <c r="L21" s="6286"/>
      <c r="M21" s="6287"/>
      <c r="N21" s="5239"/>
      <c r="O21" s="5239"/>
      <c r="P21" s="3051"/>
      <c r="Q21" s="2876"/>
      <c r="R21" s="2876"/>
    </row>
    <row r="22" spans="1:19" ht="28.5" customHeight="1">
      <c r="A22" s="3054" t="s">
        <v>341</v>
      </c>
      <c r="B22" s="5887">
        <v>23</v>
      </c>
      <c r="C22" s="6989">
        <v>0</v>
      </c>
      <c r="D22" s="6990">
        <f>C22+B22</f>
        <v>23</v>
      </c>
      <c r="E22" s="6991">
        <v>37</v>
      </c>
      <c r="F22" s="6989">
        <v>0</v>
      </c>
      <c r="G22" s="6992">
        <f t="shared" ref="G22:G32" si="9">F22+E22</f>
        <v>37</v>
      </c>
      <c r="H22" s="6289">
        <v>31</v>
      </c>
      <c r="I22" s="6290">
        <v>0</v>
      </c>
      <c r="J22" s="6291">
        <f>H22+I22</f>
        <v>31</v>
      </c>
      <c r="K22" s="6292">
        <v>23</v>
      </c>
      <c r="L22" s="6290">
        <v>0</v>
      </c>
      <c r="M22" s="6291">
        <f t="shared" ref="M22:M32" si="10">L22+K22</f>
        <v>23</v>
      </c>
      <c r="N22" s="5241">
        <f>B22+E22+H22+K22</f>
        <v>114</v>
      </c>
      <c r="O22" s="5242">
        <f t="shared" ref="O22:O49" si="11">C22+F22+I22+L22</f>
        <v>0</v>
      </c>
      <c r="P22" s="3055">
        <f t="shared" ref="P22:P32" si="12">SUM(N22:O22)</f>
        <v>114</v>
      </c>
      <c r="Q22" s="2862"/>
      <c r="R22" s="2862"/>
    </row>
    <row r="23" spans="1:19" ht="30.75" customHeight="1">
      <c r="A23" s="3056" t="s">
        <v>194</v>
      </c>
      <c r="B23" s="6978">
        <v>48</v>
      </c>
      <c r="C23" s="6906">
        <v>0</v>
      </c>
      <c r="D23" s="6979">
        <f t="shared" ref="D23:D32" si="13">C23+B23</f>
        <v>48</v>
      </c>
      <c r="E23" s="6909">
        <v>33</v>
      </c>
      <c r="F23" s="6906">
        <v>1</v>
      </c>
      <c r="G23" s="5890">
        <f t="shared" si="9"/>
        <v>34</v>
      </c>
      <c r="H23" s="6293">
        <v>43</v>
      </c>
      <c r="I23" s="6294">
        <v>0</v>
      </c>
      <c r="J23" s="6295">
        <f t="shared" ref="J23:J32" si="14">I23+H23</f>
        <v>43</v>
      </c>
      <c r="K23" s="6296">
        <v>32</v>
      </c>
      <c r="L23" s="6294">
        <v>2</v>
      </c>
      <c r="M23" s="6295">
        <f t="shared" si="10"/>
        <v>34</v>
      </c>
      <c r="N23" s="5243">
        <f t="shared" ref="N23:N24" si="15">B23+E23+H23+K23</f>
        <v>156</v>
      </c>
      <c r="O23" s="5244">
        <f t="shared" si="11"/>
        <v>3</v>
      </c>
      <c r="P23" s="3057">
        <f t="shared" si="12"/>
        <v>159</v>
      </c>
      <c r="Q23" s="2862"/>
      <c r="R23" s="2862"/>
    </row>
    <row r="24" spans="1:19" ht="30.75" customHeight="1">
      <c r="A24" s="3056" t="s">
        <v>195</v>
      </c>
      <c r="B24" s="6978">
        <v>42</v>
      </c>
      <c r="C24" s="6906">
        <v>0</v>
      </c>
      <c r="D24" s="6979">
        <f t="shared" si="13"/>
        <v>42</v>
      </c>
      <c r="E24" s="6909">
        <v>29</v>
      </c>
      <c r="F24" s="6906">
        <v>0</v>
      </c>
      <c r="G24" s="5890">
        <f t="shared" si="9"/>
        <v>29</v>
      </c>
      <c r="H24" s="6293">
        <v>25</v>
      </c>
      <c r="I24" s="6294">
        <v>0</v>
      </c>
      <c r="J24" s="6295">
        <f t="shared" si="14"/>
        <v>25</v>
      </c>
      <c r="K24" s="6296">
        <v>24</v>
      </c>
      <c r="L24" s="6294">
        <v>0</v>
      </c>
      <c r="M24" s="6295">
        <f t="shared" si="10"/>
        <v>24</v>
      </c>
      <c r="N24" s="5243">
        <f t="shared" si="15"/>
        <v>120</v>
      </c>
      <c r="O24" s="5244">
        <f t="shared" si="11"/>
        <v>0</v>
      </c>
      <c r="P24" s="3057">
        <f t="shared" si="12"/>
        <v>120</v>
      </c>
      <c r="Q24" s="2862"/>
      <c r="R24" s="2862"/>
    </row>
    <row r="25" spans="1:19" ht="28.5" customHeight="1">
      <c r="A25" s="3056" t="s">
        <v>196</v>
      </c>
      <c r="B25" s="6978">
        <v>13</v>
      </c>
      <c r="C25" s="6906">
        <v>0</v>
      </c>
      <c r="D25" s="6979">
        <f t="shared" si="13"/>
        <v>13</v>
      </c>
      <c r="E25" s="6978">
        <v>16</v>
      </c>
      <c r="F25" s="6906">
        <v>0</v>
      </c>
      <c r="G25" s="5890">
        <f t="shared" si="9"/>
        <v>16</v>
      </c>
      <c r="H25" s="6297">
        <v>8</v>
      </c>
      <c r="I25" s="6294">
        <v>0</v>
      </c>
      <c r="J25" s="6295">
        <f t="shared" si="14"/>
        <v>8</v>
      </c>
      <c r="K25" s="6298">
        <v>15</v>
      </c>
      <c r="L25" s="6294">
        <v>0</v>
      </c>
      <c r="M25" s="6295">
        <f t="shared" si="10"/>
        <v>15</v>
      </c>
      <c r="N25" s="5243">
        <f>B25+E25+H25+K25</f>
        <v>52</v>
      </c>
      <c r="O25" s="5244">
        <f t="shared" si="11"/>
        <v>0</v>
      </c>
      <c r="P25" s="3057">
        <f t="shared" si="12"/>
        <v>52</v>
      </c>
      <c r="Q25" s="2862"/>
      <c r="R25" s="2862"/>
    </row>
    <row r="26" spans="1:19" ht="30.75" customHeight="1">
      <c r="A26" s="3056" t="s">
        <v>197</v>
      </c>
      <c r="B26" s="6978">
        <v>22</v>
      </c>
      <c r="C26" s="6906">
        <v>0</v>
      </c>
      <c r="D26" s="6979">
        <f t="shared" si="13"/>
        <v>22</v>
      </c>
      <c r="E26" s="6978">
        <v>24</v>
      </c>
      <c r="F26" s="6906">
        <v>0</v>
      </c>
      <c r="G26" s="5890">
        <f t="shared" si="9"/>
        <v>24</v>
      </c>
      <c r="H26" s="6297">
        <v>18</v>
      </c>
      <c r="I26" s="6294">
        <v>0</v>
      </c>
      <c r="J26" s="6295">
        <f t="shared" si="14"/>
        <v>18</v>
      </c>
      <c r="K26" s="6298">
        <v>16</v>
      </c>
      <c r="L26" s="6294">
        <v>0</v>
      </c>
      <c r="M26" s="6295">
        <f t="shared" si="10"/>
        <v>16</v>
      </c>
      <c r="N26" s="5243">
        <f t="shared" ref="N26:N32" si="16">B26+E26+H26+K26</f>
        <v>80</v>
      </c>
      <c r="O26" s="5244">
        <f t="shared" si="11"/>
        <v>0</v>
      </c>
      <c r="P26" s="3057">
        <f t="shared" si="12"/>
        <v>80</v>
      </c>
      <c r="Q26" s="2862"/>
      <c r="R26" s="2862"/>
    </row>
    <row r="27" spans="1:19" ht="30.75" customHeight="1">
      <c r="A27" s="3056" t="s">
        <v>201</v>
      </c>
      <c r="B27" s="6978">
        <v>41</v>
      </c>
      <c r="C27" s="6906">
        <v>2</v>
      </c>
      <c r="D27" s="6979">
        <f t="shared" si="13"/>
        <v>43</v>
      </c>
      <c r="E27" s="6978">
        <v>42</v>
      </c>
      <c r="F27" s="6906">
        <v>4</v>
      </c>
      <c r="G27" s="5890">
        <f t="shared" si="9"/>
        <v>46</v>
      </c>
      <c r="H27" s="6297">
        <v>30</v>
      </c>
      <c r="I27" s="6294">
        <v>1</v>
      </c>
      <c r="J27" s="6295">
        <f t="shared" si="14"/>
        <v>31</v>
      </c>
      <c r="K27" s="6298">
        <v>30</v>
      </c>
      <c r="L27" s="6294">
        <v>1</v>
      </c>
      <c r="M27" s="6295">
        <f t="shared" si="10"/>
        <v>31</v>
      </c>
      <c r="N27" s="5243">
        <f t="shared" si="16"/>
        <v>143</v>
      </c>
      <c r="O27" s="5244">
        <f t="shared" si="11"/>
        <v>8</v>
      </c>
      <c r="P27" s="3057">
        <f t="shared" si="12"/>
        <v>151</v>
      </c>
      <c r="Q27" s="2862"/>
      <c r="R27" s="2862"/>
    </row>
    <row r="28" spans="1:19" ht="30.75" customHeight="1">
      <c r="A28" s="3056" t="s">
        <v>198</v>
      </c>
      <c r="B28" s="6978">
        <v>51</v>
      </c>
      <c r="C28" s="6906">
        <v>4</v>
      </c>
      <c r="D28" s="6979">
        <f t="shared" si="13"/>
        <v>55</v>
      </c>
      <c r="E28" s="6978">
        <v>60</v>
      </c>
      <c r="F28" s="6906">
        <v>8</v>
      </c>
      <c r="G28" s="5890">
        <f t="shared" si="9"/>
        <v>68</v>
      </c>
      <c r="H28" s="6297">
        <v>65</v>
      </c>
      <c r="I28" s="6294">
        <v>4</v>
      </c>
      <c r="J28" s="6295">
        <f t="shared" si="14"/>
        <v>69</v>
      </c>
      <c r="K28" s="6298">
        <v>35</v>
      </c>
      <c r="L28" s="6294">
        <v>5</v>
      </c>
      <c r="M28" s="6295">
        <f t="shared" si="10"/>
        <v>40</v>
      </c>
      <c r="N28" s="5243">
        <f t="shared" si="16"/>
        <v>211</v>
      </c>
      <c r="O28" s="5244">
        <f t="shared" si="11"/>
        <v>21</v>
      </c>
      <c r="P28" s="3057">
        <f t="shared" si="12"/>
        <v>232</v>
      </c>
      <c r="Q28" s="2862"/>
      <c r="R28" s="2862"/>
    </row>
    <row r="29" spans="1:19" ht="30.75" customHeight="1">
      <c r="A29" s="3056" t="s">
        <v>33</v>
      </c>
      <c r="B29" s="6978">
        <v>19</v>
      </c>
      <c r="C29" s="6906">
        <v>0</v>
      </c>
      <c r="D29" s="6979">
        <f t="shared" si="13"/>
        <v>19</v>
      </c>
      <c r="E29" s="6978">
        <v>21</v>
      </c>
      <c r="F29" s="6906">
        <v>0</v>
      </c>
      <c r="G29" s="5890">
        <f t="shared" si="9"/>
        <v>21</v>
      </c>
      <c r="H29" s="6297">
        <v>25</v>
      </c>
      <c r="I29" s="6294">
        <v>0</v>
      </c>
      <c r="J29" s="6295">
        <f t="shared" si="14"/>
        <v>25</v>
      </c>
      <c r="K29" s="6298">
        <v>25</v>
      </c>
      <c r="L29" s="6294">
        <v>0</v>
      </c>
      <c r="M29" s="6295">
        <f t="shared" si="10"/>
        <v>25</v>
      </c>
      <c r="N29" s="5243">
        <f t="shared" si="16"/>
        <v>90</v>
      </c>
      <c r="O29" s="5244">
        <f t="shared" si="11"/>
        <v>0</v>
      </c>
      <c r="P29" s="3057">
        <f t="shared" si="12"/>
        <v>90</v>
      </c>
      <c r="Q29" s="2862"/>
      <c r="R29" s="2862"/>
    </row>
    <row r="30" spans="1:19" ht="27.75" customHeight="1">
      <c r="A30" s="3056" t="s">
        <v>199</v>
      </c>
      <c r="B30" s="6978">
        <v>6</v>
      </c>
      <c r="C30" s="6906">
        <v>0</v>
      </c>
      <c r="D30" s="6979">
        <f t="shared" si="13"/>
        <v>6</v>
      </c>
      <c r="E30" s="6978">
        <v>9</v>
      </c>
      <c r="F30" s="6906">
        <v>0</v>
      </c>
      <c r="G30" s="5890">
        <f t="shared" si="9"/>
        <v>9</v>
      </c>
      <c r="H30" s="6297">
        <v>17</v>
      </c>
      <c r="I30" s="6294">
        <v>0</v>
      </c>
      <c r="J30" s="6295">
        <f t="shared" si="14"/>
        <v>17</v>
      </c>
      <c r="K30" s="6298">
        <v>2</v>
      </c>
      <c r="L30" s="6294">
        <v>0</v>
      </c>
      <c r="M30" s="6295">
        <f t="shared" si="10"/>
        <v>2</v>
      </c>
      <c r="N30" s="5243">
        <f t="shared" si="16"/>
        <v>34</v>
      </c>
      <c r="O30" s="5245">
        <f t="shared" si="11"/>
        <v>0</v>
      </c>
      <c r="P30" s="3057">
        <f t="shared" si="12"/>
        <v>34</v>
      </c>
      <c r="Q30" s="2862"/>
      <c r="R30" s="2862"/>
    </row>
    <row r="31" spans="1:19" ht="30.75" customHeight="1">
      <c r="A31" s="3056" t="s">
        <v>67</v>
      </c>
      <c r="B31" s="6978">
        <v>20</v>
      </c>
      <c r="C31" s="6906">
        <v>0</v>
      </c>
      <c r="D31" s="6979">
        <f t="shared" si="13"/>
        <v>20</v>
      </c>
      <c r="E31" s="6909">
        <v>13</v>
      </c>
      <c r="F31" s="6906">
        <v>1</v>
      </c>
      <c r="G31" s="5890">
        <f t="shared" si="9"/>
        <v>14</v>
      </c>
      <c r="H31" s="6293">
        <v>14</v>
      </c>
      <c r="I31" s="6294">
        <v>0</v>
      </c>
      <c r="J31" s="6295">
        <f t="shared" si="14"/>
        <v>14</v>
      </c>
      <c r="K31" s="6296">
        <v>10</v>
      </c>
      <c r="L31" s="6294">
        <v>0</v>
      </c>
      <c r="M31" s="6295">
        <f t="shared" si="10"/>
        <v>10</v>
      </c>
      <c r="N31" s="5243">
        <f t="shared" si="16"/>
        <v>57</v>
      </c>
      <c r="O31" s="5244">
        <f t="shared" si="11"/>
        <v>1</v>
      </c>
      <c r="P31" s="3057">
        <f t="shared" si="12"/>
        <v>58</v>
      </c>
      <c r="Q31" s="2862"/>
      <c r="R31" s="2862"/>
    </row>
    <row r="32" spans="1:19" ht="27.75" customHeight="1" thickBot="1">
      <c r="A32" s="3056" t="s">
        <v>200</v>
      </c>
      <c r="B32" s="6978">
        <v>26</v>
      </c>
      <c r="C32" s="6906">
        <v>4</v>
      </c>
      <c r="D32" s="6979">
        <f t="shared" si="13"/>
        <v>30</v>
      </c>
      <c r="E32" s="5925">
        <v>28</v>
      </c>
      <c r="F32" s="5237">
        <v>4</v>
      </c>
      <c r="G32" s="5890">
        <f t="shared" si="9"/>
        <v>32</v>
      </c>
      <c r="H32" s="6299">
        <v>24</v>
      </c>
      <c r="I32" s="6300">
        <v>3</v>
      </c>
      <c r="J32" s="6295">
        <f t="shared" si="14"/>
        <v>27</v>
      </c>
      <c r="K32" s="6301">
        <v>25</v>
      </c>
      <c r="L32" s="6300">
        <v>4</v>
      </c>
      <c r="M32" s="6295">
        <f t="shared" si="10"/>
        <v>29</v>
      </c>
      <c r="N32" s="5243">
        <f t="shared" si="16"/>
        <v>103</v>
      </c>
      <c r="O32" s="5245">
        <f t="shared" si="11"/>
        <v>15</v>
      </c>
      <c r="P32" s="3057">
        <f t="shared" si="12"/>
        <v>118</v>
      </c>
      <c r="Q32" s="2862"/>
      <c r="R32" s="2862"/>
    </row>
    <row r="33" spans="1:18" ht="33.75" customHeight="1" thickBot="1">
      <c r="A33" s="3058" t="s">
        <v>17</v>
      </c>
      <c r="B33" s="6912">
        <f t="shared" ref="B33:G33" si="17">SUM(B22:B32)</f>
        <v>311</v>
      </c>
      <c r="C33" s="6912">
        <f t="shared" si="17"/>
        <v>10</v>
      </c>
      <c r="D33" s="6912">
        <f t="shared" si="17"/>
        <v>321</v>
      </c>
      <c r="E33" s="6912">
        <f t="shared" si="17"/>
        <v>312</v>
      </c>
      <c r="F33" s="6912">
        <f t="shared" si="17"/>
        <v>18</v>
      </c>
      <c r="G33" s="6913">
        <f t="shared" si="17"/>
        <v>330</v>
      </c>
      <c r="H33" s="6302">
        <f t="shared" si="7"/>
        <v>300</v>
      </c>
      <c r="I33" s="6302">
        <f t="shared" si="7"/>
        <v>8</v>
      </c>
      <c r="J33" s="6302">
        <f t="shared" si="7"/>
        <v>308</v>
      </c>
      <c r="K33" s="6302">
        <f t="shared" si="7"/>
        <v>237</v>
      </c>
      <c r="L33" s="6302">
        <f t="shared" si="7"/>
        <v>12</v>
      </c>
      <c r="M33" s="6302">
        <f t="shared" si="7"/>
        <v>249</v>
      </c>
      <c r="N33" s="5246">
        <f t="shared" ref="N33:O33" si="18">SUM(N22:N32)</f>
        <v>1160</v>
      </c>
      <c r="O33" s="5247">
        <f t="shared" si="18"/>
        <v>48</v>
      </c>
      <c r="P33" s="3059">
        <f>SUM(N33:O33)</f>
        <v>1208</v>
      </c>
      <c r="Q33" s="2876"/>
      <c r="R33" s="2876"/>
    </row>
    <row r="34" spans="1:18" ht="36.75" customHeight="1" thickBot="1">
      <c r="A34" s="3060" t="s">
        <v>18</v>
      </c>
      <c r="B34" s="6993"/>
      <c r="C34" s="6994"/>
      <c r="D34" s="6995"/>
      <c r="E34" s="6996"/>
      <c r="F34" s="6994"/>
      <c r="G34" s="6995"/>
      <c r="H34" s="6288"/>
      <c r="I34" s="6286"/>
      <c r="J34" s="6306"/>
      <c r="K34" s="6288"/>
      <c r="L34" s="6286"/>
      <c r="M34" s="6306"/>
      <c r="N34" s="5248"/>
      <c r="O34" s="5249"/>
      <c r="P34" s="3061"/>
      <c r="Q34" s="2876"/>
      <c r="R34" s="2876"/>
    </row>
    <row r="35" spans="1:18" ht="28.5" customHeight="1">
      <c r="A35" s="3052" t="s">
        <v>341</v>
      </c>
      <c r="B35" s="6987">
        <v>0</v>
      </c>
      <c r="C35" s="5937">
        <v>0</v>
      </c>
      <c r="D35" s="6988">
        <f t="shared" ref="D35:D45" si="19">C35+B35</f>
        <v>0</v>
      </c>
      <c r="E35" s="6987">
        <v>0</v>
      </c>
      <c r="F35" s="5937">
        <v>0</v>
      </c>
      <c r="G35" s="6988">
        <f t="shared" ref="G35:G45" si="20">F35+E35</f>
        <v>0</v>
      </c>
      <c r="H35" s="6307">
        <v>0</v>
      </c>
      <c r="I35" s="6290">
        <v>0</v>
      </c>
      <c r="J35" s="6308">
        <f t="shared" ref="J35:J45" si="21">I35+H35</f>
        <v>0</v>
      </c>
      <c r="K35" s="6307">
        <v>0</v>
      </c>
      <c r="L35" s="6290">
        <v>0</v>
      </c>
      <c r="M35" s="6309">
        <v>0</v>
      </c>
      <c r="N35" s="4763">
        <f t="shared" ref="N35:O46" si="22">B35+E35+H35+K35</f>
        <v>0</v>
      </c>
      <c r="O35" s="5240">
        <f t="shared" si="22"/>
        <v>0</v>
      </c>
      <c r="P35" s="3053">
        <f t="shared" ref="P35:P46" si="23">SUM(N35:O35)</f>
        <v>0</v>
      </c>
      <c r="Q35" s="2862"/>
      <c r="R35" s="2862"/>
    </row>
    <row r="36" spans="1:18" ht="30.75" customHeight="1">
      <c r="A36" s="2865" t="s">
        <v>194</v>
      </c>
      <c r="B36" s="6978">
        <v>1</v>
      </c>
      <c r="C36" s="6906">
        <v>0</v>
      </c>
      <c r="D36" s="5898">
        <f t="shared" si="19"/>
        <v>1</v>
      </c>
      <c r="E36" s="6978">
        <v>0</v>
      </c>
      <c r="F36" s="6906">
        <v>0</v>
      </c>
      <c r="G36" s="5898">
        <f t="shared" si="20"/>
        <v>0</v>
      </c>
      <c r="H36" s="6297">
        <v>1</v>
      </c>
      <c r="I36" s="6294">
        <v>1</v>
      </c>
      <c r="J36" s="6303">
        <f t="shared" si="21"/>
        <v>2</v>
      </c>
      <c r="K36" s="6297">
        <v>0</v>
      </c>
      <c r="L36" s="6294">
        <v>0</v>
      </c>
      <c r="M36" s="6303">
        <f t="shared" ref="M36:M45" si="24">L36+K36</f>
        <v>0</v>
      </c>
      <c r="N36" s="2866">
        <f t="shared" si="22"/>
        <v>2</v>
      </c>
      <c r="O36" s="2867">
        <f t="shared" si="22"/>
        <v>1</v>
      </c>
      <c r="P36" s="2877">
        <f t="shared" si="23"/>
        <v>3</v>
      </c>
      <c r="Q36" s="2862"/>
      <c r="R36" s="2862"/>
    </row>
    <row r="37" spans="1:18" ht="30.75" customHeight="1">
      <c r="A37" s="2865" t="s">
        <v>195</v>
      </c>
      <c r="B37" s="6978">
        <v>1</v>
      </c>
      <c r="C37" s="6906">
        <v>0</v>
      </c>
      <c r="D37" s="5898">
        <f t="shared" si="19"/>
        <v>1</v>
      </c>
      <c r="E37" s="6978">
        <v>0</v>
      </c>
      <c r="F37" s="6906">
        <v>0</v>
      </c>
      <c r="G37" s="5898">
        <f t="shared" si="20"/>
        <v>0</v>
      </c>
      <c r="H37" s="6297">
        <v>0</v>
      </c>
      <c r="I37" s="6294">
        <v>0</v>
      </c>
      <c r="J37" s="6303">
        <f t="shared" si="21"/>
        <v>0</v>
      </c>
      <c r="K37" s="6297">
        <v>0</v>
      </c>
      <c r="L37" s="6294">
        <v>0</v>
      </c>
      <c r="M37" s="6303">
        <f t="shared" si="24"/>
        <v>0</v>
      </c>
      <c r="N37" s="2866">
        <f t="shared" si="22"/>
        <v>1</v>
      </c>
      <c r="O37" s="2867">
        <f t="shared" si="22"/>
        <v>0</v>
      </c>
      <c r="P37" s="2877">
        <f t="shared" si="23"/>
        <v>1</v>
      </c>
      <c r="Q37" s="2862"/>
      <c r="R37" s="2862"/>
    </row>
    <row r="38" spans="1:18" ht="28.5" customHeight="1">
      <c r="A38" s="2865" t="s">
        <v>196</v>
      </c>
      <c r="B38" s="6978">
        <v>0</v>
      </c>
      <c r="C38" s="6906">
        <v>0</v>
      </c>
      <c r="D38" s="5898">
        <f t="shared" si="19"/>
        <v>0</v>
      </c>
      <c r="E38" s="6978">
        <v>0</v>
      </c>
      <c r="F38" s="6906">
        <v>0</v>
      </c>
      <c r="G38" s="5898">
        <f t="shared" si="20"/>
        <v>0</v>
      </c>
      <c r="H38" s="6297">
        <v>0</v>
      </c>
      <c r="I38" s="6294">
        <v>0</v>
      </c>
      <c r="J38" s="6303">
        <f t="shared" si="21"/>
        <v>0</v>
      </c>
      <c r="K38" s="6297">
        <v>0</v>
      </c>
      <c r="L38" s="6294">
        <v>0</v>
      </c>
      <c r="M38" s="6303">
        <f t="shared" si="24"/>
        <v>0</v>
      </c>
      <c r="N38" s="2866">
        <f t="shared" si="22"/>
        <v>0</v>
      </c>
      <c r="O38" s="2867">
        <f t="shared" si="22"/>
        <v>0</v>
      </c>
      <c r="P38" s="2877">
        <f t="shared" si="23"/>
        <v>0</v>
      </c>
      <c r="Q38" s="2862"/>
      <c r="R38" s="2862"/>
    </row>
    <row r="39" spans="1:18" ht="30.75" customHeight="1">
      <c r="A39" s="2865" t="s">
        <v>197</v>
      </c>
      <c r="B39" s="6978">
        <v>0</v>
      </c>
      <c r="C39" s="6906">
        <v>0</v>
      </c>
      <c r="D39" s="5898">
        <f t="shared" si="19"/>
        <v>0</v>
      </c>
      <c r="E39" s="6978">
        <v>1</v>
      </c>
      <c r="F39" s="6906">
        <v>0</v>
      </c>
      <c r="G39" s="5898">
        <f t="shared" si="20"/>
        <v>1</v>
      </c>
      <c r="H39" s="6297">
        <v>0</v>
      </c>
      <c r="I39" s="6294">
        <v>0</v>
      </c>
      <c r="J39" s="6303">
        <f t="shared" si="21"/>
        <v>0</v>
      </c>
      <c r="K39" s="6297">
        <v>1</v>
      </c>
      <c r="L39" s="6294">
        <v>0</v>
      </c>
      <c r="M39" s="6303">
        <f t="shared" si="24"/>
        <v>1</v>
      </c>
      <c r="N39" s="2866">
        <f t="shared" si="22"/>
        <v>2</v>
      </c>
      <c r="O39" s="2867">
        <f t="shared" si="22"/>
        <v>0</v>
      </c>
      <c r="P39" s="2877">
        <f t="shared" si="23"/>
        <v>2</v>
      </c>
      <c r="Q39" s="2862"/>
      <c r="R39" s="2862"/>
    </row>
    <row r="40" spans="1:18" ht="30.75" customHeight="1">
      <c r="A40" s="2865" t="s">
        <v>201</v>
      </c>
      <c r="B40" s="6978">
        <v>0</v>
      </c>
      <c r="C40" s="6906">
        <v>0</v>
      </c>
      <c r="D40" s="5898">
        <f t="shared" si="19"/>
        <v>0</v>
      </c>
      <c r="E40" s="6978">
        <v>0</v>
      </c>
      <c r="F40" s="6906">
        <v>0</v>
      </c>
      <c r="G40" s="5898">
        <f t="shared" si="20"/>
        <v>0</v>
      </c>
      <c r="H40" s="6297">
        <v>0</v>
      </c>
      <c r="I40" s="6294">
        <v>0</v>
      </c>
      <c r="J40" s="6303">
        <f t="shared" si="21"/>
        <v>0</v>
      </c>
      <c r="K40" s="6297">
        <v>0</v>
      </c>
      <c r="L40" s="6294">
        <v>0</v>
      </c>
      <c r="M40" s="6303">
        <f t="shared" si="24"/>
        <v>0</v>
      </c>
      <c r="N40" s="2866">
        <f t="shared" si="22"/>
        <v>0</v>
      </c>
      <c r="O40" s="2867">
        <f t="shared" si="22"/>
        <v>0</v>
      </c>
      <c r="P40" s="2877">
        <f t="shared" si="23"/>
        <v>0</v>
      </c>
      <c r="Q40" s="2862"/>
      <c r="R40" s="2862"/>
    </row>
    <row r="41" spans="1:18" ht="30.75" customHeight="1">
      <c r="A41" s="2865" t="s">
        <v>198</v>
      </c>
      <c r="B41" s="6978">
        <v>0</v>
      </c>
      <c r="C41" s="6906">
        <v>0</v>
      </c>
      <c r="D41" s="5898">
        <f t="shared" si="19"/>
        <v>0</v>
      </c>
      <c r="E41" s="6978">
        <v>0</v>
      </c>
      <c r="F41" s="6906">
        <v>1</v>
      </c>
      <c r="G41" s="5898">
        <f t="shared" si="20"/>
        <v>1</v>
      </c>
      <c r="H41" s="6297">
        <v>0</v>
      </c>
      <c r="I41" s="6294">
        <v>0</v>
      </c>
      <c r="J41" s="6303">
        <f t="shared" si="21"/>
        <v>0</v>
      </c>
      <c r="K41" s="6297">
        <v>2</v>
      </c>
      <c r="L41" s="6294">
        <v>0</v>
      </c>
      <c r="M41" s="6303">
        <f t="shared" si="24"/>
        <v>2</v>
      </c>
      <c r="N41" s="2866">
        <f t="shared" si="22"/>
        <v>2</v>
      </c>
      <c r="O41" s="2867">
        <f t="shared" si="22"/>
        <v>1</v>
      </c>
      <c r="P41" s="2877">
        <f t="shared" si="23"/>
        <v>3</v>
      </c>
      <c r="Q41" s="2862"/>
      <c r="R41" s="2862"/>
    </row>
    <row r="42" spans="1:18" ht="30.75" customHeight="1">
      <c r="A42" s="2865" t="s">
        <v>33</v>
      </c>
      <c r="B42" s="6978">
        <v>1</v>
      </c>
      <c r="C42" s="6906">
        <v>1</v>
      </c>
      <c r="D42" s="5898">
        <f t="shared" si="19"/>
        <v>2</v>
      </c>
      <c r="E42" s="6978">
        <v>0</v>
      </c>
      <c r="F42" s="6906">
        <v>0</v>
      </c>
      <c r="G42" s="5898">
        <f t="shared" si="20"/>
        <v>0</v>
      </c>
      <c r="H42" s="6297">
        <v>0</v>
      </c>
      <c r="I42" s="6294">
        <v>0</v>
      </c>
      <c r="J42" s="6303">
        <f t="shared" si="21"/>
        <v>0</v>
      </c>
      <c r="K42" s="6297">
        <v>0</v>
      </c>
      <c r="L42" s="6294">
        <v>0</v>
      </c>
      <c r="M42" s="6303">
        <f t="shared" si="24"/>
        <v>0</v>
      </c>
      <c r="N42" s="2866">
        <f t="shared" si="22"/>
        <v>1</v>
      </c>
      <c r="O42" s="2867">
        <f t="shared" si="22"/>
        <v>1</v>
      </c>
      <c r="P42" s="2877">
        <f t="shared" si="23"/>
        <v>2</v>
      </c>
      <c r="Q42" s="2862"/>
      <c r="R42" s="2862"/>
    </row>
    <row r="43" spans="1:18" ht="27.75" customHeight="1">
      <c r="A43" s="2865" t="s">
        <v>199</v>
      </c>
      <c r="B43" s="6978">
        <v>0</v>
      </c>
      <c r="C43" s="6906">
        <v>0</v>
      </c>
      <c r="D43" s="5898">
        <f t="shared" si="19"/>
        <v>0</v>
      </c>
      <c r="E43" s="6978">
        <v>0</v>
      </c>
      <c r="F43" s="6906">
        <v>1</v>
      </c>
      <c r="G43" s="5898">
        <f t="shared" si="20"/>
        <v>1</v>
      </c>
      <c r="H43" s="6297">
        <v>0</v>
      </c>
      <c r="I43" s="6294">
        <v>0</v>
      </c>
      <c r="J43" s="6303">
        <f t="shared" si="21"/>
        <v>0</v>
      </c>
      <c r="K43" s="6297">
        <v>0</v>
      </c>
      <c r="L43" s="6294">
        <v>0</v>
      </c>
      <c r="M43" s="6303">
        <f t="shared" si="24"/>
        <v>0</v>
      </c>
      <c r="N43" s="2866">
        <f t="shared" si="22"/>
        <v>0</v>
      </c>
      <c r="O43" s="2867">
        <f t="shared" si="22"/>
        <v>1</v>
      </c>
      <c r="P43" s="2877">
        <f t="shared" si="23"/>
        <v>1</v>
      </c>
      <c r="Q43" s="2862"/>
      <c r="R43" s="2862"/>
    </row>
    <row r="44" spans="1:18" ht="30.75" customHeight="1">
      <c r="A44" s="2865" t="s">
        <v>67</v>
      </c>
      <c r="B44" s="6978">
        <v>2</v>
      </c>
      <c r="C44" s="6906">
        <v>0</v>
      </c>
      <c r="D44" s="5898">
        <f t="shared" si="19"/>
        <v>2</v>
      </c>
      <c r="E44" s="6978">
        <v>0</v>
      </c>
      <c r="F44" s="6906">
        <v>0</v>
      </c>
      <c r="G44" s="5898">
        <f t="shared" si="20"/>
        <v>0</v>
      </c>
      <c r="H44" s="6297">
        <v>0</v>
      </c>
      <c r="I44" s="6294">
        <v>0</v>
      </c>
      <c r="J44" s="6303">
        <f t="shared" si="21"/>
        <v>0</v>
      </c>
      <c r="K44" s="6297">
        <v>0</v>
      </c>
      <c r="L44" s="6294">
        <v>0</v>
      </c>
      <c r="M44" s="6303">
        <f t="shared" si="24"/>
        <v>0</v>
      </c>
      <c r="N44" s="2866">
        <f t="shared" si="22"/>
        <v>2</v>
      </c>
      <c r="O44" s="2867">
        <f t="shared" si="22"/>
        <v>0</v>
      </c>
      <c r="P44" s="2877">
        <f t="shared" si="23"/>
        <v>2</v>
      </c>
      <c r="Q44" s="2862"/>
      <c r="R44" s="2862"/>
    </row>
    <row r="45" spans="1:18" ht="27.75" customHeight="1" thickBot="1">
      <c r="A45" s="2865" t="s">
        <v>200</v>
      </c>
      <c r="B45" s="6978">
        <v>0</v>
      </c>
      <c r="C45" s="6906">
        <v>0</v>
      </c>
      <c r="D45" s="5898">
        <f t="shared" si="19"/>
        <v>0</v>
      </c>
      <c r="E45" s="6978">
        <v>0</v>
      </c>
      <c r="F45" s="6906">
        <v>1</v>
      </c>
      <c r="G45" s="5898">
        <f t="shared" si="20"/>
        <v>1</v>
      </c>
      <c r="H45" s="6297">
        <v>0</v>
      </c>
      <c r="I45" s="6294">
        <v>0</v>
      </c>
      <c r="J45" s="6303">
        <f t="shared" si="21"/>
        <v>0</v>
      </c>
      <c r="K45" s="6297">
        <v>1</v>
      </c>
      <c r="L45" s="6294">
        <v>0</v>
      </c>
      <c r="M45" s="6303">
        <f t="shared" si="24"/>
        <v>1</v>
      </c>
      <c r="N45" s="2868">
        <f t="shared" si="22"/>
        <v>1</v>
      </c>
      <c r="O45" s="2869">
        <f t="shared" si="22"/>
        <v>1</v>
      </c>
      <c r="P45" s="2878">
        <f t="shared" si="23"/>
        <v>2</v>
      </c>
      <c r="Q45" s="2862"/>
      <c r="R45" s="2862"/>
    </row>
    <row r="46" spans="1:18" ht="26.25" thickBot="1">
      <c r="A46" s="1742" t="s">
        <v>19</v>
      </c>
      <c r="B46" s="6985">
        <f t="shared" ref="B46:G46" si="25">SUM(B35:B45)</f>
        <v>5</v>
      </c>
      <c r="C46" s="6985">
        <f t="shared" si="25"/>
        <v>1</v>
      </c>
      <c r="D46" s="6985">
        <f t="shared" si="25"/>
        <v>6</v>
      </c>
      <c r="E46" s="6985">
        <f t="shared" si="25"/>
        <v>1</v>
      </c>
      <c r="F46" s="6985">
        <f t="shared" si="25"/>
        <v>3</v>
      </c>
      <c r="G46" s="6985">
        <f t="shared" si="25"/>
        <v>4</v>
      </c>
      <c r="H46" s="6304">
        <f t="shared" ref="H46:M46" si="26">SUM(H35:H45)</f>
        <v>1</v>
      </c>
      <c r="I46" s="6304">
        <f t="shared" si="26"/>
        <v>1</v>
      </c>
      <c r="J46" s="6304">
        <f t="shared" si="26"/>
        <v>2</v>
      </c>
      <c r="K46" s="6304">
        <f t="shared" si="26"/>
        <v>4</v>
      </c>
      <c r="L46" s="6304">
        <f t="shared" si="26"/>
        <v>0</v>
      </c>
      <c r="M46" s="6304">
        <f t="shared" si="26"/>
        <v>4</v>
      </c>
      <c r="N46" s="1880">
        <f t="shared" si="22"/>
        <v>11</v>
      </c>
      <c r="O46" s="1740">
        <f t="shared" si="22"/>
        <v>5</v>
      </c>
      <c r="P46" s="1740">
        <f t="shared" si="23"/>
        <v>16</v>
      </c>
      <c r="Q46" s="2879"/>
      <c r="R46" s="2879"/>
    </row>
    <row r="47" spans="1:18" ht="33" customHeight="1" thickBot="1">
      <c r="A47" s="1745" t="s">
        <v>29</v>
      </c>
      <c r="B47" s="6986">
        <f>B33</f>
        <v>311</v>
      </c>
      <c r="C47" s="6986">
        <f t="shared" ref="C47:G47" si="27">C33</f>
        <v>10</v>
      </c>
      <c r="D47" s="6986">
        <f t="shared" si="27"/>
        <v>321</v>
      </c>
      <c r="E47" s="6986">
        <f t="shared" si="27"/>
        <v>312</v>
      </c>
      <c r="F47" s="6986">
        <f t="shared" si="27"/>
        <v>18</v>
      </c>
      <c r="G47" s="6986">
        <f t="shared" si="27"/>
        <v>330</v>
      </c>
      <c r="H47" s="6305">
        <f t="shared" ref="H47:M47" si="28">H33</f>
        <v>300</v>
      </c>
      <c r="I47" s="6305">
        <f t="shared" si="28"/>
        <v>8</v>
      </c>
      <c r="J47" s="6305">
        <f t="shared" si="28"/>
        <v>308</v>
      </c>
      <c r="K47" s="6305">
        <f t="shared" si="28"/>
        <v>237</v>
      </c>
      <c r="L47" s="6305">
        <f t="shared" si="28"/>
        <v>12</v>
      </c>
      <c r="M47" s="6305">
        <f t="shared" si="28"/>
        <v>249</v>
      </c>
      <c r="N47" s="1743">
        <f t="shared" ref="N47" si="29">N33</f>
        <v>1160</v>
      </c>
      <c r="O47" s="1740">
        <f t="shared" si="11"/>
        <v>48</v>
      </c>
      <c r="P47" s="1743">
        <f>P33</f>
        <v>1208</v>
      </c>
      <c r="Q47" s="2879"/>
      <c r="R47" s="2879"/>
    </row>
    <row r="48" spans="1:18" ht="27.75" customHeight="1" thickBot="1">
      <c r="A48" s="1745" t="s">
        <v>30</v>
      </c>
      <c r="B48" s="6891">
        <f t="shared" ref="B48:G48" si="30">B46</f>
        <v>5</v>
      </c>
      <c r="C48" s="6891">
        <f t="shared" si="30"/>
        <v>1</v>
      </c>
      <c r="D48" s="6891">
        <f t="shared" si="30"/>
        <v>6</v>
      </c>
      <c r="E48" s="6891">
        <f t="shared" si="30"/>
        <v>1</v>
      </c>
      <c r="F48" s="6891">
        <f t="shared" si="30"/>
        <v>3</v>
      </c>
      <c r="G48" s="6891">
        <f t="shared" si="30"/>
        <v>4</v>
      </c>
      <c r="H48" s="6280">
        <f t="shared" ref="H48:M48" si="31">H46</f>
        <v>1</v>
      </c>
      <c r="I48" s="6280">
        <f t="shared" si="31"/>
        <v>1</v>
      </c>
      <c r="J48" s="6280">
        <f t="shared" si="31"/>
        <v>2</v>
      </c>
      <c r="K48" s="6280">
        <f t="shared" si="31"/>
        <v>4</v>
      </c>
      <c r="L48" s="6280">
        <f t="shared" si="31"/>
        <v>0</v>
      </c>
      <c r="M48" s="6280">
        <f t="shared" si="31"/>
        <v>4</v>
      </c>
      <c r="N48" s="1738">
        <f t="shared" ref="N48:P48" si="32">N46</f>
        <v>11</v>
      </c>
      <c r="O48" s="1738">
        <f t="shared" si="32"/>
        <v>5</v>
      </c>
      <c r="P48" s="1743">
        <f t="shared" si="32"/>
        <v>16</v>
      </c>
    </row>
    <row r="49" spans="1:18" ht="42.75" customHeight="1" thickBot="1">
      <c r="A49" s="1746" t="s">
        <v>31</v>
      </c>
      <c r="B49" s="3313">
        <f t="shared" ref="B49:M49" si="33">SUM(B47:B48)</f>
        <v>316</v>
      </c>
      <c r="C49" s="3313">
        <f t="shared" si="33"/>
        <v>11</v>
      </c>
      <c r="D49" s="3527">
        <f t="shared" si="33"/>
        <v>327</v>
      </c>
      <c r="E49" s="4329">
        <f t="shared" si="33"/>
        <v>313</v>
      </c>
      <c r="F49" s="3313">
        <f t="shared" si="33"/>
        <v>21</v>
      </c>
      <c r="G49" s="3313">
        <f t="shared" si="33"/>
        <v>334</v>
      </c>
      <c r="H49" s="4330">
        <f t="shared" si="33"/>
        <v>301</v>
      </c>
      <c r="I49" s="4330">
        <f t="shared" si="33"/>
        <v>9</v>
      </c>
      <c r="J49" s="4330">
        <f t="shared" si="33"/>
        <v>310</v>
      </c>
      <c r="K49" s="4330">
        <f t="shared" si="33"/>
        <v>241</v>
      </c>
      <c r="L49" s="4330">
        <f t="shared" si="33"/>
        <v>12</v>
      </c>
      <c r="M49" s="4330">
        <f t="shared" si="33"/>
        <v>253</v>
      </c>
      <c r="N49" s="3313">
        <f t="shared" ref="N49:P49" si="34">SUM(N47:N48)</f>
        <v>1171</v>
      </c>
      <c r="O49" s="3528">
        <f t="shared" si="11"/>
        <v>53</v>
      </c>
      <c r="P49" s="3527">
        <f t="shared" si="34"/>
        <v>1224</v>
      </c>
      <c r="Q49" s="2879"/>
      <c r="R49" s="2879"/>
    </row>
    <row r="50" spans="1:18" ht="63.75" customHeight="1">
      <c r="A50" s="7873"/>
      <c r="B50" s="7873"/>
      <c r="C50" s="7873"/>
      <c r="D50" s="7873"/>
      <c r="E50" s="7873"/>
      <c r="F50" s="7873"/>
      <c r="G50" s="7873"/>
      <c r="H50" s="7873"/>
      <c r="I50" s="7873"/>
      <c r="J50" s="7873"/>
      <c r="K50" s="7873"/>
      <c r="L50" s="7873"/>
      <c r="M50" s="7873"/>
      <c r="N50" s="7873"/>
      <c r="O50" s="7873"/>
      <c r="P50" s="7873"/>
    </row>
    <row r="51" spans="1:18" ht="25.5"/>
    <row r="52" spans="1:18" ht="45" customHeight="1">
      <c r="B52" s="2879"/>
      <c r="C52" s="2879"/>
      <c r="D52" s="2879"/>
      <c r="E52" s="2879"/>
      <c r="F52" s="2879"/>
      <c r="G52" s="2879"/>
      <c r="H52" s="2879"/>
      <c r="I52" s="2879"/>
      <c r="J52" s="2879"/>
      <c r="K52" s="2879"/>
      <c r="L52" s="2879"/>
      <c r="M52" s="2879"/>
      <c r="N52" s="2879"/>
      <c r="O52" s="2879"/>
      <c r="P52" s="2879"/>
    </row>
    <row r="53" spans="1:18" ht="25.5"/>
    <row r="54" spans="1:18" ht="25.5"/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</sheetData>
  <mergeCells count="9">
    <mergeCell ref="A50:P50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6"/>
  <sheetViews>
    <sheetView zoomScale="50" zoomScaleNormal="50" workbookViewId="0">
      <selection activeCell="K14" sqref="K13:K14"/>
    </sheetView>
  </sheetViews>
  <sheetFormatPr defaultColWidth="9.140625" defaultRowHeight="15" customHeight="1"/>
  <cols>
    <col min="1" max="1" width="3" style="223" customWidth="1"/>
    <col min="2" max="2" width="88.42578125" style="223" customWidth="1"/>
    <col min="3" max="3" width="14.140625" style="223" customWidth="1"/>
    <col min="4" max="4" width="12.85546875" style="223" customWidth="1"/>
    <col min="5" max="5" width="12.28515625" style="223" customWidth="1"/>
    <col min="6" max="6" width="13.7109375" style="223" customWidth="1"/>
    <col min="7" max="7" width="13.5703125" style="223" customWidth="1"/>
    <col min="8" max="8" width="11" style="223" customWidth="1"/>
    <col min="9" max="9" width="10.5703125" style="223" customWidth="1"/>
    <col min="10" max="10" width="12.140625" style="223" customWidth="1"/>
    <col min="11" max="11" width="14.28515625" style="223" customWidth="1"/>
    <col min="12" max="12" width="13.7109375" style="223" customWidth="1"/>
    <col min="13" max="13" width="12.85546875" style="223" customWidth="1"/>
    <col min="14" max="14" width="12" style="223" customWidth="1"/>
    <col min="15" max="15" width="14.28515625" style="223" customWidth="1"/>
    <col min="16" max="17" width="12" style="223" customWidth="1"/>
    <col min="18" max="18" width="15" style="223" customWidth="1"/>
    <col min="19" max="19" width="13" style="223" customWidth="1"/>
    <col min="20" max="20" width="14.5703125" style="223" customWidth="1"/>
    <col min="21" max="21" width="14.28515625" style="223" customWidth="1"/>
    <col min="22" max="22" width="10.42578125" style="223" bestFit="1" customWidth="1"/>
    <col min="23" max="23" width="9.28515625" style="223" bestFit="1" customWidth="1"/>
    <col min="24" max="16384" width="9.140625" style="223"/>
  </cols>
  <sheetData>
    <row r="1" spans="1:20" ht="25.5" customHeight="1">
      <c r="A1" s="7874" t="s">
        <v>193</v>
      </c>
      <c r="B1" s="7874"/>
      <c r="C1" s="7874"/>
      <c r="D1" s="7874"/>
      <c r="E1" s="7874"/>
      <c r="F1" s="7874"/>
      <c r="G1" s="7874"/>
      <c r="H1" s="7874"/>
      <c r="I1" s="7874"/>
      <c r="J1" s="7874"/>
      <c r="K1" s="7874"/>
      <c r="L1" s="7874"/>
      <c r="M1" s="7874"/>
      <c r="N1" s="7874"/>
      <c r="O1" s="7874"/>
      <c r="P1" s="7874"/>
      <c r="Q1" s="7874"/>
      <c r="R1" s="7874"/>
      <c r="S1" s="7874"/>
      <c r="T1" s="7874"/>
    </row>
    <row r="2" spans="1:20" ht="11.25" customHeight="1">
      <c r="A2" s="7348"/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  <c r="Q2" s="7348"/>
      <c r="R2" s="7348"/>
      <c r="S2" s="7348"/>
      <c r="T2" s="7348"/>
    </row>
    <row r="3" spans="1:20" ht="24" customHeight="1">
      <c r="A3" s="7874" t="s">
        <v>391</v>
      </c>
      <c r="B3" s="7874"/>
      <c r="C3" s="7874"/>
      <c r="D3" s="7874"/>
      <c r="E3" s="7874"/>
      <c r="F3" s="7874"/>
      <c r="G3" s="7874"/>
      <c r="H3" s="7874"/>
      <c r="I3" s="7874"/>
      <c r="J3" s="7874"/>
      <c r="K3" s="7874"/>
      <c r="L3" s="7874"/>
      <c r="M3" s="7874"/>
      <c r="N3" s="7874"/>
      <c r="O3" s="7874"/>
      <c r="P3" s="7874"/>
      <c r="Q3" s="7874"/>
      <c r="R3" s="7874"/>
      <c r="S3" s="7874"/>
      <c r="T3" s="7874"/>
    </row>
    <row r="4" spans="1:20" ht="33" customHeight="1" thickBot="1">
      <c r="B4" s="2861"/>
    </row>
    <row r="5" spans="1:20" ht="33" customHeight="1">
      <c r="B5" s="7875" t="s">
        <v>1</v>
      </c>
      <c r="C5" s="7876" t="s">
        <v>2</v>
      </c>
      <c r="D5" s="7888"/>
      <c r="E5" s="7888"/>
      <c r="F5" s="7876" t="s">
        <v>3</v>
      </c>
      <c r="G5" s="7888"/>
      <c r="H5" s="7891"/>
      <c r="I5" s="7877" t="s">
        <v>4</v>
      </c>
      <c r="J5" s="7888"/>
      <c r="K5" s="7888"/>
      <c r="L5" s="7876" t="s">
        <v>5</v>
      </c>
      <c r="M5" s="7888"/>
      <c r="N5" s="7891"/>
      <c r="O5" s="7876">
        <v>5</v>
      </c>
      <c r="P5" s="7888"/>
      <c r="Q5" s="7888"/>
      <c r="R5" s="7884" t="s">
        <v>22</v>
      </c>
      <c r="S5" s="7885"/>
      <c r="T5" s="7886"/>
    </row>
    <row r="6" spans="1:20" ht="33" customHeight="1" thickBot="1">
      <c r="B6" s="7349"/>
      <c r="C6" s="7889"/>
      <c r="D6" s="7890"/>
      <c r="E6" s="7890"/>
      <c r="F6" s="7892"/>
      <c r="G6" s="7809"/>
      <c r="H6" s="7810"/>
      <c r="I6" s="7809"/>
      <c r="J6" s="7809"/>
      <c r="K6" s="7809"/>
      <c r="L6" s="7358"/>
      <c r="M6" s="7893"/>
      <c r="N6" s="7360"/>
      <c r="O6" s="7889"/>
      <c r="P6" s="7890"/>
      <c r="Q6" s="7890"/>
      <c r="R6" s="7361"/>
      <c r="S6" s="7524"/>
      <c r="T6" s="7363"/>
    </row>
    <row r="7" spans="1:20" ht="99.75" customHeight="1" thickBot="1">
      <c r="B7" s="7350"/>
      <c r="C7" s="1734" t="s">
        <v>7</v>
      </c>
      <c r="D7" s="1735" t="s">
        <v>8</v>
      </c>
      <c r="E7" s="1737" t="s">
        <v>9</v>
      </c>
      <c r="F7" s="1734" t="s">
        <v>7</v>
      </c>
      <c r="G7" s="1735" t="s">
        <v>8</v>
      </c>
      <c r="H7" s="1736" t="s">
        <v>9</v>
      </c>
      <c r="I7" s="1734" t="s">
        <v>7</v>
      </c>
      <c r="J7" s="1735" t="s">
        <v>8</v>
      </c>
      <c r="K7" s="1736" t="s">
        <v>9</v>
      </c>
      <c r="L7" s="1734" t="s">
        <v>7</v>
      </c>
      <c r="M7" s="1735" t="s">
        <v>8</v>
      </c>
      <c r="N7" s="1736" t="s">
        <v>9</v>
      </c>
      <c r="O7" s="1734" t="s">
        <v>7</v>
      </c>
      <c r="P7" s="1735" t="s">
        <v>8</v>
      </c>
      <c r="Q7" s="1737" t="s">
        <v>9</v>
      </c>
      <c r="R7" s="1734" t="s">
        <v>7</v>
      </c>
      <c r="S7" s="1735" t="s">
        <v>8</v>
      </c>
      <c r="T7" s="1737" t="s">
        <v>9</v>
      </c>
    </row>
    <row r="8" spans="1:20" ht="34.5" customHeight="1" thickBot="1">
      <c r="B8" s="1742" t="s">
        <v>10</v>
      </c>
      <c r="C8" s="1878"/>
      <c r="D8" s="1878"/>
      <c r="E8" s="3529"/>
      <c r="F8" s="3530"/>
      <c r="G8" s="3530"/>
      <c r="H8" s="3531"/>
      <c r="I8" s="3532"/>
      <c r="J8" s="3530"/>
      <c r="K8" s="3533"/>
      <c r="L8" s="3532"/>
      <c r="M8" s="3530"/>
      <c r="N8" s="3531"/>
      <c r="O8" s="3534"/>
      <c r="P8" s="3535"/>
      <c r="Q8" s="3533"/>
      <c r="R8" s="3536"/>
      <c r="S8" s="3536"/>
      <c r="T8" s="3537"/>
    </row>
    <row r="9" spans="1:20" ht="27.75" customHeight="1">
      <c r="B9" s="3538" t="s">
        <v>201</v>
      </c>
      <c r="C9" s="6991">
        <f>C16+C22</f>
        <v>18</v>
      </c>
      <c r="D9" s="6997">
        <f>D16+D22</f>
        <v>3</v>
      </c>
      <c r="E9" s="6997">
        <f>E16+E22</f>
        <v>21</v>
      </c>
      <c r="F9" s="6991">
        <f t="shared" ref="F9:H9" si="0">F16+F22</f>
        <v>21</v>
      </c>
      <c r="G9" s="6997">
        <f t="shared" si="0"/>
        <v>10</v>
      </c>
      <c r="H9" s="6997">
        <f t="shared" si="0"/>
        <v>31</v>
      </c>
      <c r="I9" s="6032">
        <f t="shared" ref="I9:Q12" si="1">I16+I22</f>
        <v>15</v>
      </c>
      <c r="J9" s="6033">
        <f t="shared" si="1"/>
        <v>7</v>
      </c>
      <c r="K9" s="6033">
        <f t="shared" si="1"/>
        <v>22</v>
      </c>
      <c r="L9" s="6312">
        <f t="shared" si="1"/>
        <v>13</v>
      </c>
      <c r="M9" s="6313">
        <f t="shared" si="1"/>
        <v>11</v>
      </c>
      <c r="N9" s="6313">
        <f t="shared" si="1"/>
        <v>24</v>
      </c>
      <c r="O9" s="6312">
        <f t="shared" si="1"/>
        <v>8</v>
      </c>
      <c r="P9" s="6313">
        <f t="shared" si="1"/>
        <v>13</v>
      </c>
      <c r="Q9" s="6314">
        <f t="shared" si="1"/>
        <v>21</v>
      </c>
      <c r="R9" s="3539">
        <f>C9+F9+I9+L9+O9</f>
        <v>75</v>
      </c>
      <c r="S9" s="3540">
        <f>D9+G9+J9+M9+P9</f>
        <v>44</v>
      </c>
      <c r="T9" s="3541">
        <f>SUM(R9:S9)</f>
        <v>119</v>
      </c>
    </row>
    <row r="10" spans="1:20" ht="34.5" customHeight="1">
      <c r="B10" s="2865" t="s">
        <v>33</v>
      </c>
      <c r="C10" s="6984">
        <v>0</v>
      </c>
      <c r="D10" s="6988">
        <v>0</v>
      </c>
      <c r="E10" s="6988">
        <f t="shared" ref="C10:H12" si="2">E17+E23</f>
        <v>0</v>
      </c>
      <c r="F10" s="6984">
        <f t="shared" si="2"/>
        <v>0</v>
      </c>
      <c r="G10" s="6988">
        <f t="shared" si="2"/>
        <v>0</v>
      </c>
      <c r="H10" s="6988">
        <f t="shared" si="2"/>
        <v>0</v>
      </c>
      <c r="I10" s="6034">
        <f t="shared" si="1"/>
        <v>0</v>
      </c>
      <c r="J10" s="6035">
        <f t="shared" si="1"/>
        <v>5</v>
      </c>
      <c r="K10" s="6035">
        <f t="shared" si="1"/>
        <v>5</v>
      </c>
      <c r="L10" s="6315">
        <f t="shared" si="1"/>
        <v>0</v>
      </c>
      <c r="M10" s="6316">
        <f t="shared" si="1"/>
        <v>4</v>
      </c>
      <c r="N10" s="6316">
        <f t="shared" si="1"/>
        <v>4</v>
      </c>
      <c r="O10" s="6315">
        <f t="shared" si="1"/>
        <v>0</v>
      </c>
      <c r="P10" s="6316">
        <f t="shared" si="1"/>
        <v>15</v>
      </c>
      <c r="Q10" s="6317">
        <f t="shared" si="1"/>
        <v>15</v>
      </c>
      <c r="R10" s="3542">
        <f t="shared" ref="R10:S10" si="3">C10+F10+I10+L10+O10</f>
        <v>0</v>
      </c>
      <c r="S10" s="3543">
        <f t="shared" si="3"/>
        <v>24</v>
      </c>
      <c r="T10" s="3091">
        <f>SUM(R10:S10)</f>
        <v>24</v>
      </c>
    </row>
    <row r="11" spans="1:20" ht="27.75" customHeight="1">
      <c r="B11" s="2865" t="s">
        <v>67</v>
      </c>
      <c r="C11" s="6984">
        <f t="shared" si="2"/>
        <v>0</v>
      </c>
      <c r="D11" s="6988">
        <f t="shared" si="2"/>
        <v>0</v>
      </c>
      <c r="E11" s="6988">
        <f t="shared" si="2"/>
        <v>0</v>
      </c>
      <c r="F11" s="6984">
        <f t="shared" si="2"/>
        <v>0</v>
      </c>
      <c r="G11" s="6988">
        <f t="shared" si="2"/>
        <v>0</v>
      </c>
      <c r="H11" s="6988">
        <f t="shared" si="2"/>
        <v>0</v>
      </c>
      <c r="I11" s="6034">
        <f t="shared" si="1"/>
        <v>1</v>
      </c>
      <c r="J11" s="6035">
        <f t="shared" si="1"/>
        <v>0</v>
      </c>
      <c r="K11" s="6035">
        <f t="shared" si="1"/>
        <v>1</v>
      </c>
      <c r="L11" s="6315">
        <f t="shared" si="1"/>
        <v>12</v>
      </c>
      <c r="M11" s="6316">
        <f t="shared" si="1"/>
        <v>0</v>
      </c>
      <c r="N11" s="6316">
        <f t="shared" si="1"/>
        <v>12</v>
      </c>
      <c r="O11" s="6315">
        <f>O18+O24</f>
        <v>9</v>
      </c>
      <c r="P11" s="6316">
        <f t="shared" si="1"/>
        <v>0</v>
      </c>
      <c r="Q11" s="6317">
        <f t="shared" si="1"/>
        <v>9</v>
      </c>
      <c r="R11" s="1708">
        <f>C11+F11+I11+L11+O11</f>
        <v>22</v>
      </c>
      <c r="S11" s="1709">
        <f>D11+G11+J11+M11+P11</f>
        <v>0</v>
      </c>
      <c r="T11" s="3046">
        <f>SUM(R11:S11)</f>
        <v>22</v>
      </c>
    </row>
    <row r="12" spans="1:20" ht="34.5" customHeight="1" thickBot="1">
      <c r="B12" s="2865" t="s">
        <v>200</v>
      </c>
      <c r="C12" s="6984">
        <f t="shared" si="2"/>
        <v>0</v>
      </c>
      <c r="D12" s="6988">
        <f t="shared" si="2"/>
        <v>0</v>
      </c>
      <c r="E12" s="6988">
        <f t="shared" si="2"/>
        <v>0</v>
      </c>
      <c r="F12" s="6998">
        <f t="shared" si="2"/>
        <v>0</v>
      </c>
      <c r="G12" s="6999">
        <f t="shared" si="2"/>
        <v>0</v>
      </c>
      <c r="H12" s="6999">
        <f t="shared" si="2"/>
        <v>0</v>
      </c>
      <c r="I12" s="6036">
        <f t="shared" si="1"/>
        <v>0</v>
      </c>
      <c r="J12" s="6037">
        <f t="shared" si="1"/>
        <v>0</v>
      </c>
      <c r="K12" s="6037">
        <f t="shared" si="1"/>
        <v>0</v>
      </c>
      <c r="L12" s="6318">
        <f t="shared" si="1"/>
        <v>0</v>
      </c>
      <c r="M12" s="6319">
        <f t="shared" si="1"/>
        <v>0</v>
      </c>
      <c r="N12" s="6319">
        <f t="shared" si="1"/>
        <v>0</v>
      </c>
      <c r="O12" s="6318">
        <f t="shared" si="1"/>
        <v>0</v>
      </c>
      <c r="P12" s="6319">
        <f t="shared" si="1"/>
        <v>0</v>
      </c>
      <c r="Q12" s="6319">
        <f t="shared" si="1"/>
        <v>0</v>
      </c>
      <c r="R12" s="3544">
        <f t="shared" ref="R12:S12" si="4">C12+F12+I12+L12+O12</f>
        <v>0</v>
      </c>
      <c r="S12" s="1754">
        <f t="shared" si="4"/>
        <v>0</v>
      </c>
      <c r="T12" s="3545">
        <f>SUM(R12:S12)</f>
        <v>0</v>
      </c>
    </row>
    <row r="13" spans="1:20" ht="34.5" customHeight="1" thickBot="1">
      <c r="B13" s="2864" t="s">
        <v>14</v>
      </c>
      <c r="C13" s="6891">
        <f t="shared" ref="C13:H13" si="5">SUM(C9:C12)</f>
        <v>18</v>
      </c>
      <c r="D13" s="7000">
        <f t="shared" si="5"/>
        <v>3</v>
      </c>
      <c r="E13" s="7001">
        <f t="shared" si="5"/>
        <v>21</v>
      </c>
      <c r="F13" s="6891">
        <f t="shared" si="5"/>
        <v>21</v>
      </c>
      <c r="G13" s="7000">
        <f t="shared" si="5"/>
        <v>10</v>
      </c>
      <c r="H13" s="7001">
        <f t="shared" si="5"/>
        <v>31</v>
      </c>
      <c r="I13" s="6038">
        <f t="shared" ref="I13:Q13" si="6">SUM(I9:I12)</f>
        <v>16</v>
      </c>
      <c r="J13" s="6039">
        <f t="shared" si="6"/>
        <v>12</v>
      </c>
      <c r="K13" s="6040">
        <f t="shared" si="6"/>
        <v>28</v>
      </c>
      <c r="L13" s="6320">
        <f t="shared" si="6"/>
        <v>25</v>
      </c>
      <c r="M13" s="6321">
        <f t="shared" si="6"/>
        <v>15</v>
      </c>
      <c r="N13" s="6322">
        <f t="shared" si="6"/>
        <v>40</v>
      </c>
      <c r="O13" s="6323">
        <f t="shared" si="6"/>
        <v>17</v>
      </c>
      <c r="P13" s="6321">
        <f t="shared" si="6"/>
        <v>28</v>
      </c>
      <c r="Q13" s="6324">
        <f t="shared" si="6"/>
        <v>45</v>
      </c>
      <c r="R13" s="1490">
        <f t="shared" ref="R13:T13" si="7">SUM(R9:R12)</f>
        <v>97</v>
      </c>
      <c r="S13" s="1490">
        <f t="shared" si="7"/>
        <v>68</v>
      </c>
      <c r="T13" s="3546">
        <f t="shared" si="7"/>
        <v>165</v>
      </c>
    </row>
    <row r="14" spans="1:20" ht="30.75" customHeight="1" thickBot="1">
      <c r="B14" s="2870" t="s">
        <v>15</v>
      </c>
      <c r="C14" s="7002"/>
      <c r="D14" s="7003"/>
      <c r="E14" s="7004"/>
      <c r="F14" s="6891"/>
      <c r="G14" s="7000"/>
      <c r="H14" s="7001"/>
      <c r="I14" s="6038"/>
      <c r="J14" s="6039"/>
      <c r="K14" s="6040"/>
      <c r="L14" s="6325"/>
      <c r="M14" s="6326"/>
      <c r="N14" s="6327"/>
      <c r="O14" s="6323"/>
      <c r="P14" s="6321"/>
      <c r="Q14" s="6324"/>
      <c r="R14" s="3547"/>
      <c r="S14" s="3547"/>
      <c r="T14" s="3051"/>
    </row>
    <row r="15" spans="1:20" ht="30.75" customHeight="1" thickBot="1">
      <c r="B15" s="1739" t="s">
        <v>16</v>
      </c>
      <c r="C15" s="7005"/>
      <c r="D15" s="7006"/>
      <c r="E15" s="7007"/>
      <c r="F15" s="7005"/>
      <c r="G15" s="7006"/>
      <c r="H15" s="7001"/>
      <c r="I15" s="6042"/>
      <c r="J15" s="6043" t="s">
        <v>28</v>
      </c>
      <c r="K15" s="6041"/>
      <c r="L15" s="6328"/>
      <c r="M15" s="6329"/>
      <c r="N15" s="6322"/>
      <c r="O15" s="6323"/>
      <c r="P15" s="6321"/>
      <c r="Q15" s="6322"/>
      <c r="R15" s="1691"/>
      <c r="S15" s="1691"/>
      <c r="T15" s="3548"/>
    </row>
    <row r="16" spans="1:20" ht="25.5" customHeight="1">
      <c r="B16" s="2865" t="s">
        <v>201</v>
      </c>
      <c r="C16" s="4964">
        <v>18</v>
      </c>
      <c r="D16" s="1878">
        <v>2</v>
      </c>
      <c r="E16" s="7008">
        <f>SUM(C16:D16)</f>
        <v>20</v>
      </c>
      <c r="F16" s="4964">
        <v>21</v>
      </c>
      <c r="G16" s="1878">
        <v>10</v>
      </c>
      <c r="H16" s="4332">
        <f>SUM(F16:G16)</f>
        <v>31</v>
      </c>
      <c r="I16" s="6044">
        <v>15</v>
      </c>
      <c r="J16" s="6045">
        <v>7</v>
      </c>
      <c r="K16" s="6046">
        <f t="shared" ref="K16:K19" si="8">SUM(I16:J16)</f>
        <v>22</v>
      </c>
      <c r="L16" s="6330">
        <v>13</v>
      </c>
      <c r="M16" s="6331">
        <v>11</v>
      </c>
      <c r="N16" s="6332">
        <f t="shared" ref="N16:N19" si="9">SUM(L16:M16)</f>
        <v>24</v>
      </c>
      <c r="O16" s="6330">
        <v>8</v>
      </c>
      <c r="P16" s="6331">
        <v>13</v>
      </c>
      <c r="Q16" s="6332">
        <f t="shared" ref="Q16:Q25" si="10">SUM(O16:P16)</f>
        <v>21</v>
      </c>
      <c r="R16" s="1708">
        <f t="shared" ref="R16:S19" si="11">C16+F16+I16+L16+O16</f>
        <v>75</v>
      </c>
      <c r="S16" s="1709">
        <f t="shared" si="11"/>
        <v>43</v>
      </c>
      <c r="T16" s="3046">
        <f>SUM(R16:S16)</f>
        <v>118</v>
      </c>
    </row>
    <row r="17" spans="1:20" ht="31.5" customHeight="1">
      <c r="B17" s="2865" t="s">
        <v>33</v>
      </c>
      <c r="C17" s="6452">
        <v>0</v>
      </c>
      <c r="D17" s="6453">
        <v>0</v>
      </c>
      <c r="E17" s="6910">
        <f>SUM(C17:D17)</f>
        <v>0</v>
      </c>
      <c r="F17" s="6452">
        <v>0</v>
      </c>
      <c r="G17" s="6453">
        <v>0</v>
      </c>
      <c r="H17" s="6910">
        <f>SUM(F17:G17)</f>
        <v>0</v>
      </c>
      <c r="I17" s="6047">
        <v>0</v>
      </c>
      <c r="J17" s="6048">
        <v>5</v>
      </c>
      <c r="K17" s="6049">
        <f t="shared" si="8"/>
        <v>5</v>
      </c>
      <c r="L17" s="6333">
        <v>0</v>
      </c>
      <c r="M17" s="6334">
        <v>4</v>
      </c>
      <c r="N17" s="6335">
        <f t="shared" si="9"/>
        <v>4</v>
      </c>
      <c r="O17" s="6333">
        <v>0</v>
      </c>
      <c r="P17" s="6334">
        <v>14</v>
      </c>
      <c r="Q17" s="6336">
        <f t="shared" si="10"/>
        <v>14</v>
      </c>
      <c r="R17" s="1708">
        <f t="shared" si="11"/>
        <v>0</v>
      </c>
      <c r="S17" s="1709">
        <f t="shared" si="11"/>
        <v>23</v>
      </c>
      <c r="T17" s="3046">
        <f>SUM(R17:S17)</f>
        <v>23</v>
      </c>
    </row>
    <row r="18" spans="1:20" ht="25.5" customHeight="1">
      <c r="B18" s="2865" t="s">
        <v>67</v>
      </c>
      <c r="C18" s="4964">
        <v>0</v>
      </c>
      <c r="D18" s="1878">
        <v>0</v>
      </c>
      <c r="E18" s="4333">
        <f>SUM(C18:D18)</f>
        <v>0</v>
      </c>
      <c r="F18" s="7009">
        <v>0</v>
      </c>
      <c r="G18" s="1878">
        <v>0</v>
      </c>
      <c r="H18" s="4332">
        <f>SUM(F18:G18)</f>
        <v>0</v>
      </c>
      <c r="I18" s="6044">
        <v>1</v>
      </c>
      <c r="J18" s="6045">
        <v>0</v>
      </c>
      <c r="K18" s="6046">
        <f t="shared" si="8"/>
        <v>1</v>
      </c>
      <c r="L18" s="6330">
        <v>12</v>
      </c>
      <c r="M18" s="6331">
        <v>0</v>
      </c>
      <c r="N18" s="6332">
        <f t="shared" si="9"/>
        <v>12</v>
      </c>
      <c r="O18" s="6330">
        <v>9</v>
      </c>
      <c r="P18" s="6331">
        <v>0</v>
      </c>
      <c r="Q18" s="6336">
        <f t="shared" si="10"/>
        <v>9</v>
      </c>
      <c r="R18" s="3542">
        <f t="shared" si="11"/>
        <v>22</v>
      </c>
      <c r="S18" s="3543">
        <f t="shared" si="11"/>
        <v>0</v>
      </c>
      <c r="T18" s="3091">
        <f>SUM(R18:S18)</f>
        <v>22</v>
      </c>
    </row>
    <row r="19" spans="1:20" ht="31.5" customHeight="1" thickBot="1">
      <c r="B19" s="2865" t="s">
        <v>200</v>
      </c>
      <c r="C19" s="6452">
        <v>0</v>
      </c>
      <c r="D19" s="6453">
        <v>0</v>
      </c>
      <c r="E19" s="7010">
        <f>SUM(C19:D19)</f>
        <v>0</v>
      </c>
      <c r="F19" s="6452">
        <v>0</v>
      </c>
      <c r="G19" s="6453">
        <v>0</v>
      </c>
      <c r="H19" s="7010">
        <f>SUM(F19:G19)</f>
        <v>0</v>
      </c>
      <c r="I19" s="6047">
        <v>0</v>
      </c>
      <c r="J19" s="6048">
        <v>0</v>
      </c>
      <c r="K19" s="6049">
        <f t="shared" si="8"/>
        <v>0</v>
      </c>
      <c r="L19" s="6333">
        <v>0</v>
      </c>
      <c r="M19" s="6334">
        <v>0</v>
      </c>
      <c r="N19" s="6335">
        <f t="shared" si="9"/>
        <v>0</v>
      </c>
      <c r="O19" s="6333">
        <v>0</v>
      </c>
      <c r="P19" s="6334">
        <v>0</v>
      </c>
      <c r="Q19" s="6337">
        <f t="shared" si="10"/>
        <v>0</v>
      </c>
      <c r="R19" s="1708">
        <f t="shared" si="11"/>
        <v>0</v>
      </c>
      <c r="S19" s="1709">
        <f t="shared" si="11"/>
        <v>0</v>
      </c>
      <c r="T19" s="3046">
        <f>SUM(R19:S19)</f>
        <v>0</v>
      </c>
    </row>
    <row r="20" spans="1:20" ht="24.95" customHeight="1" thickBot="1">
      <c r="B20" s="2880" t="s">
        <v>17</v>
      </c>
      <c r="C20" s="6980">
        <f t="shared" ref="C20:H20" si="12">SUM(C16:C19)</f>
        <v>18</v>
      </c>
      <c r="D20" s="6980">
        <f t="shared" si="12"/>
        <v>2</v>
      </c>
      <c r="E20" s="6980">
        <f t="shared" si="12"/>
        <v>20</v>
      </c>
      <c r="F20" s="6980">
        <f t="shared" si="12"/>
        <v>21</v>
      </c>
      <c r="G20" s="6980">
        <f t="shared" si="12"/>
        <v>10</v>
      </c>
      <c r="H20" s="6980">
        <f t="shared" si="12"/>
        <v>31</v>
      </c>
      <c r="I20" s="6050">
        <f t="shared" ref="I20:P20" si="13">SUM(I16:I19)</f>
        <v>16</v>
      </c>
      <c r="J20" s="6050">
        <f t="shared" si="13"/>
        <v>12</v>
      </c>
      <c r="K20" s="6050">
        <f t="shared" si="13"/>
        <v>28</v>
      </c>
      <c r="L20" s="6338">
        <f t="shared" si="13"/>
        <v>25</v>
      </c>
      <c r="M20" s="6338">
        <f t="shared" si="13"/>
        <v>15</v>
      </c>
      <c r="N20" s="6338">
        <f t="shared" si="13"/>
        <v>40</v>
      </c>
      <c r="O20" s="6338">
        <f t="shared" si="13"/>
        <v>17</v>
      </c>
      <c r="P20" s="6338">
        <f t="shared" si="13"/>
        <v>27</v>
      </c>
      <c r="Q20" s="6338">
        <f t="shared" si="10"/>
        <v>44</v>
      </c>
      <c r="R20" s="1743">
        <f t="shared" ref="R20:S20" si="14">SUM(R16:R19)</f>
        <v>97</v>
      </c>
      <c r="S20" s="1743">
        <f t="shared" si="14"/>
        <v>66</v>
      </c>
      <c r="T20" s="3550">
        <f>SUM(T16:T19)</f>
        <v>163</v>
      </c>
    </row>
    <row r="21" spans="1:20" ht="37.5" customHeight="1">
      <c r="B21" s="2881" t="s">
        <v>18</v>
      </c>
      <c r="C21" s="6981"/>
      <c r="D21" s="6983"/>
      <c r="E21" s="7011"/>
      <c r="F21" s="6981"/>
      <c r="G21" s="6983"/>
      <c r="H21" s="7012"/>
      <c r="I21" s="6051"/>
      <c r="J21" s="6051"/>
      <c r="K21" s="6052"/>
      <c r="L21" s="6339"/>
      <c r="M21" s="6340"/>
      <c r="N21" s="6341"/>
      <c r="O21" s="6340"/>
      <c r="P21" s="6340"/>
      <c r="Q21" s="6342"/>
      <c r="R21" s="3551"/>
      <c r="S21" s="3552"/>
      <c r="T21" s="3553"/>
    </row>
    <row r="22" spans="1:20" ht="24.95" customHeight="1">
      <c r="B22" s="2865" t="s">
        <v>201</v>
      </c>
      <c r="C22" s="7009">
        <v>0</v>
      </c>
      <c r="D22" s="1878">
        <v>1</v>
      </c>
      <c r="E22" s="4332">
        <f>SUM(C22:D22)</f>
        <v>1</v>
      </c>
      <c r="F22" s="7009">
        <v>0</v>
      </c>
      <c r="G22" s="1878">
        <v>0</v>
      </c>
      <c r="H22" s="6910">
        <f>SUM(F22:G22)</f>
        <v>0</v>
      </c>
      <c r="I22" s="6053">
        <v>0</v>
      </c>
      <c r="J22" s="6045">
        <v>0</v>
      </c>
      <c r="K22" s="6046">
        <f t="shared" ref="K22:K25" si="15">SUM(I22:J22)</f>
        <v>0</v>
      </c>
      <c r="L22" s="6330">
        <v>0</v>
      </c>
      <c r="M22" s="6331">
        <v>0</v>
      </c>
      <c r="N22" s="6343">
        <f t="shared" ref="N22:N25" si="16">SUM(L22:M22)</f>
        <v>0</v>
      </c>
      <c r="O22" s="6344">
        <v>0</v>
      </c>
      <c r="P22" s="6331">
        <v>0</v>
      </c>
      <c r="Q22" s="6332">
        <f t="shared" si="10"/>
        <v>0</v>
      </c>
      <c r="R22" s="3544">
        <f t="shared" ref="R22:S22" si="17">C22+F22+I22+L22+O22</f>
        <v>0</v>
      </c>
      <c r="S22" s="1754">
        <f t="shared" si="17"/>
        <v>1</v>
      </c>
      <c r="T22" s="2387">
        <f>SUM(R22:S22)</f>
        <v>1</v>
      </c>
    </row>
    <row r="23" spans="1:20" ht="27.75" customHeight="1">
      <c r="B23" s="2865" t="s">
        <v>33</v>
      </c>
      <c r="C23" s="6452">
        <v>0</v>
      </c>
      <c r="D23" s="6453">
        <v>0</v>
      </c>
      <c r="E23" s="6907">
        <v>0</v>
      </c>
      <c r="F23" s="6452">
        <v>0</v>
      </c>
      <c r="G23" s="6453">
        <v>0</v>
      </c>
      <c r="H23" s="6910">
        <f>SUM(F23:G23)</f>
        <v>0</v>
      </c>
      <c r="I23" s="6054">
        <v>0</v>
      </c>
      <c r="J23" s="6048">
        <v>0</v>
      </c>
      <c r="K23" s="6049">
        <f t="shared" si="15"/>
        <v>0</v>
      </c>
      <c r="L23" s="6333">
        <v>0</v>
      </c>
      <c r="M23" s="6334">
        <v>0</v>
      </c>
      <c r="N23" s="6336">
        <f t="shared" si="16"/>
        <v>0</v>
      </c>
      <c r="O23" s="6345">
        <v>0</v>
      </c>
      <c r="P23" s="6334">
        <v>1</v>
      </c>
      <c r="Q23" s="6335">
        <f t="shared" si="10"/>
        <v>1</v>
      </c>
      <c r="R23" s="1708">
        <f>C23+F23+I23+L23+O23</f>
        <v>0</v>
      </c>
      <c r="S23" s="1709">
        <f>D23+G23+J23+M23+P23</f>
        <v>1</v>
      </c>
      <c r="T23" s="3046">
        <f>SUM(R23:S23)</f>
        <v>1</v>
      </c>
    </row>
    <row r="24" spans="1:20" ht="24.95" customHeight="1">
      <c r="B24" s="2865" t="s">
        <v>67</v>
      </c>
      <c r="C24" s="7009">
        <v>0</v>
      </c>
      <c r="D24" s="1878">
        <v>0</v>
      </c>
      <c r="E24" s="4332">
        <f>SUM(C24:D24)</f>
        <v>0</v>
      </c>
      <c r="F24" s="7009">
        <v>0</v>
      </c>
      <c r="G24" s="1878">
        <v>0</v>
      </c>
      <c r="H24" s="6910">
        <f>SUM(F24:G24)</f>
        <v>0</v>
      </c>
      <c r="I24" s="6053">
        <v>0</v>
      </c>
      <c r="J24" s="6045">
        <v>0</v>
      </c>
      <c r="K24" s="6046">
        <f t="shared" si="15"/>
        <v>0</v>
      </c>
      <c r="L24" s="6330">
        <v>0</v>
      </c>
      <c r="M24" s="6331">
        <v>0</v>
      </c>
      <c r="N24" s="6343">
        <f t="shared" si="16"/>
        <v>0</v>
      </c>
      <c r="O24" s="6344">
        <v>0</v>
      </c>
      <c r="P24" s="6331">
        <v>0</v>
      </c>
      <c r="Q24" s="6335">
        <f t="shared" si="10"/>
        <v>0</v>
      </c>
      <c r="R24" s="3544">
        <f t="shared" ref="R24:S24" si="18">C24+F24+I24+L24+O24</f>
        <v>0</v>
      </c>
      <c r="S24" s="1754">
        <f t="shared" si="18"/>
        <v>0</v>
      </c>
      <c r="T24" s="2387">
        <f>SUM(R24:S24)</f>
        <v>0</v>
      </c>
    </row>
    <row r="25" spans="1:20" ht="27.75" customHeight="1" thickBot="1">
      <c r="B25" s="2865" t="s">
        <v>200</v>
      </c>
      <c r="C25" s="6452">
        <v>0</v>
      </c>
      <c r="D25" s="6453">
        <v>0</v>
      </c>
      <c r="E25" s="6907">
        <f>SUM(C25:D25)</f>
        <v>0</v>
      </c>
      <c r="F25" s="6452">
        <v>0</v>
      </c>
      <c r="G25" s="6453">
        <v>0</v>
      </c>
      <c r="H25" s="6910">
        <f>SUM(F25:G25)</f>
        <v>0</v>
      </c>
      <c r="I25" s="6054">
        <v>0</v>
      </c>
      <c r="J25" s="6048">
        <v>0</v>
      </c>
      <c r="K25" s="6049">
        <f t="shared" si="15"/>
        <v>0</v>
      </c>
      <c r="L25" s="6333">
        <v>0</v>
      </c>
      <c r="M25" s="6334">
        <v>0</v>
      </c>
      <c r="N25" s="6336">
        <f t="shared" si="16"/>
        <v>0</v>
      </c>
      <c r="O25" s="6345">
        <v>0</v>
      </c>
      <c r="P25" s="6334">
        <v>0</v>
      </c>
      <c r="Q25" s="6335">
        <f t="shared" si="10"/>
        <v>0</v>
      </c>
      <c r="R25" s="1708">
        <f>C25+F25+I25+L25+O25</f>
        <v>0</v>
      </c>
      <c r="S25" s="1709">
        <f>D25+G25+J25+M25+P25</f>
        <v>0</v>
      </c>
      <c r="T25" s="3046">
        <f>SUM(R25:S25)</f>
        <v>0</v>
      </c>
    </row>
    <row r="26" spans="1:20" ht="27" customHeight="1" thickBot="1">
      <c r="B26" s="1742" t="s">
        <v>19</v>
      </c>
      <c r="C26" s="7001">
        <f t="shared" ref="C26:H26" si="19">SUM(C22:C25)</f>
        <v>0</v>
      </c>
      <c r="D26" s="6891">
        <f t="shared" si="19"/>
        <v>1</v>
      </c>
      <c r="E26" s="7013">
        <f t="shared" si="19"/>
        <v>1</v>
      </c>
      <c r="F26" s="6891">
        <f t="shared" si="19"/>
        <v>0</v>
      </c>
      <c r="G26" s="6891">
        <f t="shared" si="19"/>
        <v>0</v>
      </c>
      <c r="H26" s="6986">
        <f t="shared" si="19"/>
        <v>0</v>
      </c>
      <c r="I26" s="6040">
        <f t="shared" ref="I26:K26" si="20">SUM(I22:I25)</f>
        <v>0</v>
      </c>
      <c r="J26" s="6040">
        <f t="shared" si="20"/>
        <v>0</v>
      </c>
      <c r="K26" s="6040">
        <f t="shared" si="20"/>
        <v>0</v>
      </c>
      <c r="L26" s="6324">
        <f t="shared" ref="L26:Q26" si="21">SUM(L22:L25)</f>
        <v>0</v>
      </c>
      <c r="M26" s="6324">
        <f t="shared" si="21"/>
        <v>0</v>
      </c>
      <c r="N26" s="6324">
        <f t="shared" si="21"/>
        <v>0</v>
      </c>
      <c r="O26" s="6324">
        <f t="shared" si="21"/>
        <v>0</v>
      </c>
      <c r="P26" s="6324">
        <f t="shared" si="21"/>
        <v>1</v>
      </c>
      <c r="Q26" s="6324">
        <f t="shared" si="21"/>
        <v>1</v>
      </c>
      <c r="R26" s="1743">
        <f t="shared" ref="R26:S26" si="22">SUM(R22:R25)</f>
        <v>0</v>
      </c>
      <c r="S26" s="1743">
        <f t="shared" si="22"/>
        <v>2</v>
      </c>
      <c r="T26" s="3550">
        <f>SUM(T22:T25)</f>
        <v>2</v>
      </c>
    </row>
    <row r="27" spans="1:20" ht="30.75" customHeight="1" thickBot="1">
      <c r="B27" s="2817" t="s">
        <v>29</v>
      </c>
      <c r="C27" s="1881">
        <f t="shared" ref="C27:H27" si="23">C20</f>
        <v>18</v>
      </c>
      <c r="D27" s="1881">
        <f t="shared" si="23"/>
        <v>2</v>
      </c>
      <c r="E27" s="1882">
        <f t="shared" si="23"/>
        <v>20</v>
      </c>
      <c r="F27" s="4334">
        <f t="shared" si="23"/>
        <v>21</v>
      </c>
      <c r="G27" s="4334">
        <f t="shared" si="23"/>
        <v>10</v>
      </c>
      <c r="H27" s="4334">
        <f t="shared" si="23"/>
        <v>31</v>
      </c>
      <c r="I27" s="3092">
        <f t="shared" ref="I27:T27" si="24">I20</f>
        <v>16</v>
      </c>
      <c r="J27" s="3092">
        <f t="shared" si="24"/>
        <v>12</v>
      </c>
      <c r="K27" s="3092">
        <f t="shared" si="24"/>
        <v>28</v>
      </c>
      <c r="L27" s="6346">
        <f t="shared" si="24"/>
        <v>25</v>
      </c>
      <c r="M27" s="6347">
        <f t="shared" si="24"/>
        <v>15</v>
      </c>
      <c r="N27" s="6348">
        <f t="shared" si="24"/>
        <v>40</v>
      </c>
      <c r="O27" s="6349">
        <f t="shared" si="24"/>
        <v>17</v>
      </c>
      <c r="P27" s="6347">
        <f t="shared" si="24"/>
        <v>27</v>
      </c>
      <c r="Q27" s="6350">
        <f t="shared" si="24"/>
        <v>44</v>
      </c>
      <c r="R27" s="3092">
        <f t="shared" si="24"/>
        <v>97</v>
      </c>
      <c r="S27" s="3092">
        <f t="shared" si="24"/>
        <v>66</v>
      </c>
      <c r="T27" s="3557">
        <f t="shared" si="24"/>
        <v>163</v>
      </c>
    </row>
    <row r="28" spans="1:20" ht="25.5" customHeight="1" thickBot="1">
      <c r="B28" s="1745" t="s">
        <v>34</v>
      </c>
      <c r="C28" s="4335">
        <f t="shared" ref="C28:H28" si="25">C26</f>
        <v>0</v>
      </c>
      <c r="D28" s="4335">
        <f t="shared" si="25"/>
        <v>1</v>
      </c>
      <c r="E28" s="4335">
        <f t="shared" si="25"/>
        <v>1</v>
      </c>
      <c r="F28" s="3558">
        <f t="shared" si="25"/>
        <v>0</v>
      </c>
      <c r="G28" s="3558">
        <f t="shared" si="25"/>
        <v>0</v>
      </c>
      <c r="H28" s="3558">
        <f t="shared" si="25"/>
        <v>0</v>
      </c>
      <c r="I28" s="3558">
        <f t="shared" ref="I28:Q28" si="26">I26</f>
        <v>0</v>
      </c>
      <c r="J28" s="3559">
        <f t="shared" si="26"/>
        <v>0</v>
      </c>
      <c r="K28" s="3560">
        <f t="shared" si="26"/>
        <v>0</v>
      </c>
      <c r="L28" s="6351">
        <f t="shared" si="26"/>
        <v>0</v>
      </c>
      <c r="M28" s="6352">
        <f t="shared" si="26"/>
        <v>0</v>
      </c>
      <c r="N28" s="6353">
        <f t="shared" si="26"/>
        <v>0</v>
      </c>
      <c r="O28" s="6354">
        <f t="shared" si="26"/>
        <v>0</v>
      </c>
      <c r="P28" s="6352">
        <f t="shared" si="26"/>
        <v>1</v>
      </c>
      <c r="Q28" s="6355">
        <f t="shared" si="26"/>
        <v>1</v>
      </c>
      <c r="R28" s="3561">
        <f t="shared" ref="R28:T28" si="27">R26</f>
        <v>0</v>
      </c>
      <c r="S28" s="3559">
        <f t="shared" si="27"/>
        <v>2</v>
      </c>
      <c r="T28" s="3560">
        <f t="shared" si="27"/>
        <v>2</v>
      </c>
    </row>
    <row r="29" spans="1:20" ht="36" customHeight="1" thickBot="1">
      <c r="B29" s="1746" t="s">
        <v>35</v>
      </c>
      <c r="C29" s="1884">
        <f t="shared" ref="C29:H29" si="28">SUM(C27:C28)</f>
        <v>18</v>
      </c>
      <c r="D29" s="3554">
        <f t="shared" si="28"/>
        <v>3</v>
      </c>
      <c r="E29" s="3555">
        <f t="shared" si="28"/>
        <v>21</v>
      </c>
      <c r="F29" s="3526">
        <f t="shared" si="28"/>
        <v>21</v>
      </c>
      <c r="G29" s="3554">
        <f t="shared" si="28"/>
        <v>10</v>
      </c>
      <c r="H29" s="3556">
        <f t="shared" si="28"/>
        <v>31</v>
      </c>
      <c r="I29" s="1884">
        <f t="shared" ref="I29:Q29" si="29">SUM(I27:I28)</f>
        <v>16</v>
      </c>
      <c r="J29" s="3554">
        <f t="shared" si="29"/>
        <v>12</v>
      </c>
      <c r="K29" s="3555">
        <f t="shared" si="29"/>
        <v>28</v>
      </c>
      <c r="L29" s="3526">
        <f t="shared" si="29"/>
        <v>25</v>
      </c>
      <c r="M29" s="3554">
        <f t="shared" si="29"/>
        <v>15</v>
      </c>
      <c r="N29" s="3556">
        <f t="shared" si="29"/>
        <v>40</v>
      </c>
      <c r="O29" s="1884">
        <f t="shared" si="29"/>
        <v>17</v>
      </c>
      <c r="P29" s="3554">
        <f t="shared" si="29"/>
        <v>28</v>
      </c>
      <c r="Q29" s="3555">
        <f t="shared" si="29"/>
        <v>45</v>
      </c>
      <c r="R29" s="3526">
        <f>SUM(R27:R28)</f>
        <v>97</v>
      </c>
      <c r="S29" s="3554">
        <f>SUM(S27:S28)</f>
        <v>68</v>
      </c>
      <c r="T29" s="3555">
        <f>SUM(T27:T28)</f>
        <v>165</v>
      </c>
    </row>
    <row r="30" spans="1:20" ht="25.5">
      <c r="B30" s="2876"/>
      <c r="C30" s="2879"/>
      <c r="D30" s="2879"/>
      <c r="E30" s="2879"/>
      <c r="F30" s="2879"/>
      <c r="G30" s="2879"/>
      <c r="H30" s="2879"/>
      <c r="I30" s="2879"/>
      <c r="J30" s="2879"/>
      <c r="K30" s="2879"/>
      <c r="L30" s="2879"/>
      <c r="M30" s="2879"/>
      <c r="N30" s="2879"/>
      <c r="O30" s="2879"/>
      <c r="P30" s="2879"/>
      <c r="Q30" s="2879"/>
      <c r="R30" s="2879"/>
      <c r="S30" s="2879"/>
      <c r="T30" s="2879"/>
    </row>
    <row r="31" spans="1:20" ht="25.5" customHeight="1">
      <c r="A31" s="7873"/>
      <c r="B31" s="7873"/>
      <c r="C31" s="7873"/>
      <c r="D31" s="7873"/>
      <c r="E31" s="7873"/>
      <c r="F31" s="7873"/>
      <c r="G31" s="7873"/>
      <c r="H31" s="7873"/>
      <c r="I31" s="7873"/>
      <c r="J31" s="7873"/>
      <c r="K31" s="7873"/>
      <c r="L31" s="7873"/>
      <c r="M31" s="7873"/>
      <c r="N31" s="7873"/>
      <c r="O31" s="7873"/>
      <c r="P31" s="7873"/>
      <c r="Q31" s="2879"/>
      <c r="R31" s="2879"/>
      <c r="S31" s="2879"/>
      <c r="T31" s="2879"/>
    </row>
    <row r="32" spans="1:20" ht="25.5">
      <c r="B32" s="7887"/>
      <c r="C32" s="7887"/>
      <c r="D32" s="7887"/>
      <c r="E32" s="7887"/>
      <c r="F32" s="7887"/>
      <c r="G32" s="7887"/>
      <c r="H32" s="7887"/>
      <c r="I32" s="7887"/>
      <c r="J32" s="7887"/>
      <c r="K32" s="7887"/>
      <c r="L32" s="7887"/>
      <c r="M32" s="7887"/>
      <c r="N32" s="7887"/>
      <c r="O32" s="7887"/>
      <c r="P32" s="7887"/>
      <c r="Q32" s="7887"/>
      <c r="R32" s="7887"/>
      <c r="S32" s="7887"/>
      <c r="T32" s="7887"/>
    </row>
    <row r="33" spans="2:20" ht="25.5">
      <c r="B33" s="2876"/>
      <c r="C33" s="2879"/>
      <c r="D33" s="2879"/>
      <c r="E33" s="2879"/>
      <c r="F33" s="2879"/>
      <c r="G33" s="2879"/>
      <c r="H33" s="2879"/>
      <c r="I33" s="2879"/>
      <c r="J33" s="2879"/>
      <c r="K33" s="2879"/>
      <c r="L33" s="2879"/>
      <c r="M33" s="2879"/>
      <c r="N33" s="2879"/>
      <c r="O33" s="2879"/>
      <c r="P33" s="2879"/>
      <c r="Q33" s="2879"/>
      <c r="R33" s="2879"/>
      <c r="S33" s="2879"/>
      <c r="T33" s="2879"/>
    </row>
    <row r="34" spans="2:20" ht="25.5"/>
    <row r="35" spans="2:20" ht="25.5">
      <c r="C35" s="2879"/>
      <c r="D35" s="2879"/>
      <c r="E35" s="2879"/>
      <c r="F35" s="2879"/>
      <c r="G35" s="2879"/>
      <c r="H35" s="2879"/>
      <c r="I35" s="2879"/>
      <c r="J35" s="2879"/>
      <c r="K35" s="2879"/>
      <c r="L35" s="2879"/>
      <c r="M35" s="2879"/>
      <c r="N35" s="2879"/>
      <c r="O35" s="2879"/>
      <c r="P35" s="2879"/>
      <c r="Q35" s="2879"/>
      <c r="R35" s="2879"/>
      <c r="S35" s="2879"/>
      <c r="T35" s="2879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topLeftCell="A7" zoomScale="50" zoomScaleNormal="50" workbookViewId="0">
      <selection activeCell="E19" sqref="E19"/>
    </sheetView>
  </sheetViews>
  <sheetFormatPr defaultColWidth="9.140625" defaultRowHeight="15" customHeight="1"/>
  <cols>
    <col min="1" max="1" width="93" style="64" customWidth="1"/>
    <col min="2" max="2" width="16.140625" style="211" customWidth="1"/>
    <col min="3" max="3" width="12.140625" style="211" customWidth="1"/>
    <col min="4" max="4" width="11" style="211" customWidth="1"/>
    <col min="5" max="5" width="14.42578125" style="211" customWidth="1"/>
    <col min="6" max="6" width="11.85546875" style="211" customWidth="1"/>
    <col min="7" max="7" width="12.5703125" style="211" customWidth="1"/>
    <col min="8" max="8" width="14.28515625" style="211" customWidth="1"/>
    <col min="9" max="9" width="13.140625" style="211" customWidth="1"/>
    <col min="10" max="10" width="11.5703125" style="211" customWidth="1"/>
    <col min="11" max="12" width="10.7109375" style="64" customWidth="1"/>
    <col min="13" max="13" width="9.140625" style="64"/>
    <col min="14" max="14" width="12.85546875" style="64" customWidth="1"/>
    <col min="15" max="15" width="23.42578125" style="64" customWidth="1"/>
    <col min="16" max="17" width="9.140625" style="64"/>
    <col min="18" max="18" width="10.42578125" style="64" bestFit="1" customWidth="1"/>
    <col min="19" max="19" width="11.28515625" style="64" customWidth="1"/>
    <col min="20" max="16384" width="9.140625" style="64"/>
  </cols>
  <sheetData>
    <row r="1" spans="1:13" ht="24.75" customHeight="1">
      <c r="A1" s="7903" t="s">
        <v>193</v>
      </c>
      <c r="B1" s="7903"/>
      <c r="C1" s="7903"/>
      <c r="D1" s="7903"/>
      <c r="E1" s="7903"/>
      <c r="F1" s="7903"/>
      <c r="G1" s="7903"/>
      <c r="H1" s="7903"/>
      <c r="I1" s="7903"/>
      <c r="J1" s="7903"/>
      <c r="K1" s="7903"/>
      <c r="L1" s="7903"/>
      <c r="M1" s="7903"/>
    </row>
    <row r="2" spans="1:13" ht="24.75" customHeight="1" thickBot="1">
      <c r="A2" s="7903" t="s">
        <v>393</v>
      </c>
      <c r="B2" s="7903"/>
      <c r="C2" s="7903"/>
      <c r="D2" s="7903"/>
      <c r="E2" s="7903"/>
      <c r="F2" s="7903"/>
      <c r="G2" s="7903"/>
      <c r="H2" s="7903"/>
      <c r="I2" s="7903"/>
      <c r="J2" s="7903"/>
      <c r="K2" s="3512"/>
      <c r="L2" s="3512"/>
    </row>
    <row r="3" spans="1:13" ht="33" customHeight="1" thickBot="1">
      <c r="A3" s="7895" t="s">
        <v>1</v>
      </c>
      <c r="B3" s="7904" t="s">
        <v>36</v>
      </c>
      <c r="C3" s="7378"/>
      <c r="D3" s="7905"/>
      <c r="E3" s="7904" t="s">
        <v>37</v>
      </c>
      <c r="F3" s="7378"/>
      <c r="G3" s="7905"/>
      <c r="H3" s="7897" t="s">
        <v>38</v>
      </c>
      <c r="I3" s="7898"/>
      <c r="J3" s="7899"/>
      <c r="K3" s="481"/>
      <c r="L3" s="481"/>
    </row>
    <row r="4" spans="1:13" ht="33" customHeight="1" thickBot="1">
      <c r="A4" s="7368"/>
      <c r="B4" s="7906" t="s">
        <v>39</v>
      </c>
      <c r="C4" s="7907"/>
      <c r="D4" s="7908"/>
      <c r="E4" s="7906" t="s">
        <v>39</v>
      </c>
      <c r="F4" s="7907"/>
      <c r="G4" s="7908"/>
      <c r="H4" s="7900"/>
      <c r="I4" s="7901"/>
      <c r="J4" s="7902"/>
      <c r="K4" s="481"/>
      <c r="L4" s="481"/>
    </row>
    <row r="5" spans="1:13" ht="99.75" customHeight="1" thickBot="1">
      <c r="A5" s="7896"/>
      <c r="B5" s="3327" t="s">
        <v>7</v>
      </c>
      <c r="C5" s="3328" t="s">
        <v>8</v>
      </c>
      <c r="D5" s="3329" t="s">
        <v>9</v>
      </c>
      <c r="E5" s="3327" t="s">
        <v>7</v>
      </c>
      <c r="F5" s="3328" t="s">
        <v>8</v>
      </c>
      <c r="G5" s="3329" t="s">
        <v>9</v>
      </c>
      <c r="H5" s="3327" t="s">
        <v>7</v>
      </c>
      <c r="I5" s="3328" t="s">
        <v>8</v>
      </c>
      <c r="J5" s="3329" t="s">
        <v>9</v>
      </c>
      <c r="K5" s="481"/>
      <c r="L5" s="481"/>
    </row>
    <row r="6" spans="1:13" ht="36.75" customHeight="1" thickBot="1">
      <c r="A6" s="3562" t="s">
        <v>10</v>
      </c>
      <c r="B6" s="3514"/>
      <c r="C6" s="3563"/>
      <c r="D6" s="3564"/>
      <c r="E6" s="3514"/>
      <c r="F6" s="3563"/>
      <c r="G6" s="3565"/>
      <c r="H6" s="3566"/>
      <c r="I6" s="3567"/>
      <c r="J6" s="3568"/>
      <c r="K6" s="481"/>
      <c r="L6" s="481"/>
    </row>
    <row r="7" spans="1:13" ht="29.25" customHeight="1">
      <c r="A7" s="4402" t="s">
        <v>202</v>
      </c>
      <c r="B7" s="6055">
        <f t="shared" ref="B7:G15" si="0">B19+B30</f>
        <v>26</v>
      </c>
      <c r="C7" s="6056">
        <f t="shared" si="0"/>
        <v>0</v>
      </c>
      <c r="D7" s="6057">
        <f t="shared" si="0"/>
        <v>26</v>
      </c>
      <c r="E7" s="6058">
        <f t="shared" si="0"/>
        <v>15</v>
      </c>
      <c r="F7" s="6059">
        <f t="shared" si="0"/>
        <v>0</v>
      </c>
      <c r="G7" s="6060">
        <f t="shared" si="0"/>
        <v>15</v>
      </c>
      <c r="H7" s="3570">
        <f t="shared" ref="H7:I15" si="1">B7+E7</f>
        <v>41</v>
      </c>
      <c r="I7" s="3570">
        <f t="shared" si="1"/>
        <v>0</v>
      </c>
      <c r="J7" s="3340">
        <f>H7+I7</f>
        <v>41</v>
      </c>
      <c r="K7" s="481"/>
      <c r="L7" s="481"/>
    </row>
    <row r="8" spans="1:13" ht="27.75" customHeight="1">
      <c r="A8" s="4403" t="s">
        <v>203</v>
      </c>
      <c r="B8" s="6061">
        <f t="shared" si="0"/>
        <v>25</v>
      </c>
      <c r="C8" s="6022">
        <f t="shared" si="0"/>
        <v>1</v>
      </c>
      <c r="D8" s="6027">
        <f t="shared" si="0"/>
        <v>26</v>
      </c>
      <c r="E8" s="6061">
        <f t="shared" si="0"/>
        <v>12</v>
      </c>
      <c r="F8" s="6022">
        <f t="shared" si="0"/>
        <v>0</v>
      </c>
      <c r="G8" s="6027">
        <f t="shared" si="0"/>
        <v>12</v>
      </c>
      <c r="H8" s="3571">
        <f t="shared" si="1"/>
        <v>37</v>
      </c>
      <c r="I8" s="3571">
        <f t="shared" si="1"/>
        <v>1</v>
      </c>
      <c r="J8" s="3340">
        <f t="shared" ref="J8:J15" si="2">H8+I8</f>
        <v>38</v>
      </c>
      <c r="K8" s="481"/>
      <c r="L8" s="481"/>
    </row>
    <row r="9" spans="1:13" ht="27.75" customHeight="1">
      <c r="A9" s="4404" t="s">
        <v>204</v>
      </c>
      <c r="B9" s="6061">
        <f t="shared" si="0"/>
        <v>15</v>
      </c>
      <c r="C9" s="6022">
        <f t="shared" si="0"/>
        <v>0</v>
      </c>
      <c r="D9" s="6027">
        <f t="shared" si="0"/>
        <v>15</v>
      </c>
      <c r="E9" s="6061">
        <f t="shared" si="0"/>
        <v>16</v>
      </c>
      <c r="F9" s="6022">
        <f t="shared" si="0"/>
        <v>0</v>
      </c>
      <c r="G9" s="6027">
        <f t="shared" si="0"/>
        <v>16</v>
      </c>
      <c r="H9" s="3573">
        <f t="shared" si="1"/>
        <v>31</v>
      </c>
      <c r="I9" s="3573">
        <f t="shared" si="1"/>
        <v>0</v>
      </c>
      <c r="J9" s="3340">
        <f t="shared" si="2"/>
        <v>31</v>
      </c>
      <c r="K9" s="481"/>
      <c r="L9" s="481"/>
    </row>
    <row r="10" spans="1:13" ht="29.25" customHeight="1">
      <c r="A10" s="3574" t="s">
        <v>205</v>
      </c>
      <c r="B10" s="6061">
        <f t="shared" si="0"/>
        <v>15</v>
      </c>
      <c r="C10" s="6022">
        <f t="shared" si="0"/>
        <v>1</v>
      </c>
      <c r="D10" s="6027">
        <f t="shared" si="0"/>
        <v>16</v>
      </c>
      <c r="E10" s="6061">
        <f t="shared" si="0"/>
        <v>20</v>
      </c>
      <c r="F10" s="6022">
        <f t="shared" si="0"/>
        <v>1</v>
      </c>
      <c r="G10" s="6027">
        <f t="shared" si="0"/>
        <v>21</v>
      </c>
      <c r="H10" s="3570">
        <f t="shared" si="1"/>
        <v>35</v>
      </c>
      <c r="I10" s="3570">
        <f t="shared" si="1"/>
        <v>2</v>
      </c>
      <c r="J10" s="3340">
        <f t="shared" si="2"/>
        <v>37</v>
      </c>
      <c r="K10" s="481"/>
      <c r="L10" s="481"/>
    </row>
    <row r="11" spans="1:13" ht="27.75" customHeight="1">
      <c r="A11" s="3575" t="s">
        <v>206</v>
      </c>
      <c r="B11" s="6061">
        <f t="shared" si="0"/>
        <v>17</v>
      </c>
      <c r="C11" s="6022">
        <f t="shared" si="0"/>
        <v>0</v>
      </c>
      <c r="D11" s="6027">
        <f t="shared" si="0"/>
        <v>17</v>
      </c>
      <c r="E11" s="6061">
        <f t="shared" si="0"/>
        <v>0</v>
      </c>
      <c r="F11" s="6022">
        <f t="shared" si="0"/>
        <v>0</v>
      </c>
      <c r="G11" s="6027">
        <f t="shared" si="0"/>
        <v>0</v>
      </c>
      <c r="H11" s="3571">
        <f t="shared" si="1"/>
        <v>17</v>
      </c>
      <c r="I11" s="3571">
        <f t="shared" si="1"/>
        <v>0</v>
      </c>
      <c r="J11" s="3340">
        <f t="shared" si="2"/>
        <v>17</v>
      </c>
      <c r="K11" s="481"/>
      <c r="L11" s="481"/>
    </row>
    <row r="12" spans="1:13" ht="27.75" customHeight="1">
      <c r="A12" s="4405" t="s">
        <v>207</v>
      </c>
      <c r="B12" s="6061">
        <f t="shared" si="0"/>
        <v>40</v>
      </c>
      <c r="C12" s="6022">
        <f t="shared" si="0"/>
        <v>1</v>
      </c>
      <c r="D12" s="6027">
        <f t="shared" si="0"/>
        <v>41</v>
      </c>
      <c r="E12" s="6061">
        <f t="shared" si="0"/>
        <v>27</v>
      </c>
      <c r="F12" s="6022">
        <f t="shared" si="0"/>
        <v>1</v>
      </c>
      <c r="G12" s="6027">
        <f t="shared" si="0"/>
        <v>28</v>
      </c>
      <c r="H12" s="3571">
        <f t="shared" si="1"/>
        <v>67</v>
      </c>
      <c r="I12" s="3571">
        <f t="shared" si="1"/>
        <v>2</v>
      </c>
      <c r="J12" s="3340">
        <f t="shared" si="2"/>
        <v>69</v>
      </c>
      <c r="K12" s="481"/>
      <c r="L12" s="481"/>
    </row>
    <row r="13" spans="1:13" ht="30.75" customHeight="1">
      <c r="A13" s="4406" t="s">
        <v>208</v>
      </c>
      <c r="B13" s="6061">
        <f t="shared" si="0"/>
        <v>10</v>
      </c>
      <c r="C13" s="6022">
        <f t="shared" si="0"/>
        <v>0</v>
      </c>
      <c r="D13" s="6027">
        <f t="shared" si="0"/>
        <v>10</v>
      </c>
      <c r="E13" s="6061">
        <f t="shared" si="0"/>
        <v>0</v>
      </c>
      <c r="F13" s="6022">
        <f t="shared" si="0"/>
        <v>0</v>
      </c>
      <c r="G13" s="6027">
        <f t="shared" si="0"/>
        <v>0</v>
      </c>
      <c r="H13" s="3571">
        <f t="shared" si="1"/>
        <v>10</v>
      </c>
      <c r="I13" s="3571">
        <f t="shared" si="1"/>
        <v>0</v>
      </c>
      <c r="J13" s="3340">
        <f t="shared" si="2"/>
        <v>10</v>
      </c>
      <c r="K13" s="481"/>
      <c r="L13" s="481"/>
    </row>
    <row r="14" spans="1:13" ht="32.25" customHeight="1">
      <c r="A14" s="4407" t="s">
        <v>209</v>
      </c>
      <c r="B14" s="6061">
        <f t="shared" si="0"/>
        <v>10</v>
      </c>
      <c r="C14" s="6022">
        <f t="shared" si="0"/>
        <v>0</v>
      </c>
      <c r="D14" s="6027">
        <f t="shared" si="0"/>
        <v>10</v>
      </c>
      <c r="E14" s="6061">
        <f t="shared" si="0"/>
        <v>0</v>
      </c>
      <c r="F14" s="6022">
        <f t="shared" si="0"/>
        <v>0</v>
      </c>
      <c r="G14" s="6027">
        <f t="shared" si="0"/>
        <v>0</v>
      </c>
      <c r="H14" s="3573">
        <f t="shared" si="1"/>
        <v>10</v>
      </c>
      <c r="I14" s="3573">
        <f t="shared" si="1"/>
        <v>0</v>
      </c>
      <c r="J14" s="3340">
        <f t="shared" si="2"/>
        <v>10</v>
      </c>
      <c r="K14" s="481"/>
      <c r="L14" s="481"/>
    </row>
    <row r="15" spans="1:13" ht="32.25" customHeight="1" thickBot="1">
      <c r="A15" s="4408" t="s">
        <v>210</v>
      </c>
      <c r="B15" s="6061">
        <f t="shared" si="0"/>
        <v>19</v>
      </c>
      <c r="C15" s="6022">
        <f t="shared" si="0"/>
        <v>0</v>
      </c>
      <c r="D15" s="6027">
        <f t="shared" si="0"/>
        <v>19</v>
      </c>
      <c r="E15" s="6061">
        <f t="shared" si="0"/>
        <v>16</v>
      </c>
      <c r="F15" s="6022">
        <f t="shared" si="0"/>
        <v>0</v>
      </c>
      <c r="G15" s="6027">
        <f t="shared" si="0"/>
        <v>16</v>
      </c>
      <c r="H15" s="3580">
        <f t="shared" si="1"/>
        <v>35</v>
      </c>
      <c r="I15" s="3580">
        <f t="shared" si="1"/>
        <v>0</v>
      </c>
      <c r="J15" s="3340">
        <f t="shared" si="2"/>
        <v>35</v>
      </c>
      <c r="K15" s="481"/>
      <c r="L15" s="481"/>
    </row>
    <row r="16" spans="1:13" ht="36.75" customHeight="1" thickBot="1">
      <c r="A16" s="4409" t="s">
        <v>27</v>
      </c>
      <c r="B16" s="6062">
        <f t="shared" ref="B16:G16" si="3">SUM(B6:B15)</f>
        <v>177</v>
      </c>
      <c r="C16" s="6062">
        <f t="shared" si="3"/>
        <v>3</v>
      </c>
      <c r="D16" s="6062">
        <f t="shared" si="3"/>
        <v>180</v>
      </c>
      <c r="E16" s="6062">
        <f t="shared" si="3"/>
        <v>106</v>
      </c>
      <c r="F16" s="6062">
        <f t="shared" si="3"/>
        <v>2</v>
      </c>
      <c r="G16" s="6062">
        <f t="shared" si="3"/>
        <v>108</v>
      </c>
      <c r="H16" s="3513">
        <f>SUM(H7:H15)</f>
        <v>283</v>
      </c>
      <c r="I16" s="3513">
        <f>SUM(I7:I15)</f>
        <v>5</v>
      </c>
      <c r="J16" s="3809">
        <f>SUM(J7:J15)</f>
        <v>288</v>
      </c>
      <c r="K16" s="481"/>
      <c r="L16" s="481"/>
      <c r="M16" s="481"/>
    </row>
    <row r="17" spans="1:12" ht="27" customHeight="1" thickBot="1">
      <c r="A17" s="4409" t="s">
        <v>15</v>
      </c>
      <c r="B17" s="6063"/>
      <c r="C17" s="6064"/>
      <c r="D17" s="6065"/>
      <c r="E17" s="6063"/>
      <c r="F17" s="6064"/>
      <c r="G17" s="6065"/>
      <c r="H17" s="3582"/>
      <c r="I17" s="3581"/>
      <c r="J17" s="4970"/>
      <c r="K17" s="481"/>
      <c r="L17" s="481"/>
    </row>
    <row r="18" spans="1:12" ht="31.5" customHeight="1" thickBot="1">
      <c r="A18" s="4410" t="s">
        <v>16</v>
      </c>
      <c r="B18" s="6063"/>
      <c r="C18" s="6066"/>
      <c r="D18" s="6067"/>
      <c r="E18" s="6063"/>
      <c r="F18" s="6066"/>
      <c r="G18" s="6067"/>
      <c r="H18" s="3582"/>
      <c r="I18" s="3291"/>
      <c r="J18" s="4971"/>
      <c r="K18" s="487"/>
      <c r="L18" s="487"/>
    </row>
    <row r="19" spans="1:12" ht="24.95" customHeight="1">
      <c r="A19" s="4401" t="s">
        <v>202</v>
      </c>
      <c r="B19" s="6023">
        <v>26</v>
      </c>
      <c r="C19" s="6024">
        <v>0</v>
      </c>
      <c r="D19" s="6068">
        <f t="shared" ref="D19:D27" si="4">SUM(B19:C19)</f>
        <v>26</v>
      </c>
      <c r="E19" s="6023">
        <v>15</v>
      </c>
      <c r="F19" s="6024">
        <v>0</v>
      </c>
      <c r="G19" s="6068">
        <f t="shared" ref="G19:G38" si="5">SUM(E19:F19)</f>
        <v>15</v>
      </c>
      <c r="H19" s="3583">
        <f t="shared" ref="H19:J27" si="6">B19+E19</f>
        <v>41</v>
      </c>
      <c r="I19" s="3584">
        <f t="shared" si="6"/>
        <v>0</v>
      </c>
      <c r="J19" s="4972">
        <f t="shared" si="6"/>
        <v>41</v>
      </c>
      <c r="K19" s="488"/>
      <c r="L19" s="488"/>
    </row>
    <row r="20" spans="1:12" ht="24.95" customHeight="1">
      <c r="A20" s="3569" t="s">
        <v>203</v>
      </c>
      <c r="B20" s="6025">
        <v>25</v>
      </c>
      <c r="C20" s="6028">
        <v>1</v>
      </c>
      <c r="D20" s="6069">
        <f t="shared" si="4"/>
        <v>26</v>
      </c>
      <c r="E20" s="6025">
        <v>12</v>
      </c>
      <c r="F20" s="6028">
        <v>0</v>
      </c>
      <c r="G20" s="6069">
        <f t="shared" si="5"/>
        <v>12</v>
      </c>
      <c r="H20" s="3571">
        <f t="shared" si="6"/>
        <v>37</v>
      </c>
      <c r="I20" s="1854">
        <f t="shared" si="6"/>
        <v>1</v>
      </c>
      <c r="J20" s="4973">
        <f t="shared" si="6"/>
        <v>38</v>
      </c>
      <c r="K20" s="488"/>
      <c r="L20" s="488"/>
    </row>
    <row r="21" spans="1:12" ht="24.95" customHeight="1">
      <c r="A21" s="3572" t="s">
        <v>204</v>
      </c>
      <c r="B21" s="6025">
        <v>15</v>
      </c>
      <c r="C21" s="6028">
        <v>0</v>
      </c>
      <c r="D21" s="6069">
        <f t="shared" si="4"/>
        <v>15</v>
      </c>
      <c r="E21" s="6025">
        <v>16</v>
      </c>
      <c r="F21" s="6028">
        <v>0</v>
      </c>
      <c r="G21" s="6069">
        <f t="shared" si="5"/>
        <v>16</v>
      </c>
      <c r="H21" s="3573">
        <f t="shared" si="6"/>
        <v>31</v>
      </c>
      <c r="I21" s="3335">
        <f t="shared" si="6"/>
        <v>0</v>
      </c>
      <c r="J21" s="4974">
        <f t="shared" si="6"/>
        <v>31</v>
      </c>
      <c r="K21" s="488"/>
      <c r="L21" s="488"/>
    </row>
    <row r="22" spans="1:12" ht="24.95" customHeight="1">
      <c r="A22" s="3574" t="s">
        <v>205</v>
      </c>
      <c r="B22" s="6070">
        <v>14</v>
      </c>
      <c r="C22" s="6071">
        <v>1</v>
      </c>
      <c r="D22" s="6069">
        <f t="shared" si="4"/>
        <v>15</v>
      </c>
      <c r="E22" s="6070">
        <v>20</v>
      </c>
      <c r="F22" s="6071">
        <v>1</v>
      </c>
      <c r="G22" s="6069">
        <f t="shared" si="5"/>
        <v>21</v>
      </c>
      <c r="H22" s="3570">
        <f t="shared" si="6"/>
        <v>34</v>
      </c>
      <c r="I22" s="3585">
        <f t="shared" si="6"/>
        <v>2</v>
      </c>
      <c r="J22" s="4975">
        <f t="shared" si="6"/>
        <v>36</v>
      </c>
      <c r="K22" s="488"/>
      <c r="L22" s="488"/>
    </row>
    <row r="23" spans="1:12" ht="24.95" customHeight="1">
      <c r="A23" s="3575" t="s">
        <v>206</v>
      </c>
      <c r="B23" s="6025">
        <v>17</v>
      </c>
      <c r="C23" s="6028">
        <v>0</v>
      </c>
      <c r="D23" s="6069">
        <f t="shared" si="4"/>
        <v>17</v>
      </c>
      <c r="E23" s="6025">
        <v>0</v>
      </c>
      <c r="F23" s="6028">
        <v>0</v>
      </c>
      <c r="G23" s="6069">
        <f t="shared" si="5"/>
        <v>0</v>
      </c>
      <c r="H23" s="3571">
        <f t="shared" si="6"/>
        <v>17</v>
      </c>
      <c r="I23" s="1854">
        <f t="shared" si="6"/>
        <v>0</v>
      </c>
      <c r="J23" s="4973">
        <f t="shared" si="6"/>
        <v>17</v>
      </c>
      <c r="K23" s="488"/>
      <c r="L23" s="488"/>
    </row>
    <row r="24" spans="1:12" ht="24.95" customHeight="1">
      <c r="A24" s="3576" t="s">
        <v>207</v>
      </c>
      <c r="B24" s="6025">
        <v>40</v>
      </c>
      <c r="C24" s="6028">
        <v>1</v>
      </c>
      <c r="D24" s="6069">
        <f t="shared" si="4"/>
        <v>41</v>
      </c>
      <c r="E24" s="6025">
        <v>26</v>
      </c>
      <c r="F24" s="6028">
        <v>1</v>
      </c>
      <c r="G24" s="6069">
        <f t="shared" si="5"/>
        <v>27</v>
      </c>
      <c r="H24" s="3571">
        <f t="shared" si="6"/>
        <v>66</v>
      </c>
      <c r="I24" s="1854">
        <f t="shared" si="6"/>
        <v>2</v>
      </c>
      <c r="J24" s="4973">
        <f t="shared" si="6"/>
        <v>68</v>
      </c>
      <c r="K24" s="488"/>
      <c r="L24" s="488"/>
    </row>
    <row r="25" spans="1:12" ht="29.25" customHeight="1">
      <c r="A25" s="3577" t="s">
        <v>208</v>
      </c>
      <c r="B25" s="6025">
        <v>10</v>
      </c>
      <c r="C25" s="6028">
        <v>0</v>
      </c>
      <c r="D25" s="6069">
        <f t="shared" si="4"/>
        <v>10</v>
      </c>
      <c r="E25" s="6025">
        <v>0</v>
      </c>
      <c r="F25" s="6028">
        <v>0</v>
      </c>
      <c r="G25" s="6069">
        <f t="shared" si="5"/>
        <v>0</v>
      </c>
      <c r="H25" s="3571">
        <f t="shared" si="6"/>
        <v>10</v>
      </c>
      <c r="I25" s="1854">
        <f t="shared" si="6"/>
        <v>0</v>
      </c>
      <c r="J25" s="4973">
        <f t="shared" si="6"/>
        <v>10</v>
      </c>
      <c r="K25" s="488"/>
      <c r="L25" s="488"/>
    </row>
    <row r="26" spans="1:12" ht="30" customHeight="1">
      <c r="A26" s="3578" t="s">
        <v>209</v>
      </c>
      <c r="B26" s="6025">
        <v>10</v>
      </c>
      <c r="C26" s="6028">
        <v>0</v>
      </c>
      <c r="D26" s="6069">
        <f t="shared" si="4"/>
        <v>10</v>
      </c>
      <c r="E26" s="6025">
        <v>0</v>
      </c>
      <c r="F26" s="6028">
        <v>0</v>
      </c>
      <c r="G26" s="6069">
        <f t="shared" si="5"/>
        <v>0</v>
      </c>
      <c r="H26" s="3573">
        <f t="shared" si="6"/>
        <v>10</v>
      </c>
      <c r="I26" s="3335">
        <f t="shared" si="6"/>
        <v>0</v>
      </c>
      <c r="J26" s="4974">
        <f t="shared" si="6"/>
        <v>10</v>
      </c>
      <c r="K26" s="490"/>
      <c r="L26" s="490"/>
    </row>
    <row r="27" spans="1:12" ht="33" customHeight="1" thickBot="1">
      <c r="A27" s="3579" t="s">
        <v>210</v>
      </c>
      <c r="B27" s="6072">
        <v>19</v>
      </c>
      <c r="C27" s="6073">
        <v>0</v>
      </c>
      <c r="D27" s="6074">
        <f t="shared" si="4"/>
        <v>19</v>
      </c>
      <c r="E27" s="6072">
        <v>16</v>
      </c>
      <c r="F27" s="6073">
        <v>0</v>
      </c>
      <c r="G27" s="6074">
        <f t="shared" si="5"/>
        <v>16</v>
      </c>
      <c r="H27" s="3586">
        <f t="shared" si="6"/>
        <v>35</v>
      </c>
      <c r="I27" s="1080">
        <f t="shared" si="6"/>
        <v>0</v>
      </c>
      <c r="J27" s="1189">
        <f t="shared" si="6"/>
        <v>35</v>
      </c>
      <c r="K27" s="490"/>
      <c r="L27" s="490"/>
    </row>
    <row r="28" spans="1:12" ht="24.95" customHeight="1" thickBot="1">
      <c r="A28" s="3347" t="s">
        <v>17</v>
      </c>
      <c r="B28" s="6030">
        <f>SUM(B19:B27)</f>
        <v>176</v>
      </c>
      <c r="C28" s="6030">
        <f>SUM(C19:C27)</f>
        <v>3</v>
      </c>
      <c r="D28" s="6030">
        <f>SUM(D19:D27)</f>
        <v>179</v>
      </c>
      <c r="E28" s="6030">
        <f>SUM(E19:E27)</f>
        <v>105</v>
      </c>
      <c r="F28" s="6030">
        <f>SUM(F19:F27)</f>
        <v>2</v>
      </c>
      <c r="G28" s="6075">
        <f t="shared" si="5"/>
        <v>107</v>
      </c>
      <c r="H28" s="3517">
        <f>SUM(H19:H27)</f>
        <v>281</v>
      </c>
      <c r="I28" s="3517">
        <f>SUM(I19:I27)</f>
        <v>5</v>
      </c>
      <c r="J28" s="3811">
        <f>SUM(J19:J27)</f>
        <v>286</v>
      </c>
      <c r="K28" s="490"/>
      <c r="L28" s="490"/>
    </row>
    <row r="29" spans="1:12" ht="24.95" customHeight="1" thickBot="1">
      <c r="A29" s="3351" t="s">
        <v>18</v>
      </c>
      <c r="B29" s="6076"/>
      <c r="C29" s="6077"/>
      <c r="D29" s="6078"/>
      <c r="E29" s="6076"/>
      <c r="F29" s="6077"/>
      <c r="G29" s="6079"/>
      <c r="H29" s="3587"/>
      <c r="I29" s="3588"/>
      <c r="J29" s="4976"/>
      <c r="K29" s="488"/>
      <c r="L29" s="488"/>
    </row>
    <row r="30" spans="1:12" ht="24.95" customHeight="1">
      <c r="A30" s="3569" t="s">
        <v>202</v>
      </c>
      <c r="B30" s="6080">
        <v>0</v>
      </c>
      <c r="C30" s="6081">
        <v>0</v>
      </c>
      <c r="D30" s="6082">
        <f t="shared" ref="D30:D38" si="7">SUM(B30:C30)</f>
        <v>0</v>
      </c>
      <c r="E30" s="6070">
        <v>0</v>
      </c>
      <c r="F30" s="6071">
        <v>0</v>
      </c>
      <c r="G30" s="6082">
        <f t="shared" si="5"/>
        <v>0</v>
      </c>
      <c r="H30" s="3583">
        <f t="shared" ref="H30:J38" si="8">B30+E30</f>
        <v>0</v>
      </c>
      <c r="I30" s="3589">
        <f t="shared" si="8"/>
        <v>0</v>
      </c>
      <c r="J30" s="4972">
        <f t="shared" si="8"/>
        <v>0</v>
      </c>
      <c r="K30" s="488"/>
      <c r="L30" s="488"/>
    </row>
    <row r="31" spans="1:12" ht="33" customHeight="1">
      <c r="A31" s="3569" t="s">
        <v>203</v>
      </c>
      <c r="B31" s="6029">
        <v>0</v>
      </c>
      <c r="C31" s="6026">
        <v>0</v>
      </c>
      <c r="D31" s="6083">
        <f t="shared" si="7"/>
        <v>0</v>
      </c>
      <c r="E31" s="6025">
        <v>0</v>
      </c>
      <c r="F31" s="6028">
        <v>0</v>
      </c>
      <c r="G31" s="6082">
        <f t="shared" si="5"/>
        <v>0</v>
      </c>
      <c r="H31" s="3573">
        <f t="shared" si="8"/>
        <v>0</v>
      </c>
      <c r="I31" s="3336">
        <f t="shared" si="8"/>
        <v>0</v>
      </c>
      <c r="J31" s="4974">
        <f t="shared" si="8"/>
        <v>0</v>
      </c>
      <c r="K31" s="488"/>
      <c r="L31" s="488"/>
    </row>
    <row r="32" spans="1:12" ht="24.95" customHeight="1">
      <c r="A32" s="3572" t="s">
        <v>204</v>
      </c>
      <c r="B32" s="6029">
        <v>0</v>
      </c>
      <c r="C32" s="6026">
        <v>0</v>
      </c>
      <c r="D32" s="6083">
        <f t="shared" si="7"/>
        <v>0</v>
      </c>
      <c r="E32" s="6025">
        <v>0</v>
      </c>
      <c r="F32" s="6028">
        <v>0</v>
      </c>
      <c r="G32" s="6082">
        <f t="shared" si="5"/>
        <v>0</v>
      </c>
      <c r="H32" s="3573">
        <f t="shared" si="8"/>
        <v>0</v>
      </c>
      <c r="I32" s="3336">
        <f t="shared" si="8"/>
        <v>0</v>
      </c>
      <c r="J32" s="4974">
        <f t="shared" si="8"/>
        <v>0</v>
      </c>
      <c r="K32" s="490"/>
      <c r="L32" s="490"/>
    </row>
    <row r="33" spans="1:16" ht="24.95" customHeight="1">
      <c r="A33" s="3574" t="s">
        <v>205</v>
      </c>
      <c r="B33" s="6080">
        <v>1</v>
      </c>
      <c r="C33" s="6081">
        <v>0</v>
      </c>
      <c r="D33" s="6083">
        <f t="shared" si="7"/>
        <v>1</v>
      </c>
      <c r="E33" s="6070">
        <v>0</v>
      </c>
      <c r="F33" s="6071">
        <v>0</v>
      </c>
      <c r="G33" s="6082">
        <f t="shared" si="5"/>
        <v>0</v>
      </c>
      <c r="H33" s="3570">
        <f t="shared" si="8"/>
        <v>1</v>
      </c>
      <c r="I33" s="3590">
        <f t="shared" si="8"/>
        <v>0</v>
      </c>
      <c r="J33" s="4975">
        <f t="shared" si="8"/>
        <v>1</v>
      </c>
      <c r="K33" s="488"/>
      <c r="L33" s="488"/>
    </row>
    <row r="34" spans="1:16" ht="33" customHeight="1">
      <c r="A34" s="3575" t="s">
        <v>206</v>
      </c>
      <c r="B34" s="6029">
        <v>0</v>
      </c>
      <c r="C34" s="6026">
        <v>0</v>
      </c>
      <c r="D34" s="6083">
        <f t="shared" si="7"/>
        <v>0</v>
      </c>
      <c r="E34" s="6025">
        <v>0</v>
      </c>
      <c r="F34" s="6028">
        <v>0</v>
      </c>
      <c r="G34" s="6082">
        <f t="shared" si="5"/>
        <v>0</v>
      </c>
      <c r="H34" s="3573">
        <f t="shared" si="8"/>
        <v>0</v>
      </c>
      <c r="I34" s="3336">
        <f t="shared" si="8"/>
        <v>0</v>
      </c>
      <c r="J34" s="4974">
        <f t="shared" si="8"/>
        <v>0</v>
      </c>
      <c r="K34" s="488"/>
      <c r="L34" s="488"/>
    </row>
    <row r="35" spans="1:16" ht="24.95" customHeight="1">
      <c r="A35" s="3576" t="s">
        <v>207</v>
      </c>
      <c r="B35" s="6029">
        <v>0</v>
      </c>
      <c r="C35" s="6026">
        <v>0</v>
      </c>
      <c r="D35" s="6083">
        <f t="shared" si="7"/>
        <v>0</v>
      </c>
      <c r="E35" s="6025">
        <v>1</v>
      </c>
      <c r="F35" s="6028">
        <v>0</v>
      </c>
      <c r="G35" s="6082">
        <f t="shared" si="5"/>
        <v>1</v>
      </c>
      <c r="H35" s="3573">
        <f t="shared" si="8"/>
        <v>1</v>
      </c>
      <c r="I35" s="3336">
        <f t="shared" si="8"/>
        <v>0</v>
      </c>
      <c r="J35" s="4974">
        <f t="shared" si="8"/>
        <v>1</v>
      </c>
      <c r="K35" s="490"/>
      <c r="L35" s="490"/>
    </row>
    <row r="36" spans="1:16" ht="32.25" customHeight="1">
      <c r="A36" s="3577" t="s">
        <v>208</v>
      </c>
      <c r="B36" s="6029">
        <v>0</v>
      </c>
      <c r="C36" s="6026">
        <v>0</v>
      </c>
      <c r="D36" s="6083">
        <f t="shared" si="7"/>
        <v>0</v>
      </c>
      <c r="E36" s="6025">
        <v>0</v>
      </c>
      <c r="F36" s="6028">
        <v>0</v>
      </c>
      <c r="G36" s="6082">
        <f t="shared" si="5"/>
        <v>0</v>
      </c>
      <c r="H36" s="3573">
        <f t="shared" si="8"/>
        <v>0</v>
      </c>
      <c r="I36" s="3336">
        <f t="shared" si="8"/>
        <v>0</v>
      </c>
      <c r="J36" s="4974">
        <f t="shared" si="8"/>
        <v>0</v>
      </c>
      <c r="K36" s="491"/>
      <c r="L36" s="491"/>
    </row>
    <row r="37" spans="1:16" ht="29.25" customHeight="1">
      <c r="A37" s="3578" t="s">
        <v>209</v>
      </c>
      <c r="B37" s="6029">
        <v>0</v>
      </c>
      <c r="C37" s="6026">
        <v>0</v>
      </c>
      <c r="D37" s="6083">
        <f t="shared" si="7"/>
        <v>0</v>
      </c>
      <c r="E37" s="6025">
        <v>0</v>
      </c>
      <c r="F37" s="6028">
        <v>0</v>
      </c>
      <c r="G37" s="6082">
        <f t="shared" si="5"/>
        <v>0</v>
      </c>
      <c r="H37" s="3573">
        <f t="shared" si="8"/>
        <v>0</v>
      </c>
      <c r="I37" s="3336">
        <f t="shared" si="8"/>
        <v>0</v>
      </c>
      <c r="J37" s="4974">
        <f t="shared" si="8"/>
        <v>0</v>
      </c>
      <c r="K37" s="490"/>
      <c r="L37" s="490"/>
    </row>
    <row r="38" spans="1:16" ht="29.25" customHeight="1" thickBot="1">
      <c r="A38" s="3579" t="s">
        <v>210</v>
      </c>
      <c r="B38" s="6080">
        <v>0</v>
      </c>
      <c r="C38" s="6081">
        <v>0</v>
      </c>
      <c r="D38" s="6083">
        <f t="shared" si="7"/>
        <v>0</v>
      </c>
      <c r="E38" s="6070">
        <v>0</v>
      </c>
      <c r="F38" s="6071">
        <v>0</v>
      </c>
      <c r="G38" s="6082">
        <f t="shared" si="5"/>
        <v>0</v>
      </c>
      <c r="H38" s="3586">
        <f t="shared" si="8"/>
        <v>0</v>
      </c>
      <c r="I38" s="3591">
        <f t="shared" si="8"/>
        <v>0</v>
      </c>
      <c r="J38" s="4977">
        <f t="shared" si="8"/>
        <v>0</v>
      </c>
      <c r="K38" s="490"/>
      <c r="L38" s="490"/>
    </row>
    <row r="39" spans="1:16" ht="36.75" customHeight="1" thickBot="1">
      <c r="A39" s="3347" t="s">
        <v>19</v>
      </c>
      <c r="B39" s="6031">
        <f t="shared" ref="B39:G39" si="9">SUM(B30:B38)</f>
        <v>1</v>
      </c>
      <c r="C39" s="6031">
        <f t="shared" si="9"/>
        <v>0</v>
      </c>
      <c r="D39" s="6031">
        <f t="shared" si="9"/>
        <v>1</v>
      </c>
      <c r="E39" s="6031">
        <f t="shared" si="9"/>
        <v>1</v>
      </c>
      <c r="F39" s="6031">
        <f t="shared" si="9"/>
        <v>0</v>
      </c>
      <c r="G39" s="6031">
        <f t="shared" si="9"/>
        <v>1</v>
      </c>
      <c r="H39" s="3515">
        <f t="shared" ref="H39:J39" si="10">SUM(H30:H38)</f>
        <v>2</v>
      </c>
      <c r="I39" s="3515">
        <f t="shared" si="10"/>
        <v>0</v>
      </c>
      <c r="J39" s="3811">
        <f t="shared" si="10"/>
        <v>2</v>
      </c>
      <c r="K39" s="488"/>
      <c r="L39" s="488"/>
    </row>
    <row r="40" spans="1:16" ht="30" customHeight="1" thickBot="1">
      <c r="A40" s="3592" t="s">
        <v>29</v>
      </c>
      <c r="B40" s="3513">
        <f t="shared" ref="B40:J40" si="11">B28</f>
        <v>176</v>
      </c>
      <c r="C40" s="3513">
        <f t="shared" si="11"/>
        <v>3</v>
      </c>
      <c r="D40" s="3513">
        <f t="shared" si="11"/>
        <v>179</v>
      </c>
      <c r="E40" s="3513">
        <f t="shared" si="11"/>
        <v>105</v>
      </c>
      <c r="F40" s="3513">
        <f t="shared" si="11"/>
        <v>2</v>
      </c>
      <c r="G40" s="3516">
        <f t="shared" si="11"/>
        <v>107</v>
      </c>
      <c r="H40" s="3516">
        <f t="shared" si="11"/>
        <v>281</v>
      </c>
      <c r="I40" s="3516">
        <f t="shared" si="11"/>
        <v>5</v>
      </c>
      <c r="J40" s="3809">
        <f t="shared" si="11"/>
        <v>286</v>
      </c>
      <c r="K40" s="492"/>
      <c r="L40" s="492"/>
    </row>
    <row r="41" spans="1:16" ht="26.25" thickBot="1">
      <c r="A41" s="3592" t="s">
        <v>30</v>
      </c>
      <c r="B41" s="3513">
        <f t="shared" ref="B41:J41" si="12">B39</f>
        <v>1</v>
      </c>
      <c r="C41" s="3513">
        <f t="shared" si="12"/>
        <v>0</v>
      </c>
      <c r="D41" s="3513">
        <f t="shared" si="12"/>
        <v>1</v>
      </c>
      <c r="E41" s="3513">
        <f t="shared" si="12"/>
        <v>1</v>
      </c>
      <c r="F41" s="3513">
        <f t="shared" si="12"/>
        <v>0</v>
      </c>
      <c r="G41" s="3513">
        <f t="shared" si="12"/>
        <v>1</v>
      </c>
      <c r="H41" s="3513">
        <f t="shared" si="12"/>
        <v>2</v>
      </c>
      <c r="I41" s="3513">
        <f t="shared" si="12"/>
        <v>0</v>
      </c>
      <c r="J41" s="3809">
        <f t="shared" si="12"/>
        <v>2</v>
      </c>
      <c r="K41" s="210"/>
      <c r="L41" s="210"/>
    </row>
    <row r="42" spans="1:16" ht="33.75" customHeight="1" thickBot="1">
      <c r="A42" s="3355" t="s">
        <v>31</v>
      </c>
      <c r="B42" s="3593">
        <f t="shared" ref="B42:J42" si="13">SUM(B40:B41)</f>
        <v>177</v>
      </c>
      <c r="C42" s="3593">
        <f t="shared" si="13"/>
        <v>3</v>
      </c>
      <c r="D42" s="3593">
        <f t="shared" si="13"/>
        <v>180</v>
      </c>
      <c r="E42" s="3593">
        <f t="shared" si="13"/>
        <v>106</v>
      </c>
      <c r="F42" s="3593">
        <f t="shared" si="13"/>
        <v>2</v>
      </c>
      <c r="G42" s="3594">
        <f t="shared" si="13"/>
        <v>108</v>
      </c>
      <c r="H42" s="3594">
        <f t="shared" si="13"/>
        <v>283</v>
      </c>
      <c r="I42" s="3594">
        <f t="shared" si="13"/>
        <v>5</v>
      </c>
      <c r="J42" s="3808">
        <f t="shared" si="13"/>
        <v>288</v>
      </c>
      <c r="K42" s="210"/>
      <c r="L42" s="210"/>
    </row>
    <row r="43" spans="1:16" ht="12" customHeight="1">
      <c r="A43" s="488"/>
      <c r="B43" s="217"/>
      <c r="C43" s="217"/>
      <c r="D43" s="217"/>
      <c r="E43" s="217"/>
      <c r="F43" s="217"/>
      <c r="G43" s="217"/>
      <c r="H43" s="217"/>
      <c r="I43" s="217"/>
      <c r="J43" s="217"/>
      <c r="K43" s="210"/>
      <c r="L43" s="210"/>
    </row>
    <row r="44" spans="1:16" ht="25.5" hidden="1" customHeight="1">
      <c r="A44" s="488"/>
      <c r="B44" s="217"/>
      <c r="C44" s="217"/>
      <c r="D44" s="217"/>
      <c r="E44" s="217"/>
      <c r="F44" s="217"/>
      <c r="G44" s="217"/>
      <c r="H44" s="217"/>
      <c r="I44" s="217"/>
      <c r="J44" s="217"/>
    </row>
    <row r="45" spans="1:16" ht="37.5" customHeight="1">
      <c r="A45" s="7894"/>
      <c r="B45" s="7894"/>
      <c r="C45" s="7894"/>
      <c r="D45" s="7894"/>
      <c r="E45" s="7894"/>
      <c r="F45" s="7894"/>
      <c r="G45" s="7894"/>
      <c r="H45" s="7894"/>
      <c r="I45" s="7894"/>
      <c r="J45" s="7894"/>
      <c r="K45" s="7894"/>
      <c r="L45" s="7894"/>
      <c r="M45" s="7894"/>
      <c r="N45" s="7894"/>
      <c r="O45" s="7894"/>
      <c r="P45" s="7894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K37" sqref="K37"/>
    </sheetView>
  </sheetViews>
  <sheetFormatPr defaultColWidth="9.140625" defaultRowHeight="15" customHeight="1"/>
  <cols>
    <col min="1" max="1" width="93" style="64" customWidth="1"/>
    <col min="2" max="2" width="13.85546875" style="64" customWidth="1"/>
    <col min="3" max="3" width="12.140625" style="64" customWidth="1"/>
    <col min="4" max="4" width="11" style="64" customWidth="1"/>
    <col min="5" max="5" width="14.140625" style="64" customWidth="1"/>
    <col min="6" max="6" width="11.85546875" style="64" customWidth="1"/>
    <col min="7" max="7" width="12.5703125" style="64" customWidth="1"/>
    <col min="8" max="8" width="14.7109375" style="64" customWidth="1"/>
    <col min="9" max="9" width="13.7109375" style="64" customWidth="1"/>
    <col min="10" max="10" width="14" style="64" customWidth="1"/>
    <col min="11" max="11" width="14.28515625" style="64" customWidth="1"/>
    <col min="12" max="12" width="13.140625" style="64" customWidth="1"/>
    <col min="13" max="15" width="10.7109375" style="64" customWidth="1"/>
    <col min="16" max="16" width="9.140625" style="64"/>
    <col min="17" max="17" width="12.85546875" style="64" customWidth="1"/>
    <col min="18" max="18" width="23.42578125" style="64" customWidth="1"/>
    <col min="19" max="20" width="9.140625" style="64"/>
    <col min="21" max="21" width="10.42578125" style="64" bestFit="1" customWidth="1"/>
    <col min="22" max="22" width="11.28515625" style="64" customWidth="1"/>
    <col min="23" max="16384" width="9.140625" style="64"/>
  </cols>
  <sheetData>
    <row r="1" spans="1:20" ht="25.5" customHeight="1">
      <c r="A1" s="7903"/>
      <c r="B1" s="7903"/>
      <c r="C1" s="7903"/>
      <c r="D1" s="7903"/>
      <c r="E1" s="7903"/>
      <c r="F1" s="7903"/>
      <c r="G1" s="7903"/>
      <c r="H1" s="7903"/>
      <c r="I1" s="7903"/>
      <c r="J1" s="7903"/>
      <c r="K1" s="7903"/>
      <c r="L1" s="7903"/>
      <c r="M1" s="7903"/>
      <c r="N1" s="7903"/>
      <c r="O1" s="7903"/>
      <c r="P1" s="7903"/>
      <c r="Q1" s="7903"/>
      <c r="R1" s="7903"/>
      <c r="S1" s="7903"/>
      <c r="T1" s="7903"/>
    </row>
    <row r="2" spans="1:20" ht="32.25" customHeight="1">
      <c r="A2" s="7903" t="s">
        <v>193</v>
      </c>
      <c r="B2" s="7903"/>
      <c r="C2" s="7903"/>
      <c r="D2" s="7903"/>
      <c r="E2" s="7903"/>
      <c r="F2" s="7903"/>
      <c r="G2" s="7903"/>
      <c r="H2" s="7903"/>
      <c r="I2" s="7903"/>
      <c r="J2" s="7903"/>
      <c r="K2" s="7903"/>
      <c r="L2" s="7903"/>
      <c r="M2" s="7903"/>
      <c r="N2" s="7903"/>
      <c r="O2" s="7903"/>
      <c r="P2" s="7903"/>
    </row>
    <row r="3" spans="1:20" ht="24.75" customHeight="1">
      <c r="A3" s="7903" t="s">
        <v>392</v>
      </c>
      <c r="B3" s="7903"/>
      <c r="C3" s="7903"/>
      <c r="D3" s="7903"/>
      <c r="E3" s="7903"/>
      <c r="F3" s="7903"/>
      <c r="G3" s="7903"/>
      <c r="H3" s="7903"/>
      <c r="I3" s="7903"/>
      <c r="J3" s="7903"/>
      <c r="K3" s="7903"/>
      <c r="L3" s="7903"/>
      <c r="M3" s="7903"/>
      <c r="N3" s="1840"/>
      <c r="O3" s="1840"/>
    </row>
    <row r="4" spans="1:20" ht="33" customHeight="1" thickBot="1">
      <c r="A4" s="480"/>
    </row>
    <row r="5" spans="1:20" ht="33" customHeight="1" thickBot="1">
      <c r="A5" s="7909" t="s">
        <v>1</v>
      </c>
      <c r="B5" s="7390" t="s">
        <v>36</v>
      </c>
      <c r="C5" s="7391"/>
      <c r="D5" s="7392"/>
      <c r="E5" s="7390" t="s">
        <v>37</v>
      </c>
      <c r="F5" s="7391"/>
      <c r="G5" s="7392"/>
      <c r="H5" s="7390" t="s">
        <v>43</v>
      </c>
      <c r="I5" s="7391"/>
      <c r="J5" s="7392"/>
      <c r="K5" s="7912" t="s">
        <v>38</v>
      </c>
      <c r="L5" s="7913"/>
      <c r="M5" s="7914"/>
      <c r="N5" s="481"/>
      <c r="O5" s="481"/>
    </row>
    <row r="6" spans="1:20" ht="33" customHeight="1" thickBot="1">
      <c r="A6" s="7910"/>
      <c r="B6" s="7364" t="s">
        <v>39</v>
      </c>
      <c r="C6" s="7365"/>
      <c r="D6" s="7366"/>
      <c r="E6" s="7364" t="s">
        <v>39</v>
      </c>
      <c r="F6" s="7365"/>
      <c r="G6" s="7366"/>
      <c r="H6" s="7364" t="s">
        <v>39</v>
      </c>
      <c r="I6" s="7365"/>
      <c r="J6" s="7366"/>
      <c r="K6" s="7915"/>
      <c r="L6" s="7374"/>
      <c r="M6" s="7375"/>
      <c r="N6" s="481"/>
      <c r="O6" s="481"/>
    </row>
    <row r="7" spans="1:20" ht="99.75" customHeight="1" thickBot="1">
      <c r="A7" s="7911"/>
      <c r="B7" s="1451" t="s">
        <v>7</v>
      </c>
      <c r="C7" s="1452" t="s">
        <v>8</v>
      </c>
      <c r="D7" s="1453" t="s">
        <v>9</v>
      </c>
      <c r="E7" s="1451" t="s">
        <v>7</v>
      </c>
      <c r="F7" s="1452" t="s">
        <v>8</v>
      </c>
      <c r="G7" s="1453" t="s">
        <v>9</v>
      </c>
      <c r="H7" s="1451" t="s">
        <v>7</v>
      </c>
      <c r="I7" s="1452" t="s">
        <v>8</v>
      </c>
      <c r="J7" s="1453" t="s">
        <v>9</v>
      </c>
      <c r="K7" s="1451" t="s">
        <v>7</v>
      </c>
      <c r="L7" s="1452" t="s">
        <v>8</v>
      </c>
      <c r="M7" s="1453" t="s">
        <v>9</v>
      </c>
      <c r="N7" s="481"/>
      <c r="O7" s="481"/>
    </row>
    <row r="8" spans="1:20" ht="36.75" customHeight="1" thickBot="1">
      <c r="A8" s="1849" t="s">
        <v>10</v>
      </c>
      <c r="B8" s="4415"/>
      <c r="C8" s="4416"/>
      <c r="D8" s="411"/>
      <c r="E8" s="4417"/>
      <c r="F8" s="4418"/>
      <c r="G8" s="4419"/>
      <c r="H8" s="4417"/>
      <c r="I8" s="4418"/>
      <c r="J8" s="4419"/>
      <c r="K8" s="4420"/>
      <c r="L8" s="4421"/>
      <c r="M8" s="4422"/>
      <c r="N8" s="481"/>
      <c r="O8" s="481"/>
    </row>
    <row r="9" spans="1:20" ht="29.25" customHeight="1" thickBot="1">
      <c r="A9" s="1857" t="s">
        <v>208</v>
      </c>
      <c r="B9" s="4423">
        <f t="shared" ref="B9:J9" si="0">B16+B13</f>
        <v>0</v>
      </c>
      <c r="C9" s="4424">
        <f t="shared" si="0"/>
        <v>0</v>
      </c>
      <c r="D9" s="4424">
        <f t="shared" si="0"/>
        <v>0</v>
      </c>
      <c r="E9" s="4423">
        <f t="shared" si="0"/>
        <v>0</v>
      </c>
      <c r="F9" s="4423">
        <f>F16+F13</f>
        <v>9</v>
      </c>
      <c r="G9" s="4423">
        <f t="shared" si="0"/>
        <v>9</v>
      </c>
      <c r="H9" s="4423">
        <f t="shared" si="0"/>
        <v>0</v>
      </c>
      <c r="I9" s="4424">
        <f t="shared" si="0"/>
        <v>0</v>
      </c>
      <c r="J9" s="4425">
        <f t="shared" si="0"/>
        <v>0</v>
      </c>
      <c r="K9" s="4426">
        <f t="shared" ref="K9:M9" si="1">B9+E9+H9</f>
        <v>0</v>
      </c>
      <c r="L9" s="4427">
        <f t="shared" si="1"/>
        <v>9</v>
      </c>
      <c r="M9" s="4428">
        <f t="shared" si="1"/>
        <v>9</v>
      </c>
      <c r="N9" s="481"/>
      <c r="O9" s="481"/>
    </row>
    <row r="10" spans="1:20" ht="36.75" customHeight="1" thickBot="1">
      <c r="A10" s="1730" t="s">
        <v>27</v>
      </c>
      <c r="B10" s="1498">
        <f t="shared" ref="B10:M10" si="2">SUM(B8:B9)</f>
        <v>0</v>
      </c>
      <c r="C10" s="1498">
        <f t="shared" si="2"/>
        <v>0</v>
      </c>
      <c r="D10" s="1499">
        <f t="shared" si="2"/>
        <v>0</v>
      </c>
      <c r="E10" s="1498">
        <f t="shared" si="2"/>
        <v>0</v>
      </c>
      <c r="F10" s="1498">
        <f t="shared" si="2"/>
        <v>9</v>
      </c>
      <c r="G10" s="1500">
        <f t="shared" si="2"/>
        <v>9</v>
      </c>
      <c r="H10" s="1498">
        <f t="shared" si="2"/>
        <v>0</v>
      </c>
      <c r="I10" s="1498">
        <f t="shared" si="2"/>
        <v>0</v>
      </c>
      <c r="J10" s="1500">
        <f t="shared" si="2"/>
        <v>0</v>
      </c>
      <c r="K10" s="1458">
        <f t="shared" si="2"/>
        <v>0</v>
      </c>
      <c r="L10" s="1458">
        <f t="shared" si="2"/>
        <v>9</v>
      </c>
      <c r="M10" s="1459">
        <f t="shared" si="2"/>
        <v>9</v>
      </c>
      <c r="N10" s="481"/>
      <c r="O10" s="481"/>
    </row>
    <row r="11" spans="1:20" ht="27" customHeight="1" thickBot="1">
      <c r="A11" s="1730" t="s">
        <v>15</v>
      </c>
      <c r="B11" s="1732"/>
      <c r="C11" s="1733"/>
      <c r="D11" s="1501"/>
      <c r="E11" s="1732"/>
      <c r="F11" s="1733"/>
      <c r="G11" s="1501"/>
      <c r="H11" s="1732"/>
      <c r="I11" s="1733"/>
      <c r="J11" s="1501"/>
      <c r="K11" s="1851"/>
      <c r="L11" s="1850"/>
      <c r="M11" s="1852"/>
      <c r="N11" s="481"/>
      <c r="O11" s="481"/>
    </row>
    <row r="12" spans="1:20" ht="31.5" customHeight="1" thickBot="1">
      <c r="A12" s="1731" t="s">
        <v>16</v>
      </c>
      <c r="B12" s="1860"/>
      <c r="C12" s="1861"/>
      <c r="D12" s="1862"/>
      <c r="E12" s="1860"/>
      <c r="F12" s="1861"/>
      <c r="G12" s="1862"/>
      <c r="H12" s="1860"/>
      <c r="I12" s="1861"/>
      <c r="J12" s="1862"/>
      <c r="K12" s="1807"/>
      <c r="L12" s="1808"/>
      <c r="M12" s="1863"/>
      <c r="N12" s="487"/>
      <c r="O12" s="487"/>
    </row>
    <row r="13" spans="1:20" ht="24.95" customHeight="1" thickBot="1">
      <c r="A13" s="1857" t="s">
        <v>208</v>
      </c>
      <c r="B13" s="1844">
        <v>0</v>
      </c>
      <c r="C13" s="1844">
        <v>0</v>
      </c>
      <c r="D13" s="1853">
        <f>SUM(B13:C13)</f>
        <v>0</v>
      </c>
      <c r="E13" s="1844">
        <v>0</v>
      </c>
      <c r="F13" s="1844">
        <v>9</v>
      </c>
      <c r="G13" s="1853">
        <f>SUM(E13:F13)</f>
        <v>9</v>
      </c>
      <c r="H13" s="1844">
        <v>0</v>
      </c>
      <c r="I13" s="1844">
        <v>0</v>
      </c>
      <c r="J13" s="1853">
        <v>0</v>
      </c>
      <c r="K13" s="1864">
        <f t="shared" ref="K13:M13" si="3">B13+E13+H13</f>
        <v>0</v>
      </c>
      <c r="L13" s="1865">
        <f t="shared" si="3"/>
        <v>9</v>
      </c>
      <c r="M13" s="1866">
        <f t="shared" si="3"/>
        <v>9</v>
      </c>
      <c r="N13" s="488"/>
      <c r="O13" s="488"/>
    </row>
    <row r="14" spans="1:20" ht="24.95" customHeight="1" thickBot="1">
      <c r="A14" s="1454" t="s">
        <v>17</v>
      </c>
      <c r="B14" s="1502">
        <f t="shared" ref="B14:M14" si="4">SUM(B13:B13)</f>
        <v>0</v>
      </c>
      <c r="C14" s="1502">
        <f t="shared" si="4"/>
        <v>0</v>
      </c>
      <c r="D14" s="1502">
        <f t="shared" si="4"/>
        <v>0</v>
      </c>
      <c r="E14" s="1502">
        <f t="shared" si="4"/>
        <v>0</v>
      </c>
      <c r="F14" s="1502">
        <f t="shared" si="4"/>
        <v>9</v>
      </c>
      <c r="G14" s="1502">
        <f t="shared" si="4"/>
        <v>9</v>
      </c>
      <c r="H14" s="1502">
        <f t="shared" si="4"/>
        <v>0</v>
      </c>
      <c r="I14" s="1502">
        <f t="shared" si="4"/>
        <v>0</v>
      </c>
      <c r="J14" s="1502">
        <f t="shared" si="4"/>
        <v>0</v>
      </c>
      <c r="K14" s="1472">
        <f t="shared" si="4"/>
        <v>0</v>
      </c>
      <c r="L14" s="1472">
        <f t="shared" si="4"/>
        <v>9</v>
      </c>
      <c r="M14" s="1462">
        <f t="shared" si="4"/>
        <v>9</v>
      </c>
      <c r="N14" s="490"/>
      <c r="O14" s="490"/>
    </row>
    <row r="15" spans="1:20" ht="24.95" customHeight="1" thickBot="1">
      <c r="A15" s="1855" t="s">
        <v>18</v>
      </c>
      <c r="B15" s="1867"/>
      <c r="C15" s="435"/>
      <c r="D15" s="1081"/>
      <c r="E15" s="1867"/>
      <c r="F15" s="435"/>
      <c r="G15" s="1081"/>
      <c r="H15" s="1868"/>
      <c r="I15" s="1869"/>
      <c r="J15" s="1870"/>
      <c r="K15" s="1871"/>
      <c r="L15" s="1872"/>
      <c r="M15" s="1873"/>
      <c r="N15" s="488"/>
      <c r="O15" s="488"/>
    </row>
    <row r="16" spans="1:20" ht="24.95" customHeight="1" thickBot="1">
      <c r="A16" s="1857" t="s">
        <v>208</v>
      </c>
      <c r="B16" s="1848">
        <v>0</v>
      </c>
      <c r="C16" s="1846">
        <v>0</v>
      </c>
      <c r="D16" s="1856">
        <f>SUM(B16:C16)</f>
        <v>0</v>
      </c>
      <c r="E16" s="1845">
        <v>0</v>
      </c>
      <c r="F16" s="1847">
        <v>0</v>
      </c>
      <c r="G16" s="1856">
        <f>SUM(E16:F16)</f>
        <v>0</v>
      </c>
      <c r="H16" s="1845">
        <v>0</v>
      </c>
      <c r="I16" s="1845">
        <v>0</v>
      </c>
      <c r="J16" s="1856">
        <f>SUM(H16:I16)</f>
        <v>0</v>
      </c>
      <c r="K16" s="1858">
        <f t="shared" ref="K16:M16" si="5">B16+E16+H16</f>
        <v>0</v>
      </c>
      <c r="L16" s="1859">
        <f t="shared" si="5"/>
        <v>0</v>
      </c>
      <c r="M16" s="1874">
        <f t="shared" si="5"/>
        <v>0</v>
      </c>
      <c r="N16" s="488"/>
      <c r="O16" s="488"/>
    </row>
    <row r="17" spans="1:16" ht="36.75" customHeight="1" thickBot="1">
      <c r="A17" s="1454" t="s">
        <v>19</v>
      </c>
      <c r="B17" s="1503">
        <f t="shared" ref="B17:M17" si="6">SUM(B16:B16)</f>
        <v>0</v>
      </c>
      <c r="C17" s="1503">
        <f t="shared" si="6"/>
        <v>0</v>
      </c>
      <c r="D17" s="1503">
        <f t="shared" si="6"/>
        <v>0</v>
      </c>
      <c r="E17" s="1503">
        <f t="shared" si="6"/>
        <v>0</v>
      </c>
      <c r="F17" s="1503">
        <f t="shared" si="6"/>
        <v>0</v>
      </c>
      <c r="G17" s="1503">
        <f t="shared" si="6"/>
        <v>0</v>
      </c>
      <c r="H17" s="1503">
        <f t="shared" si="6"/>
        <v>0</v>
      </c>
      <c r="I17" s="1503">
        <f t="shared" si="6"/>
        <v>0</v>
      </c>
      <c r="J17" s="1503">
        <f t="shared" si="6"/>
        <v>0</v>
      </c>
      <c r="K17" s="1461">
        <f t="shared" si="6"/>
        <v>0</v>
      </c>
      <c r="L17" s="1461">
        <f t="shared" si="6"/>
        <v>0</v>
      </c>
      <c r="M17" s="1462">
        <f t="shared" si="6"/>
        <v>0</v>
      </c>
      <c r="N17" s="488"/>
      <c r="O17" s="488"/>
    </row>
    <row r="18" spans="1:16" ht="30" customHeight="1" thickBot="1">
      <c r="A18" s="1463" t="s">
        <v>29</v>
      </c>
      <c r="B18" s="1498">
        <f t="shared" ref="B18:M18" si="7">B14</f>
        <v>0</v>
      </c>
      <c r="C18" s="1498">
        <f t="shared" si="7"/>
        <v>0</v>
      </c>
      <c r="D18" s="1498">
        <f t="shared" si="7"/>
        <v>0</v>
      </c>
      <c r="E18" s="1498">
        <f t="shared" si="7"/>
        <v>0</v>
      </c>
      <c r="F18" s="1498">
        <f t="shared" si="7"/>
        <v>9</v>
      </c>
      <c r="G18" s="1499">
        <f t="shared" si="7"/>
        <v>9</v>
      </c>
      <c r="H18" s="1499">
        <f t="shared" si="7"/>
        <v>0</v>
      </c>
      <c r="I18" s="1499">
        <f t="shared" si="7"/>
        <v>0</v>
      </c>
      <c r="J18" s="1499">
        <f t="shared" si="7"/>
        <v>0</v>
      </c>
      <c r="K18" s="1464">
        <f t="shared" si="7"/>
        <v>0</v>
      </c>
      <c r="L18" s="1464">
        <f t="shared" si="7"/>
        <v>9</v>
      </c>
      <c r="M18" s="1459">
        <f t="shared" si="7"/>
        <v>9</v>
      </c>
      <c r="N18" s="492"/>
      <c r="O18" s="492"/>
    </row>
    <row r="19" spans="1:16" ht="27" thickBot="1">
      <c r="A19" s="1463" t="s">
        <v>30</v>
      </c>
      <c r="B19" s="1498">
        <f t="shared" ref="B19:M19" si="8">B17</f>
        <v>0</v>
      </c>
      <c r="C19" s="1498">
        <f t="shared" si="8"/>
        <v>0</v>
      </c>
      <c r="D19" s="1498">
        <f t="shared" si="8"/>
        <v>0</v>
      </c>
      <c r="E19" s="1498">
        <f t="shared" si="8"/>
        <v>0</v>
      </c>
      <c r="F19" s="1498">
        <f t="shared" si="8"/>
        <v>0</v>
      </c>
      <c r="G19" s="1499">
        <f t="shared" si="8"/>
        <v>0</v>
      </c>
      <c r="H19" s="1499">
        <f t="shared" si="8"/>
        <v>0</v>
      </c>
      <c r="I19" s="1499">
        <f t="shared" si="8"/>
        <v>0</v>
      </c>
      <c r="J19" s="1499">
        <f t="shared" si="8"/>
        <v>0</v>
      </c>
      <c r="K19" s="1464">
        <f t="shared" si="8"/>
        <v>0</v>
      </c>
      <c r="L19" s="1464">
        <f t="shared" si="8"/>
        <v>0</v>
      </c>
      <c r="M19" s="1459">
        <f t="shared" si="8"/>
        <v>0</v>
      </c>
      <c r="N19" s="210"/>
      <c r="O19" s="210"/>
    </row>
    <row r="20" spans="1:16" ht="26.25" thickBot="1">
      <c r="A20" s="1465" t="s">
        <v>31</v>
      </c>
      <c r="B20" s="1504">
        <f t="shared" ref="B20:M20" si="9">SUM(B18:B19)</f>
        <v>0</v>
      </c>
      <c r="C20" s="1504">
        <f t="shared" si="9"/>
        <v>0</v>
      </c>
      <c r="D20" s="1504">
        <f t="shared" si="9"/>
        <v>0</v>
      </c>
      <c r="E20" s="1504">
        <f t="shared" si="9"/>
        <v>0</v>
      </c>
      <c r="F20" s="1504">
        <f t="shared" si="9"/>
        <v>9</v>
      </c>
      <c r="G20" s="1505">
        <f t="shared" si="9"/>
        <v>9</v>
      </c>
      <c r="H20" s="1505">
        <f t="shared" si="9"/>
        <v>0</v>
      </c>
      <c r="I20" s="1505">
        <f t="shared" si="9"/>
        <v>0</v>
      </c>
      <c r="J20" s="1505">
        <f t="shared" si="9"/>
        <v>0</v>
      </c>
      <c r="K20" s="1505">
        <f t="shared" si="9"/>
        <v>0</v>
      </c>
      <c r="L20" s="1505">
        <f t="shared" si="9"/>
        <v>9</v>
      </c>
      <c r="M20" s="1506">
        <f t="shared" si="9"/>
        <v>9</v>
      </c>
      <c r="N20" s="210"/>
      <c r="O20" s="210"/>
    </row>
    <row r="21" spans="1:16" ht="12" customHeight="1">
      <c r="A21" s="488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</row>
    <row r="22" spans="1:16" ht="25.5" hidden="1" customHeight="1">
      <c r="A22" s="488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</row>
    <row r="23" spans="1:16" ht="37.5" customHeight="1">
      <c r="A23" s="7894"/>
      <c r="B23" s="7894"/>
      <c r="C23" s="7894"/>
      <c r="D23" s="7894"/>
      <c r="E23" s="7894"/>
      <c r="F23" s="7894"/>
      <c r="G23" s="7894"/>
      <c r="H23" s="7894"/>
      <c r="I23" s="7894"/>
      <c r="J23" s="7894"/>
      <c r="K23" s="7894"/>
      <c r="L23" s="7894"/>
      <c r="M23" s="7894"/>
      <c r="N23" s="7894"/>
      <c r="O23" s="7894"/>
      <c r="P23" s="7894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M36" sqref="M36"/>
    </sheetView>
  </sheetViews>
  <sheetFormatPr defaultColWidth="9.140625" defaultRowHeight="25.5"/>
  <cols>
    <col min="1" max="1" width="88.7109375" style="200" customWidth="1"/>
    <col min="2" max="2" width="13.85546875" style="200" customWidth="1"/>
    <col min="3" max="3" width="12.7109375" style="200" customWidth="1"/>
    <col min="4" max="4" width="12.28515625" style="200" customWidth="1"/>
    <col min="5" max="5" width="14.5703125" style="200" customWidth="1"/>
    <col min="6" max="6" width="13.5703125" style="200" customWidth="1"/>
    <col min="7" max="7" width="12.140625" style="200" customWidth="1"/>
    <col min="8" max="8" width="14.85546875" style="200" customWidth="1"/>
    <col min="9" max="9" width="13" style="200" customWidth="1"/>
    <col min="10" max="10" width="12.28515625" style="200" customWidth="1"/>
    <col min="11" max="11" width="13.85546875" style="200" customWidth="1"/>
    <col min="12" max="12" width="13.5703125" style="200" customWidth="1"/>
    <col min="13" max="13" width="12" style="200" customWidth="1"/>
    <col min="14" max="14" width="14.85546875" style="200" customWidth="1"/>
    <col min="15" max="15" width="13.28515625" style="200" customWidth="1"/>
    <col min="16" max="16" width="13.140625" style="200" customWidth="1"/>
    <col min="17" max="18" width="10.7109375" style="200" customWidth="1"/>
    <col min="19" max="19" width="9.140625" style="200"/>
    <col min="20" max="20" width="12.7109375" style="200" customWidth="1"/>
    <col min="21" max="21" width="36.7109375" style="200" customWidth="1"/>
    <col min="22" max="23" width="9.140625" style="200"/>
    <col min="24" max="24" width="10.5703125" style="200" customWidth="1"/>
    <col min="25" max="25" width="11.28515625" style="200" customWidth="1"/>
    <col min="26" max="257" width="9.140625" style="200"/>
    <col min="258" max="16384" width="9.140625" style="201"/>
  </cols>
  <sheetData>
    <row r="1" spans="1:21" ht="39.75" customHeight="1">
      <c r="A1" s="7917" t="s">
        <v>211</v>
      </c>
      <c r="B1" s="7917"/>
      <c r="C1" s="7917"/>
      <c r="D1" s="7917"/>
      <c r="E1" s="7917"/>
      <c r="F1" s="7917"/>
      <c r="G1" s="7917"/>
      <c r="H1" s="7917"/>
      <c r="I1" s="7917"/>
      <c r="J1" s="7917"/>
      <c r="K1" s="7917"/>
      <c r="L1" s="7917"/>
      <c r="M1" s="7917"/>
      <c r="N1" s="7917"/>
      <c r="O1" s="7917"/>
      <c r="P1" s="7917"/>
      <c r="Q1" s="391"/>
      <c r="R1" s="391"/>
      <c r="S1" s="391"/>
      <c r="T1" s="391"/>
    </row>
    <row r="2" spans="1:21" ht="19.5" customHeight="1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</row>
    <row r="3" spans="1:21" ht="27" customHeight="1">
      <c r="A3" s="7917" t="s">
        <v>378</v>
      </c>
      <c r="B3" s="7917"/>
      <c r="C3" s="7917"/>
      <c r="D3" s="7917"/>
      <c r="E3" s="7917"/>
      <c r="F3" s="7917"/>
      <c r="G3" s="7917"/>
      <c r="H3" s="7917"/>
      <c r="I3" s="7917"/>
      <c r="J3" s="7917"/>
      <c r="K3" s="7917"/>
      <c r="L3" s="7917"/>
      <c r="M3" s="7917"/>
      <c r="N3" s="7917"/>
      <c r="O3" s="7917"/>
      <c r="P3" s="7917"/>
      <c r="Q3" s="1364"/>
      <c r="R3" s="1364"/>
    </row>
    <row r="4" spans="1:21" ht="18" customHeight="1" thickBot="1">
      <c r="A4" s="389"/>
    </row>
    <row r="5" spans="1:21" ht="33" customHeight="1" thickBot="1">
      <c r="A5" s="7919" t="s">
        <v>1</v>
      </c>
      <c r="B5" s="7920" t="s">
        <v>2</v>
      </c>
      <c r="C5" s="7920"/>
      <c r="D5" s="7920"/>
      <c r="E5" s="7921" t="s">
        <v>3</v>
      </c>
      <c r="F5" s="7921"/>
      <c r="G5" s="7921"/>
      <c r="H5" s="7921" t="s">
        <v>4</v>
      </c>
      <c r="I5" s="7921"/>
      <c r="J5" s="7921"/>
      <c r="K5" s="7920" t="s">
        <v>5</v>
      </c>
      <c r="L5" s="7920"/>
      <c r="M5" s="7920"/>
      <c r="N5" s="7922" t="s">
        <v>22</v>
      </c>
      <c r="O5" s="7922"/>
      <c r="P5" s="7922"/>
      <c r="Q5" s="1365"/>
      <c r="R5" s="1365"/>
    </row>
    <row r="6" spans="1:21" ht="11.25" customHeight="1" thickBot="1">
      <c r="A6" s="7919"/>
      <c r="B6" s="7920"/>
      <c r="C6" s="7920"/>
      <c r="D6" s="7920"/>
      <c r="E6" s="7921"/>
      <c r="F6" s="7921"/>
      <c r="G6" s="7921"/>
      <c r="H6" s="7921"/>
      <c r="I6" s="7921"/>
      <c r="J6" s="7921"/>
      <c r="K6" s="7920"/>
      <c r="L6" s="7920"/>
      <c r="M6" s="7920"/>
      <c r="N6" s="7922"/>
      <c r="O6" s="7922"/>
      <c r="P6" s="7922"/>
      <c r="Q6" s="1365"/>
      <c r="R6" s="1365"/>
    </row>
    <row r="7" spans="1:21" ht="91.5" customHeight="1" thickBot="1">
      <c r="A7" s="7919"/>
      <c r="B7" s="1420" t="s">
        <v>7</v>
      </c>
      <c r="C7" s="1421" t="s">
        <v>8</v>
      </c>
      <c r="D7" s="1422" t="s">
        <v>9</v>
      </c>
      <c r="E7" s="1420" t="s">
        <v>7</v>
      </c>
      <c r="F7" s="1421" t="s">
        <v>8</v>
      </c>
      <c r="G7" s="1422" t="s">
        <v>9</v>
      </c>
      <c r="H7" s="1420" t="s">
        <v>7</v>
      </c>
      <c r="I7" s="1421" t="s">
        <v>8</v>
      </c>
      <c r="J7" s="1422" t="s">
        <v>9</v>
      </c>
      <c r="K7" s="1420" t="s">
        <v>7</v>
      </c>
      <c r="L7" s="1421" t="s">
        <v>8</v>
      </c>
      <c r="M7" s="1422" t="s">
        <v>9</v>
      </c>
      <c r="N7" s="1420" t="s">
        <v>7</v>
      </c>
      <c r="O7" s="1421" t="s">
        <v>8</v>
      </c>
      <c r="P7" s="1422" t="s">
        <v>9</v>
      </c>
      <c r="Q7" s="1365"/>
      <c r="R7" s="1365"/>
    </row>
    <row r="8" spans="1:21" ht="28.5" customHeight="1" thickBot="1">
      <c r="A8" s="1405" t="s">
        <v>10</v>
      </c>
      <c r="B8" s="1406"/>
      <c r="C8" s="1406"/>
      <c r="D8" s="1406"/>
      <c r="E8" s="1406"/>
      <c r="F8" s="1406"/>
      <c r="G8" s="1407"/>
      <c r="H8" s="1408"/>
      <c r="I8" s="1406"/>
      <c r="J8" s="1406"/>
      <c r="K8" s="1406"/>
      <c r="L8" s="1406"/>
      <c r="M8" s="1407"/>
      <c r="N8" s="1406"/>
      <c r="O8" s="1406"/>
      <c r="P8" s="1407"/>
      <c r="Q8" s="1365"/>
      <c r="R8" s="1365"/>
    </row>
    <row r="9" spans="1:21" s="200" customFormat="1" ht="28.5" customHeight="1">
      <c r="A9" s="1409" t="s">
        <v>167</v>
      </c>
      <c r="B9" s="2632">
        <v>49</v>
      </c>
      <c r="C9" s="2633">
        <v>0</v>
      </c>
      <c r="D9" s="2632">
        <v>49</v>
      </c>
      <c r="E9" s="2632">
        <v>0</v>
      </c>
      <c r="F9" s="2633">
        <v>0</v>
      </c>
      <c r="G9" s="2632">
        <v>0</v>
      </c>
      <c r="H9" s="6216">
        <v>35</v>
      </c>
      <c r="I9" s="6217">
        <v>0</v>
      </c>
      <c r="J9" s="6216">
        <v>35</v>
      </c>
      <c r="K9" s="6216">
        <v>7</v>
      </c>
      <c r="L9" s="6217">
        <v>0</v>
      </c>
      <c r="M9" s="6216">
        <v>7</v>
      </c>
      <c r="N9" s="2403">
        <f>B9+E9+H9+K9</f>
        <v>91</v>
      </c>
      <c r="O9" s="2404">
        <f>SUM(C9)+F9+I9+L9</f>
        <v>0</v>
      </c>
      <c r="P9" s="2405">
        <f>SUM(N9:O9)</f>
        <v>91</v>
      </c>
      <c r="Q9" s="1365"/>
      <c r="R9" s="7918"/>
      <c r="S9" s="7918"/>
      <c r="T9" s="7918"/>
      <c r="U9" s="7918"/>
    </row>
    <row r="10" spans="1:21" s="200" customFormat="1" ht="33.75" customHeight="1">
      <c r="A10" s="1410" t="s">
        <v>169</v>
      </c>
      <c r="B10" s="2406">
        <v>0</v>
      </c>
      <c r="C10" s="2634">
        <v>0</v>
      </c>
      <c r="D10" s="2406">
        <v>0</v>
      </c>
      <c r="E10" s="2406">
        <v>0</v>
      </c>
      <c r="F10" s="2634">
        <v>0</v>
      </c>
      <c r="G10" s="2406">
        <v>0</v>
      </c>
      <c r="H10" s="6144">
        <v>0</v>
      </c>
      <c r="I10" s="6145">
        <v>0</v>
      </c>
      <c r="J10" s="6144">
        <v>0</v>
      </c>
      <c r="K10" s="6144">
        <v>10</v>
      </c>
      <c r="L10" s="6145">
        <v>0</v>
      </c>
      <c r="M10" s="6144">
        <v>10</v>
      </c>
      <c r="N10" s="2407">
        <f>B10+E10+H10+K10</f>
        <v>10</v>
      </c>
      <c r="O10" s="2408">
        <f>C10+F288+I10+L10+F10</f>
        <v>0</v>
      </c>
      <c r="P10" s="2409">
        <f>SUM(N10:O10)</f>
        <v>10</v>
      </c>
      <c r="Q10" s="3692"/>
      <c r="R10" s="1365"/>
    </row>
    <row r="11" spans="1:21" s="200" customFormat="1" ht="35.25" customHeight="1" thickBot="1">
      <c r="A11" s="1410" t="s">
        <v>168</v>
      </c>
      <c r="B11" s="2635">
        <v>0</v>
      </c>
      <c r="C11" s="2636">
        <v>0</v>
      </c>
      <c r="D11" s="2635">
        <v>0</v>
      </c>
      <c r="E11" s="2635">
        <v>26</v>
      </c>
      <c r="F11" s="2636">
        <v>0</v>
      </c>
      <c r="G11" s="2635">
        <v>26</v>
      </c>
      <c r="H11" s="6144">
        <v>17</v>
      </c>
      <c r="I11" s="6145">
        <v>0</v>
      </c>
      <c r="J11" s="6144">
        <v>17</v>
      </c>
      <c r="K11" s="6144">
        <v>4</v>
      </c>
      <c r="L11" s="6145">
        <v>0</v>
      </c>
      <c r="M11" s="6144">
        <v>4</v>
      </c>
      <c r="N11" s="2407">
        <f>B11+E11+H11+K11</f>
        <v>47</v>
      </c>
      <c r="O11" s="2408">
        <f>C11+F289+I11+L11+F11</f>
        <v>0</v>
      </c>
      <c r="P11" s="2409">
        <f>SUM(N11:O11)</f>
        <v>47</v>
      </c>
      <c r="Q11" s="3692"/>
      <c r="R11" s="1365"/>
    </row>
    <row r="12" spans="1:21" s="200" customFormat="1" ht="33" customHeight="1" thickBot="1">
      <c r="A12" s="1435" t="s">
        <v>27</v>
      </c>
      <c r="B12" s="2637">
        <f t="shared" ref="B12:K12" si="0">SUM(B9:B11)</f>
        <v>49</v>
      </c>
      <c r="C12" s="2638">
        <f t="shared" si="0"/>
        <v>0</v>
      </c>
      <c r="D12" s="2637">
        <f t="shared" si="0"/>
        <v>49</v>
      </c>
      <c r="E12" s="2637">
        <f t="shared" si="0"/>
        <v>26</v>
      </c>
      <c r="F12" s="2638">
        <f t="shared" si="0"/>
        <v>0</v>
      </c>
      <c r="G12" s="2637">
        <f t="shared" si="0"/>
        <v>26</v>
      </c>
      <c r="H12" s="6218">
        <f t="shared" si="0"/>
        <v>52</v>
      </c>
      <c r="I12" s="6219">
        <f t="shared" si="0"/>
        <v>0</v>
      </c>
      <c r="J12" s="6218">
        <f t="shared" si="0"/>
        <v>52</v>
      </c>
      <c r="K12" s="6218">
        <f t="shared" si="0"/>
        <v>21</v>
      </c>
      <c r="L12" s="6219">
        <v>0</v>
      </c>
      <c r="M12" s="6218">
        <f>SUM(M9:M11)</f>
        <v>21</v>
      </c>
      <c r="N12" s="1411">
        <f>SUM(N9:N11)</f>
        <v>148</v>
      </c>
      <c r="O12" s="1411">
        <f>SUM(O9:O11)</f>
        <v>0</v>
      </c>
      <c r="P12" s="1412">
        <f>SUM(P9:P11)</f>
        <v>148</v>
      </c>
      <c r="Q12" s="1365"/>
      <c r="R12" s="1365"/>
    </row>
    <row r="13" spans="1:21" s="200" customFormat="1" ht="33" customHeight="1" thickBot="1">
      <c r="A13" s="1413" t="s">
        <v>15</v>
      </c>
      <c r="B13" s="2632"/>
      <c r="C13" s="2633"/>
      <c r="D13" s="2639"/>
      <c r="E13" s="2632"/>
      <c r="F13" s="2633"/>
      <c r="G13" s="2639"/>
      <c r="H13" s="6216"/>
      <c r="I13" s="6217"/>
      <c r="J13" s="6220"/>
      <c r="K13" s="6216"/>
      <c r="L13" s="6217"/>
      <c r="M13" s="6220"/>
      <c r="N13" s="1414"/>
      <c r="O13" s="1414"/>
      <c r="P13" s="1415"/>
      <c r="Q13" s="1365"/>
      <c r="R13" s="1365"/>
    </row>
    <row r="14" spans="1:21" s="200" customFormat="1" ht="31.5" customHeight="1" thickBot="1">
      <c r="A14" s="1416" t="s">
        <v>16</v>
      </c>
      <c r="B14" s="2632"/>
      <c r="C14" s="2633"/>
      <c r="D14" s="2639"/>
      <c r="E14" s="2632"/>
      <c r="F14" s="2633"/>
      <c r="G14" s="2639"/>
      <c r="H14" s="6216"/>
      <c r="I14" s="6217"/>
      <c r="J14" s="6220"/>
      <c r="K14" s="6216"/>
      <c r="L14" s="6217"/>
      <c r="M14" s="6220"/>
      <c r="N14" s="2414"/>
      <c r="O14" s="2415"/>
      <c r="P14" s="838"/>
      <c r="Q14" s="208"/>
      <c r="R14" s="208"/>
    </row>
    <row r="15" spans="1:21" s="200" customFormat="1" ht="26.25" customHeight="1">
      <c r="A15" s="1409" t="s">
        <v>167</v>
      </c>
      <c r="B15" s="2632">
        <v>49</v>
      </c>
      <c r="C15" s="2633">
        <v>0</v>
      </c>
      <c r="D15" s="2639">
        <v>49</v>
      </c>
      <c r="E15" s="2632">
        <v>0</v>
      </c>
      <c r="F15" s="2633">
        <v>0</v>
      </c>
      <c r="G15" s="2639">
        <v>0</v>
      </c>
      <c r="H15" s="6216">
        <v>34</v>
      </c>
      <c r="I15" s="6217">
        <v>0</v>
      </c>
      <c r="J15" s="6220">
        <v>34</v>
      </c>
      <c r="K15" s="6216">
        <v>6</v>
      </c>
      <c r="L15" s="6217">
        <v>0</v>
      </c>
      <c r="M15" s="6220">
        <v>6</v>
      </c>
      <c r="N15" s="2403">
        <f t="shared" ref="N15:O17" si="1">B15+E15+H15+K15</f>
        <v>89</v>
      </c>
      <c r="O15" s="2404">
        <f t="shared" si="1"/>
        <v>0</v>
      </c>
      <c r="P15" s="2416">
        <f>SUM(N15:O15)</f>
        <v>89</v>
      </c>
      <c r="Q15" s="390"/>
      <c r="R15" s="390"/>
    </row>
    <row r="16" spans="1:21" s="200" customFormat="1" ht="24.95" customHeight="1">
      <c r="A16" s="1752" t="s">
        <v>169</v>
      </c>
      <c r="B16" s="2406">
        <v>0</v>
      </c>
      <c r="C16" s="2634">
        <v>0</v>
      </c>
      <c r="D16" s="2406">
        <v>0</v>
      </c>
      <c r="E16" s="2406">
        <v>0</v>
      </c>
      <c r="F16" s="2634">
        <v>0</v>
      </c>
      <c r="G16" s="2406">
        <v>0</v>
      </c>
      <c r="H16" s="6144">
        <v>0</v>
      </c>
      <c r="I16" s="6145">
        <v>0</v>
      </c>
      <c r="J16" s="6144">
        <v>0</v>
      </c>
      <c r="K16" s="6144">
        <v>10</v>
      </c>
      <c r="L16" s="6145">
        <v>0</v>
      </c>
      <c r="M16" s="6144">
        <v>10</v>
      </c>
      <c r="N16" s="2407">
        <f t="shared" si="1"/>
        <v>10</v>
      </c>
      <c r="O16" s="2408">
        <f t="shared" si="1"/>
        <v>0</v>
      </c>
      <c r="P16" s="2410">
        <f>SUM(N16:O16)</f>
        <v>10</v>
      </c>
      <c r="Q16" s="390"/>
      <c r="R16" s="390"/>
    </row>
    <row r="17" spans="1:19" s="200" customFormat="1" ht="30.75" customHeight="1" thickBot="1">
      <c r="A17" s="1752" t="s">
        <v>168</v>
      </c>
      <c r="B17" s="2406">
        <v>0</v>
      </c>
      <c r="C17" s="2634">
        <v>0</v>
      </c>
      <c r="D17" s="2406">
        <v>0</v>
      </c>
      <c r="E17" s="2406">
        <v>26</v>
      </c>
      <c r="F17" s="2634">
        <v>0</v>
      </c>
      <c r="G17" s="2406">
        <v>26</v>
      </c>
      <c r="H17" s="6144">
        <v>17</v>
      </c>
      <c r="I17" s="6145">
        <v>0</v>
      </c>
      <c r="J17" s="6144">
        <v>17</v>
      </c>
      <c r="K17" s="6144">
        <v>4</v>
      </c>
      <c r="L17" s="6145">
        <v>0</v>
      </c>
      <c r="M17" s="6144">
        <v>4</v>
      </c>
      <c r="N17" s="2407">
        <f t="shared" si="1"/>
        <v>47</v>
      </c>
      <c r="O17" s="2408">
        <f t="shared" si="1"/>
        <v>0</v>
      </c>
      <c r="P17" s="2410">
        <f>SUM(N17:O17)</f>
        <v>47</v>
      </c>
      <c r="Q17" s="390"/>
      <c r="R17" s="390"/>
    </row>
    <row r="18" spans="1:19" s="200" customFormat="1" ht="32.25" customHeight="1" thickBot="1">
      <c r="A18" s="1753" t="s">
        <v>17</v>
      </c>
      <c r="B18" s="2640">
        <f t="shared" ref="B18:K18" si="2">SUM(B15:B17)</f>
        <v>49</v>
      </c>
      <c r="C18" s="2641">
        <f t="shared" si="2"/>
        <v>0</v>
      </c>
      <c r="D18" s="2642">
        <f t="shared" si="2"/>
        <v>49</v>
      </c>
      <c r="E18" s="2640">
        <f t="shared" si="2"/>
        <v>26</v>
      </c>
      <c r="F18" s="2641">
        <f t="shared" si="2"/>
        <v>0</v>
      </c>
      <c r="G18" s="2642">
        <f t="shared" si="2"/>
        <v>26</v>
      </c>
      <c r="H18" s="6221">
        <f t="shared" si="2"/>
        <v>51</v>
      </c>
      <c r="I18" s="6222">
        <f t="shared" si="2"/>
        <v>0</v>
      </c>
      <c r="J18" s="6223">
        <f t="shared" si="2"/>
        <v>51</v>
      </c>
      <c r="K18" s="6221">
        <f t="shared" si="2"/>
        <v>20</v>
      </c>
      <c r="L18" s="6222">
        <v>0</v>
      </c>
      <c r="M18" s="6223">
        <f>SUM(M15:M17)</f>
        <v>20</v>
      </c>
      <c r="N18" s="2417">
        <f>SUM(N15:N17)</f>
        <v>146</v>
      </c>
      <c r="O18" s="2417">
        <f>SUM(O15:O17)</f>
        <v>0</v>
      </c>
      <c r="P18" s="2418">
        <f>SUM(P15:P17)</f>
        <v>146</v>
      </c>
      <c r="Q18" s="209"/>
      <c r="R18" s="209"/>
    </row>
    <row r="19" spans="1:19" s="200" customFormat="1" ht="29.25" customHeight="1" thickBot="1">
      <c r="A19" s="1753" t="s">
        <v>18</v>
      </c>
      <c r="B19" s="2643"/>
      <c r="C19" s="2644"/>
      <c r="D19" s="2645"/>
      <c r="E19" s="2643"/>
      <c r="F19" s="2644"/>
      <c r="G19" s="2645"/>
      <c r="H19" s="6224"/>
      <c r="I19" s="6225"/>
      <c r="J19" s="6226"/>
      <c r="K19" s="6224"/>
      <c r="L19" s="6225"/>
      <c r="M19" s="6226"/>
      <c r="N19" s="2411"/>
      <c r="O19" s="2412"/>
      <c r="P19" s="2413"/>
      <c r="Q19" s="390"/>
      <c r="R19" s="390"/>
    </row>
    <row r="20" spans="1:19" s="200" customFormat="1" ht="28.5" customHeight="1">
      <c r="A20" s="1751" t="s">
        <v>167</v>
      </c>
      <c r="B20" s="5050">
        <v>0</v>
      </c>
      <c r="C20" s="5051">
        <v>0</v>
      </c>
      <c r="D20" s="5052">
        <v>0</v>
      </c>
      <c r="E20" s="5046">
        <v>0</v>
      </c>
      <c r="F20" s="2646">
        <v>0</v>
      </c>
      <c r="G20" s="5041">
        <v>0</v>
      </c>
      <c r="H20" s="6216">
        <v>1</v>
      </c>
      <c r="I20" s="6217">
        <v>0</v>
      </c>
      <c r="J20" s="6262">
        <v>1</v>
      </c>
      <c r="K20" s="6216">
        <v>1</v>
      </c>
      <c r="L20" s="6217">
        <v>0</v>
      </c>
      <c r="M20" s="6220">
        <v>1</v>
      </c>
      <c r="N20" s="6243">
        <f t="shared" ref="N20:O22" si="3">B20+E20+H20+K20</f>
        <v>2</v>
      </c>
      <c r="O20" s="6244">
        <f t="shared" si="3"/>
        <v>0</v>
      </c>
      <c r="P20" s="6245">
        <f>SUM(N20:O20)</f>
        <v>2</v>
      </c>
      <c r="Q20" s="390"/>
      <c r="R20" s="390"/>
    </row>
    <row r="21" spans="1:19" s="200" customFormat="1" ht="30.75" customHeight="1">
      <c r="A21" s="1410" t="s">
        <v>169</v>
      </c>
      <c r="B21" s="5053">
        <v>0</v>
      </c>
      <c r="C21" s="5054">
        <v>0</v>
      </c>
      <c r="D21" s="5055">
        <v>0</v>
      </c>
      <c r="E21" s="5047">
        <v>0</v>
      </c>
      <c r="F21" s="2634">
        <v>0</v>
      </c>
      <c r="G21" s="5042">
        <v>0</v>
      </c>
      <c r="H21" s="6144">
        <v>0</v>
      </c>
      <c r="I21" s="6145">
        <v>0</v>
      </c>
      <c r="J21" s="6263">
        <v>0</v>
      </c>
      <c r="K21" s="6144">
        <v>0</v>
      </c>
      <c r="L21" s="6145">
        <v>0</v>
      </c>
      <c r="M21" s="6227">
        <v>0</v>
      </c>
      <c r="N21" s="6246">
        <f t="shared" si="3"/>
        <v>0</v>
      </c>
      <c r="O21" s="6247">
        <f t="shared" si="3"/>
        <v>0</v>
      </c>
      <c r="P21" s="6248">
        <f>SUM(N21:O21)</f>
        <v>0</v>
      </c>
      <c r="Q21" s="390"/>
      <c r="R21" s="390"/>
    </row>
    <row r="22" spans="1:19" s="200" customFormat="1" ht="29.25" customHeight="1" thickBot="1">
      <c r="A22" s="1410" t="s">
        <v>168</v>
      </c>
      <c r="B22" s="5056">
        <v>0</v>
      </c>
      <c r="C22" s="5057">
        <v>0</v>
      </c>
      <c r="D22" s="5058">
        <v>0</v>
      </c>
      <c r="E22" s="5048">
        <v>0</v>
      </c>
      <c r="F22" s="2636">
        <v>0</v>
      </c>
      <c r="G22" s="5043">
        <v>0</v>
      </c>
      <c r="H22" s="6228">
        <v>0</v>
      </c>
      <c r="I22" s="6229">
        <v>0</v>
      </c>
      <c r="J22" s="6264">
        <v>0</v>
      </c>
      <c r="K22" s="6228">
        <v>0</v>
      </c>
      <c r="L22" s="6229">
        <v>0</v>
      </c>
      <c r="M22" s="6230">
        <v>0</v>
      </c>
      <c r="N22" s="6249">
        <f t="shared" si="3"/>
        <v>0</v>
      </c>
      <c r="O22" s="6250">
        <f t="shared" si="3"/>
        <v>0</v>
      </c>
      <c r="P22" s="6251">
        <f>SUM(N22:O22)</f>
        <v>0</v>
      </c>
      <c r="Q22" s="390"/>
      <c r="R22" s="390"/>
    </row>
    <row r="23" spans="1:19" s="200" customFormat="1" ht="30.75" customHeight="1" thickBot="1">
      <c r="A23" s="1405" t="s">
        <v>19</v>
      </c>
      <c r="B23" s="5059">
        <f t="shared" ref="B23:I23" si="4">SUM(B20:B22)</f>
        <v>0</v>
      </c>
      <c r="C23" s="5060">
        <f t="shared" si="4"/>
        <v>0</v>
      </c>
      <c r="D23" s="5061">
        <f t="shared" si="4"/>
        <v>0</v>
      </c>
      <c r="E23" s="5049">
        <f t="shared" si="4"/>
        <v>0</v>
      </c>
      <c r="F23" s="2638">
        <f t="shared" si="4"/>
        <v>0</v>
      </c>
      <c r="G23" s="5044">
        <f t="shared" si="4"/>
        <v>0</v>
      </c>
      <c r="H23" s="6261">
        <f t="shared" si="4"/>
        <v>1</v>
      </c>
      <c r="I23" s="6261">
        <f t="shared" si="4"/>
        <v>0</v>
      </c>
      <c r="J23" s="6265">
        <v>1</v>
      </c>
      <c r="K23" s="6269">
        <v>1</v>
      </c>
      <c r="L23" s="6261">
        <v>0</v>
      </c>
      <c r="M23" s="6261">
        <v>1</v>
      </c>
      <c r="N23" s="6252">
        <f>SUM(N20:N22)</f>
        <v>2</v>
      </c>
      <c r="O23" s="6252">
        <f>SUM(O20:O22)</f>
        <v>0</v>
      </c>
      <c r="P23" s="6270">
        <f>SUM(P20:P22)</f>
        <v>2</v>
      </c>
      <c r="Q23" s="390"/>
      <c r="R23" s="390"/>
    </row>
    <row r="24" spans="1:19" s="200" customFormat="1" ht="29.25" customHeight="1" thickBot="1">
      <c r="A24" s="1419" t="s">
        <v>29</v>
      </c>
      <c r="B24" s="5062">
        <f>B18</f>
        <v>49</v>
      </c>
      <c r="C24" s="5062">
        <f t="shared" ref="C24:P24" si="5">C18</f>
        <v>0</v>
      </c>
      <c r="D24" s="5062">
        <f t="shared" si="5"/>
        <v>49</v>
      </c>
      <c r="E24" s="5062">
        <f t="shared" si="5"/>
        <v>26</v>
      </c>
      <c r="F24" s="5062">
        <f t="shared" si="5"/>
        <v>0</v>
      </c>
      <c r="G24" s="5062">
        <f t="shared" si="5"/>
        <v>26</v>
      </c>
      <c r="H24" s="6221">
        <f t="shared" si="5"/>
        <v>51</v>
      </c>
      <c r="I24" s="6221">
        <f t="shared" si="5"/>
        <v>0</v>
      </c>
      <c r="J24" s="6266">
        <f t="shared" si="5"/>
        <v>51</v>
      </c>
      <c r="K24" s="6221">
        <f t="shared" si="5"/>
        <v>20</v>
      </c>
      <c r="L24" s="6221">
        <f t="shared" si="5"/>
        <v>0</v>
      </c>
      <c r="M24" s="6221">
        <f t="shared" si="5"/>
        <v>20</v>
      </c>
      <c r="N24" s="6221">
        <f t="shared" si="5"/>
        <v>146</v>
      </c>
      <c r="O24" s="6221">
        <f t="shared" si="5"/>
        <v>0</v>
      </c>
      <c r="P24" s="6271">
        <f t="shared" si="5"/>
        <v>146</v>
      </c>
      <c r="Q24" s="392"/>
      <c r="R24" s="392"/>
    </row>
    <row r="25" spans="1:19" s="200" customFormat="1" ht="33" customHeight="1" thickBot="1">
      <c r="A25" s="1419" t="s">
        <v>30</v>
      </c>
      <c r="B25" s="5059">
        <f>B23</f>
        <v>0</v>
      </c>
      <c r="C25" s="5059">
        <f t="shared" ref="C25:P25" si="6">C23</f>
        <v>0</v>
      </c>
      <c r="D25" s="5059">
        <f t="shared" si="6"/>
        <v>0</v>
      </c>
      <c r="E25" s="5059">
        <f t="shared" si="6"/>
        <v>0</v>
      </c>
      <c r="F25" s="5059">
        <f t="shared" si="6"/>
        <v>0</v>
      </c>
      <c r="G25" s="5059">
        <f t="shared" si="6"/>
        <v>0</v>
      </c>
      <c r="H25" s="6221">
        <v>1</v>
      </c>
      <c r="I25" s="6222">
        <v>0</v>
      </c>
      <c r="J25" s="6267">
        <v>1</v>
      </c>
      <c r="K25" s="6221">
        <v>1</v>
      </c>
      <c r="L25" s="6222">
        <v>0</v>
      </c>
      <c r="M25" s="6223">
        <v>1</v>
      </c>
      <c r="N25" s="6218">
        <f t="shared" si="6"/>
        <v>2</v>
      </c>
      <c r="O25" s="6218">
        <f t="shared" si="6"/>
        <v>0</v>
      </c>
      <c r="P25" s="6272">
        <f t="shared" si="6"/>
        <v>2</v>
      </c>
      <c r="Q25" s="202"/>
      <c r="R25" s="202"/>
    </row>
    <row r="26" spans="1:19" s="200" customFormat="1" ht="39" customHeight="1" thickBot="1">
      <c r="A26" s="1413" t="s">
        <v>31</v>
      </c>
      <c r="B26" s="2647">
        <f>B24+B25</f>
        <v>49</v>
      </c>
      <c r="C26" s="2647">
        <f t="shared" ref="C26:P26" si="7">C24+C25</f>
        <v>0</v>
      </c>
      <c r="D26" s="2647">
        <f t="shared" si="7"/>
        <v>49</v>
      </c>
      <c r="E26" s="2647">
        <f t="shared" si="7"/>
        <v>26</v>
      </c>
      <c r="F26" s="2647">
        <f t="shared" si="7"/>
        <v>0</v>
      </c>
      <c r="G26" s="5045">
        <f t="shared" si="7"/>
        <v>26</v>
      </c>
      <c r="H26" s="5063">
        <f t="shared" si="7"/>
        <v>52</v>
      </c>
      <c r="I26" s="5063">
        <f t="shared" si="7"/>
        <v>0</v>
      </c>
      <c r="J26" s="6268">
        <f t="shared" si="7"/>
        <v>52</v>
      </c>
      <c r="K26" s="6273">
        <f t="shared" si="7"/>
        <v>21</v>
      </c>
      <c r="L26" s="6273">
        <f t="shared" si="7"/>
        <v>0</v>
      </c>
      <c r="M26" s="6273">
        <f t="shared" si="7"/>
        <v>21</v>
      </c>
      <c r="N26" s="6273">
        <f t="shared" si="7"/>
        <v>148</v>
      </c>
      <c r="O26" s="6273">
        <f t="shared" si="7"/>
        <v>0</v>
      </c>
      <c r="P26" s="6274">
        <f t="shared" si="7"/>
        <v>148</v>
      </c>
      <c r="Q26" s="202"/>
      <c r="R26" s="202"/>
    </row>
    <row r="27" spans="1:19" ht="29.25" customHeight="1">
      <c r="A27" s="390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spans="1:19" ht="41.25" hidden="1" customHeight="1" thickBot="1">
      <c r="A28" s="390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3"/>
    </row>
    <row r="29" spans="1:19" ht="34.5" customHeight="1">
      <c r="A29" s="390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</row>
    <row r="30" spans="1:19" ht="30.75" hidden="1" customHeight="1">
      <c r="A30" s="7916"/>
      <c r="B30" s="7916"/>
      <c r="C30" s="7916"/>
      <c r="D30" s="7916"/>
      <c r="E30" s="7916"/>
      <c r="F30" s="7916"/>
      <c r="G30" s="7916"/>
      <c r="H30" s="7916"/>
      <c r="I30" s="7916"/>
      <c r="J30" s="7916"/>
      <c r="K30" s="7916"/>
      <c r="L30" s="7916"/>
      <c r="M30" s="7916"/>
      <c r="N30" s="7916"/>
      <c r="O30" s="7916"/>
      <c r="P30" s="7916"/>
      <c r="Q30" s="7916"/>
      <c r="R30" s="7916"/>
      <c r="S30" s="7916"/>
    </row>
    <row r="31" spans="1:19" ht="25.5" hidden="1" customHeight="1">
      <c r="A31" s="390"/>
      <c r="B31" s="202"/>
      <c r="C31" s="202" t="s">
        <v>360</v>
      </c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6"/>
  <sheetViews>
    <sheetView zoomScale="45" zoomScaleNormal="45" workbookViewId="0">
      <selection activeCell="G18" sqref="G18"/>
    </sheetView>
  </sheetViews>
  <sheetFormatPr defaultColWidth="9.140625" defaultRowHeight="25.5"/>
  <cols>
    <col min="1" max="1" width="3" style="200" customWidth="1"/>
    <col min="2" max="2" width="79.28515625" style="200" customWidth="1"/>
    <col min="3" max="3" width="15.85546875" style="200" customWidth="1"/>
    <col min="4" max="4" width="15.5703125" style="200" customWidth="1"/>
    <col min="5" max="5" width="12.28515625" style="200" customWidth="1"/>
    <col min="6" max="6" width="17.5703125" style="200" customWidth="1"/>
    <col min="7" max="7" width="18.28515625" style="200" customWidth="1"/>
    <col min="8" max="8" width="13.5703125" style="200" customWidth="1"/>
    <col min="9" max="9" width="17.7109375" style="200" customWidth="1"/>
    <col min="10" max="10" width="14.5703125" style="200" customWidth="1"/>
    <col min="11" max="11" width="14.28515625" style="200" customWidth="1"/>
    <col min="12" max="12" width="17.140625" style="200" customWidth="1"/>
    <col min="13" max="13" width="14.28515625" style="200" customWidth="1"/>
    <col min="14" max="14" width="14.85546875" style="200" customWidth="1"/>
    <col min="15" max="15" width="15.42578125" style="200" customWidth="1"/>
    <col min="16" max="16" width="16.42578125" style="200" customWidth="1"/>
    <col min="17" max="17" width="14.85546875" style="200" customWidth="1"/>
    <col min="18" max="18" width="15.7109375" style="200" customWidth="1"/>
    <col min="19" max="19" width="13.85546875" style="200" customWidth="1"/>
    <col min="20" max="21" width="14.28515625" style="200" customWidth="1"/>
    <col min="22" max="22" width="10.5703125" style="200" customWidth="1"/>
    <col min="23" max="23" width="23" style="200" customWidth="1"/>
    <col min="24" max="257" width="9.140625" style="200"/>
    <col min="258" max="16384" width="9.140625" style="201"/>
  </cols>
  <sheetData>
    <row r="1" spans="1:24" ht="25.5" customHeight="1">
      <c r="A1" s="7917" t="s">
        <v>211</v>
      </c>
      <c r="B1" s="7917"/>
      <c r="C1" s="7917"/>
      <c r="D1" s="7917"/>
      <c r="E1" s="7917"/>
      <c r="F1" s="7917"/>
      <c r="G1" s="7917"/>
      <c r="H1" s="7917"/>
      <c r="I1" s="7917"/>
      <c r="J1" s="7917"/>
      <c r="K1" s="7917"/>
      <c r="L1" s="7917"/>
      <c r="M1" s="7917"/>
      <c r="N1" s="7917"/>
      <c r="O1" s="7917"/>
      <c r="P1" s="7917"/>
      <c r="Q1" s="7917"/>
      <c r="R1" s="7917"/>
      <c r="S1" s="7917"/>
      <c r="T1" s="7917"/>
    </row>
    <row r="2" spans="1:24" ht="17.25" customHeight="1">
      <c r="A2" s="7923"/>
      <c r="B2" s="7923"/>
      <c r="C2" s="7923"/>
      <c r="D2" s="7923"/>
      <c r="E2" s="7923"/>
      <c r="F2" s="7923"/>
      <c r="G2" s="7923"/>
      <c r="H2" s="7923"/>
      <c r="I2" s="7923"/>
      <c r="J2" s="7923"/>
      <c r="K2" s="7923"/>
      <c r="L2" s="7923"/>
      <c r="M2" s="7923"/>
      <c r="N2" s="7923"/>
      <c r="O2" s="7923"/>
      <c r="P2" s="7923"/>
      <c r="Q2" s="7923"/>
      <c r="R2" s="7923"/>
      <c r="S2" s="7923"/>
      <c r="T2" s="7923"/>
    </row>
    <row r="3" spans="1:24" ht="24" customHeight="1">
      <c r="A3" s="7917" t="s">
        <v>388</v>
      </c>
      <c r="B3" s="7917"/>
      <c r="C3" s="7917"/>
      <c r="D3" s="7917"/>
      <c r="E3" s="7917"/>
      <c r="F3" s="7917"/>
      <c r="G3" s="7917"/>
      <c r="H3" s="7917"/>
      <c r="I3" s="7917"/>
      <c r="J3" s="7917"/>
      <c r="K3" s="7917"/>
      <c r="L3" s="7917"/>
      <c r="M3" s="7917"/>
      <c r="N3" s="7917"/>
      <c r="O3" s="7917"/>
      <c r="P3" s="7917"/>
      <c r="Q3" s="7917"/>
      <c r="R3" s="7917"/>
      <c r="S3" s="7917"/>
      <c r="T3" s="7917"/>
    </row>
    <row r="4" spans="1:24" ht="27" customHeight="1" thickBot="1">
      <c r="A4" s="200">
        <v>2</v>
      </c>
      <c r="B4" s="389"/>
      <c r="W4" s="203"/>
      <c r="X4" s="203"/>
    </row>
    <row r="5" spans="1:24" ht="33" customHeight="1" thickBot="1">
      <c r="B5" s="7919" t="s">
        <v>1</v>
      </c>
      <c r="C5" s="7924" t="s">
        <v>2</v>
      </c>
      <c r="D5" s="7924"/>
      <c r="E5" s="7924"/>
      <c r="F5" s="7921" t="s">
        <v>3</v>
      </c>
      <c r="G5" s="7921"/>
      <c r="H5" s="7921"/>
      <c r="I5" s="7925" t="s">
        <v>4</v>
      </c>
      <c r="J5" s="7925"/>
      <c r="K5" s="7925"/>
      <c r="L5" s="7920" t="s">
        <v>5</v>
      </c>
      <c r="M5" s="7920"/>
      <c r="N5" s="7920"/>
      <c r="O5" s="7924">
        <v>5</v>
      </c>
      <c r="P5" s="7924"/>
      <c r="Q5" s="7924"/>
      <c r="R5" s="7922" t="s">
        <v>22</v>
      </c>
      <c r="S5" s="7922"/>
      <c r="T5" s="7922"/>
      <c r="W5" s="203"/>
      <c r="X5" s="203"/>
    </row>
    <row r="6" spans="1:24" ht="18" customHeight="1" thickBot="1">
      <c r="B6" s="7919"/>
      <c r="C6" s="7924"/>
      <c r="D6" s="7924"/>
      <c r="E6" s="7924"/>
      <c r="F6" s="7921"/>
      <c r="G6" s="7921"/>
      <c r="H6" s="7921"/>
      <c r="I6" s="7925"/>
      <c r="J6" s="7925"/>
      <c r="K6" s="7925"/>
      <c r="L6" s="7920"/>
      <c r="M6" s="7920"/>
      <c r="N6" s="7920"/>
      <c r="O6" s="7924"/>
      <c r="P6" s="7924"/>
      <c r="Q6" s="7924"/>
      <c r="R6" s="7922"/>
      <c r="S6" s="7922"/>
      <c r="T6" s="7922"/>
      <c r="W6" s="203"/>
      <c r="X6" s="203"/>
    </row>
    <row r="7" spans="1:24" ht="83.25" customHeight="1" thickBot="1">
      <c r="B7" s="7919"/>
      <c r="C7" s="1420" t="s">
        <v>7</v>
      </c>
      <c r="D7" s="1421" t="s">
        <v>8</v>
      </c>
      <c r="E7" s="1422" t="s">
        <v>9</v>
      </c>
      <c r="F7" s="1420" t="s">
        <v>7</v>
      </c>
      <c r="G7" s="1421" t="s">
        <v>8</v>
      </c>
      <c r="H7" s="1422" t="s">
        <v>9</v>
      </c>
      <c r="I7" s="1420" t="s">
        <v>7</v>
      </c>
      <c r="J7" s="1421" t="s">
        <v>8</v>
      </c>
      <c r="K7" s="1422" t="s">
        <v>9</v>
      </c>
      <c r="L7" s="1420" t="s">
        <v>7</v>
      </c>
      <c r="M7" s="1421" t="s">
        <v>8</v>
      </c>
      <c r="N7" s="1422" t="s">
        <v>9</v>
      </c>
      <c r="O7" s="1420" t="s">
        <v>7</v>
      </c>
      <c r="P7" s="1421" t="s">
        <v>8</v>
      </c>
      <c r="Q7" s="1422" t="s">
        <v>9</v>
      </c>
      <c r="R7" s="1420" t="s">
        <v>7</v>
      </c>
      <c r="S7" s="1421" t="s">
        <v>8</v>
      </c>
      <c r="T7" s="1422" t="s">
        <v>9</v>
      </c>
      <c r="W7" s="203"/>
      <c r="X7" s="203"/>
    </row>
    <row r="8" spans="1:24" ht="34.5" customHeight="1" thickBot="1">
      <c r="B8" s="1425" t="s">
        <v>10</v>
      </c>
      <c r="C8" s="1429"/>
      <c r="D8" s="1429"/>
      <c r="E8" s="1430"/>
      <c r="F8" s="1429"/>
      <c r="G8" s="1429"/>
      <c r="H8" s="1430"/>
      <c r="I8" s="1429"/>
      <c r="J8" s="1429"/>
      <c r="K8" s="1430"/>
      <c r="L8" s="1429"/>
      <c r="M8" s="1429"/>
      <c r="N8" s="1430"/>
      <c r="O8" s="1431"/>
      <c r="P8" s="1431"/>
      <c r="Q8" s="1430"/>
      <c r="R8" s="1432"/>
      <c r="S8" s="1432"/>
      <c r="T8" s="1432"/>
      <c r="W8" s="203"/>
      <c r="X8" s="203"/>
    </row>
    <row r="9" spans="1:24" s="200" customFormat="1" ht="34.5" customHeight="1">
      <c r="B9" s="5030" t="s">
        <v>167</v>
      </c>
      <c r="C9" s="6216">
        <v>25</v>
      </c>
      <c r="D9" s="6217">
        <v>0</v>
      </c>
      <c r="E9" s="6220">
        <v>25</v>
      </c>
      <c r="F9" s="6216">
        <v>25</v>
      </c>
      <c r="G9" s="6217">
        <v>5</v>
      </c>
      <c r="H9" s="6220">
        <v>30</v>
      </c>
      <c r="I9" s="6216">
        <v>0</v>
      </c>
      <c r="J9" s="6217">
        <v>0</v>
      </c>
      <c r="K9" s="6220">
        <v>0</v>
      </c>
      <c r="L9" s="6216">
        <v>11</v>
      </c>
      <c r="M9" s="6217">
        <v>6</v>
      </c>
      <c r="N9" s="6220">
        <f>SUM(L9:M9)</f>
        <v>17</v>
      </c>
      <c r="O9" s="6216">
        <v>5</v>
      </c>
      <c r="P9" s="6217">
        <v>8</v>
      </c>
      <c r="Q9" s="6220">
        <f>SUM(O9:P9)</f>
        <v>13</v>
      </c>
      <c r="R9" s="6243">
        <f t="shared" ref="R9:S12" si="0">C9+F9+I9+L9+O9</f>
        <v>66</v>
      </c>
      <c r="S9" s="6244">
        <f t="shared" si="0"/>
        <v>19</v>
      </c>
      <c r="T9" s="6245">
        <f>SUM(R9:S9)</f>
        <v>85</v>
      </c>
      <c r="W9" s="204"/>
      <c r="X9" s="203"/>
    </row>
    <row r="10" spans="1:24" s="200" customFormat="1" ht="31.5" customHeight="1">
      <c r="B10" s="5031" t="s">
        <v>169</v>
      </c>
      <c r="C10" s="6144">
        <v>0</v>
      </c>
      <c r="D10" s="6145">
        <v>0</v>
      </c>
      <c r="E10" s="6227">
        <v>0</v>
      </c>
      <c r="F10" s="6144">
        <v>0</v>
      </c>
      <c r="G10" s="6145">
        <v>0</v>
      </c>
      <c r="H10" s="6227">
        <v>0</v>
      </c>
      <c r="I10" s="6144">
        <v>0</v>
      </c>
      <c r="J10" s="6145">
        <v>0</v>
      </c>
      <c r="K10" s="6227">
        <v>0</v>
      </c>
      <c r="L10" s="6144">
        <v>0</v>
      </c>
      <c r="M10" s="6145">
        <v>0</v>
      </c>
      <c r="N10" s="6227">
        <v>0</v>
      </c>
      <c r="O10" s="6144">
        <v>0</v>
      </c>
      <c r="P10" s="6145">
        <v>0</v>
      </c>
      <c r="Q10" s="6227">
        <f>SUM(O10:P10)</f>
        <v>0</v>
      </c>
      <c r="R10" s="6246">
        <f t="shared" si="0"/>
        <v>0</v>
      </c>
      <c r="S10" s="6247">
        <f t="shared" si="0"/>
        <v>0</v>
      </c>
      <c r="T10" s="6248">
        <f>SUM(R10:S10)</f>
        <v>0</v>
      </c>
      <c r="W10" s="205"/>
      <c r="X10" s="203"/>
    </row>
    <row r="11" spans="1:24" s="200" customFormat="1" ht="57" customHeight="1">
      <c r="A11" s="200">
        <v>0</v>
      </c>
      <c r="B11" s="5031" t="s">
        <v>168</v>
      </c>
      <c r="C11" s="6144">
        <v>0</v>
      </c>
      <c r="D11" s="6145">
        <v>11</v>
      </c>
      <c r="E11" s="6227">
        <v>11</v>
      </c>
      <c r="F11" s="6144">
        <v>0</v>
      </c>
      <c r="G11" s="6145">
        <v>0</v>
      </c>
      <c r="H11" s="6227">
        <v>0</v>
      </c>
      <c r="I11" s="6144">
        <v>0</v>
      </c>
      <c r="J11" s="6145">
        <v>0</v>
      </c>
      <c r="K11" s="6227">
        <v>0</v>
      </c>
      <c r="L11" s="6144">
        <v>10</v>
      </c>
      <c r="M11" s="6145">
        <v>4</v>
      </c>
      <c r="N11" s="6227">
        <f>SUM(L11:M11)</f>
        <v>14</v>
      </c>
      <c r="O11" s="6144">
        <v>10</v>
      </c>
      <c r="P11" s="6145">
        <v>6</v>
      </c>
      <c r="Q11" s="6227">
        <f>SUM(O11:P11)</f>
        <v>16</v>
      </c>
      <c r="R11" s="6246">
        <f t="shared" si="0"/>
        <v>20</v>
      </c>
      <c r="S11" s="6247">
        <f t="shared" si="0"/>
        <v>21</v>
      </c>
      <c r="T11" s="6248">
        <f>SUM(R11:S11)</f>
        <v>41</v>
      </c>
      <c r="W11" s="206"/>
      <c r="X11" s="203"/>
    </row>
    <row r="12" spans="1:24" s="200" customFormat="1" ht="39" customHeight="1" thickBot="1">
      <c r="B12" s="5032" t="s">
        <v>89</v>
      </c>
      <c r="C12" s="6228">
        <v>0</v>
      </c>
      <c r="D12" s="6229">
        <v>0</v>
      </c>
      <c r="E12" s="6230">
        <v>0</v>
      </c>
      <c r="F12" s="6228">
        <v>0</v>
      </c>
      <c r="G12" s="6229">
        <v>0</v>
      </c>
      <c r="H12" s="6230">
        <v>0</v>
      </c>
      <c r="I12" s="6228">
        <v>0</v>
      </c>
      <c r="J12" s="6229">
        <v>18</v>
      </c>
      <c r="K12" s="6230">
        <v>18</v>
      </c>
      <c r="L12" s="6228">
        <v>0</v>
      </c>
      <c r="M12" s="6229">
        <v>8</v>
      </c>
      <c r="N12" s="6230">
        <v>8</v>
      </c>
      <c r="O12" s="6228">
        <v>0</v>
      </c>
      <c r="P12" s="6229">
        <v>6</v>
      </c>
      <c r="Q12" s="6230">
        <v>6</v>
      </c>
      <c r="R12" s="6249">
        <f t="shared" si="0"/>
        <v>0</v>
      </c>
      <c r="S12" s="6250">
        <f t="shared" si="0"/>
        <v>32</v>
      </c>
      <c r="T12" s="6251">
        <f>SUM(R12:S12)</f>
        <v>32</v>
      </c>
      <c r="W12" s="206"/>
      <c r="X12" s="203"/>
    </row>
    <row r="13" spans="1:24" ht="34.5" customHeight="1" thickBot="1">
      <c r="B13" s="1425" t="s">
        <v>14</v>
      </c>
      <c r="C13" s="6218">
        <f>SUM(C9:C12)</f>
        <v>25</v>
      </c>
      <c r="D13" s="6219">
        <f t="shared" ref="D13:F13" si="1">SUM(D9:D12)</f>
        <v>11</v>
      </c>
      <c r="E13" s="6231">
        <f t="shared" si="1"/>
        <v>36</v>
      </c>
      <c r="F13" s="6218">
        <f t="shared" si="1"/>
        <v>25</v>
      </c>
      <c r="G13" s="6219">
        <v>5</v>
      </c>
      <c r="H13" s="6231">
        <f>SUM(H9:H12)</f>
        <v>30</v>
      </c>
      <c r="I13" s="6232">
        <f>SUM(I9:I12)</f>
        <v>0</v>
      </c>
      <c r="J13" s="6233">
        <f t="shared" ref="J13:K13" si="2">SUM(J9:J12)</f>
        <v>18</v>
      </c>
      <c r="K13" s="6234">
        <f t="shared" si="2"/>
        <v>18</v>
      </c>
      <c r="L13" s="6232">
        <f t="shared" ref="L13:Q13" si="3">SUM(L9:L12)</f>
        <v>21</v>
      </c>
      <c r="M13" s="6233">
        <f t="shared" si="3"/>
        <v>18</v>
      </c>
      <c r="N13" s="6234">
        <f t="shared" si="3"/>
        <v>39</v>
      </c>
      <c r="O13" s="6232">
        <f t="shared" si="3"/>
        <v>15</v>
      </c>
      <c r="P13" s="6233">
        <f t="shared" si="3"/>
        <v>20</v>
      </c>
      <c r="Q13" s="6234">
        <f t="shared" si="3"/>
        <v>35</v>
      </c>
      <c r="R13" s="6252">
        <f t="shared" ref="R13:T13" si="4">SUM(R9:R12)</f>
        <v>86</v>
      </c>
      <c r="S13" s="6253">
        <f t="shared" si="4"/>
        <v>72</v>
      </c>
      <c r="T13" s="6254">
        <f t="shared" si="4"/>
        <v>158</v>
      </c>
      <c r="W13" s="203"/>
      <c r="X13" s="203"/>
    </row>
    <row r="14" spans="1:24" ht="30.75" customHeight="1">
      <c r="B14" s="2420" t="s">
        <v>15</v>
      </c>
      <c r="C14" s="6224"/>
      <c r="D14" s="6225"/>
      <c r="E14" s="6226"/>
      <c r="F14" s="6224"/>
      <c r="G14" s="6225"/>
      <c r="H14" s="6226"/>
      <c r="I14" s="6216"/>
      <c r="J14" s="6217"/>
      <c r="K14" s="6220"/>
      <c r="L14" s="6216"/>
      <c r="M14" s="6217"/>
      <c r="N14" s="6220"/>
      <c r="O14" s="6216"/>
      <c r="P14" s="6217"/>
      <c r="Q14" s="6220"/>
      <c r="R14" s="6255"/>
      <c r="S14" s="6256"/>
      <c r="T14" s="6257"/>
      <c r="W14" s="203"/>
      <c r="X14" s="203"/>
    </row>
    <row r="15" spans="1:24" ht="30.75" customHeight="1" thickBot="1">
      <c r="B15" s="2421" t="s">
        <v>16</v>
      </c>
      <c r="C15" s="6228"/>
      <c r="D15" s="6229"/>
      <c r="E15" s="6230"/>
      <c r="F15" s="6228"/>
      <c r="G15" s="6229"/>
      <c r="H15" s="6230"/>
      <c r="I15" s="6235"/>
      <c r="J15" s="6236"/>
      <c r="K15" s="6237"/>
      <c r="L15" s="6235"/>
      <c r="M15" s="6236"/>
      <c r="N15" s="6237"/>
      <c r="O15" s="6235"/>
      <c r="P15" s="6236"/>
      <c r="Q15" s="6237"/>
      <c r="R15" s="6249"/>
      <c r="S15" s="6250"/>
      <c r="T15" s="6251"/>
      <c r="W15" s="203"/>
      <c r="X15" s="203"/>
    </row>
    <row r="16" spans="1:24" ht="30" customHeight="1">
      <c r="B16" s="5030" t="s">
        <v>167</v>
      </c>
      <c r="C16" s="6216">
        <v>25</v>
      </c>
      <c r="D16" s="6217">
        <v>0</v>
      </c>
      <c r="E16" s="6220">
        <v>25</v>
      </c>
      <c r="F16" s="6216">
        <v>24</v>
      </c>
      <c r="G16" s="6217">
        <v>5</v>
      </c>
      <c r="H16" s="6220">
        <v>29</v>
      </c>
      <c r="I16" s="6216">
        <v>0</v>
      </c>
      <c r="J16" s="6217">
        <v>0</v>
      </c>
      <c r="K16" s="6220">
        <v>0</v>
      </c>
      <c r="L16" s="6216">
        <v>11</v>
      </c>
      <c r="M16" s="6217">
        <v>6</v>
      </c>
      <c r="N16" s="6220">
        <f>SUM(L16:M16)</f>
        <v>17</v>
      </c>
      <c r="O16" s="6216">
        <v>5</v>
      </c>
      <c r="P16" s="6217">
        <v>8</v>
      </c>
      <c r="Q16" s="6220">
        <f>SUM(O16:P16)</f>
        <v>13</v>
      </c>
      <c r="R16" s="6243">
        <f t="shared" ref="R16:S19" si="5">C16+F16+I16+L16+O16</f>
        <v>65</v>
      </c>
      <c r="S16" s="6244">
        <f t="shared" si="5"/>
        <v>19</v>
      </c>
      <c r="T16" s="6245">
        <f>SUM(R16:S16)</f>
        <v>84</v>
      </c>
      <c r="W16" s="203"/>
      <c r="X16" s="203"/>
    </row>
    <row r="17" spans="2:24" ht="36" customHeight="1">
      <c r="B17" s="5031" t="s">
        <v>169</v>
      </c>
      <c r="C17" s="6144">
        <v>0</v>
      </c>
      <c r="D17" s="6145">
        <v>0</v>
      </c>
      <c r="E17" s="6227">
        <v>0</v>
      </c>
      <c r="F17" s="6144">
        <v>0</v>
      </c>
      <c r="G17" s="6145">
        <v>0</v>
      </c>
      <c r="H17" s="6227">
        <v>0</v>
      </c>
      <c r="I17" s="6144">
        <v>0</v>
      </c>
      <c r="J17" s="6145">
        <v>0</v>
      </c>
      <c r="K17" s="6227">
        <v>0</v>
      </c>
      <c r="L17" s="6144">
        <v>0</v>
      </c>
      <c r="M17" s="6145">
        <v>0</v>
      </c>
      <c r="N17" s="6227">
        <f>SUM(L17:M17)</f>
        <v>0</v>
      </c>
      <c r="O17" s="6144">
        <v>0</v>
      </c>
      <c r="P17" s="6145">
        <v>0</v>
      </c>
      <c r="Q17" s="6227">
        <f>SUM(O17:P17)</f>
        <v>0</v>
      </c>
      <c r="R17" s="6246">
        <f t="shared" si="5"/>
        <v>0</v>
      </c>
      <c r="S17" s="6247">
        <f t="shared" si="5"/>
        <v>0</v>
      </c>
      <c r="T17" s="6248">
        <f>SUM(R17:S17)</f>
        <v>0</v>
      </c>
      <c r="W17" s="203"/>
      <c r="X17" s="203"/>
    </row>
    <row r="18" spans="2:24" ht="57.75" customHeight="1">
      <c r="B18" s="5031" t="s">
        <v>168</v>
      </c>
      <c r="C18" s="6144">
        <v>0</v>
      </c>
      <c r="D18" s="6145">
        <v>11</v>
      </c>
      <c r="E18" s="6227">
        <v>11</v>
      </c>
      <c r="F18" s="6144">
        <v>0</v>
      </c>
      <c r="G18" s="6145">
        <v>0</v>
      </c>
      <c r="H18" s="6227">
        <v>0</v>
      </c>
      <c r="I18" s="6144">
        <v>0</v>
      </c>
      <c r="J18" s="6145">
        <v>0</v>
      </c>
      <c r="K18" s="6227">
        <v>0</v>
      </c>
      <c r="L18" s="6144">
        <v>10</v>
      </c>
      <c r="M18" s="6145">
        <v>4</v>
      </c>
      <c r="N18" s="6227">
        <f>SUM(L18:M18)</f>
        <v>14</v>
      </c>
      <c r="O18" s="6144">
        <v>10</v>
      </c>
      <c r="P18" s="6145">
        <v>6</v>
      </c>
      <c r="Q18" s="6227">
        <f>SUM(O18:P18)</f>
        <v>16</v>
      </c>
      <c r="R18" s="6246">
        <f t="shared" si="5"/>
        <v>20</v>
      </c>
      <c r="S18" s="6247">
        <f t="shared" si="5"/>
        <v>21</v>
      </c>
      <c r="T18" s="6248">
        <f>SUM(R18:S18)</f>
        <v>41</v>
      </c>
    </row>
    <row r="19" spans="2:24" ht="31.5" customHeight="1" thickBot="1">
      <c r="B19" s="5032" t="s">
        <v>89</v>
      </c>
      <c r="C19" s="6228">
        <v>0</v>
      </c>
      <c r="D19" s="6229">
        <v>0</v>
      </c>
      <c r="E19" s="6230">
        <v>0</v>
      </c>
      <c r="F19" s="6228">
        <v>0</v>
      </c>
      <c r="G19" s="6229">
        <v>0</v>
      </c>
      <c r="H19" s="6230">
        <v>0</v>
      </c>
      <c r="I19" s="6228">
        <v>0</v>
      </c>
      <c r="J19" s="6229">
        <v>18</v>
      </c>
      <c r="K19" s="6230">
        <v>18</v>
      </c>
      <c r="L19" s="6228">
        <v>0</v>
      </c>
      <c r="M19" s="6229">
        <v>8</v>
      </c>
      <c r="N19" s="6230">
        <v>8</v>
      </c>
      <c r="O19" s="6228">
        <v>0</v>
      </c>
      <c r="P19" s="6229">
        <v>6</v>
      </c>
      <c r="Q19" s="6230">
        <v>6</v>
      </c>
      <c r="R19" s="6249">
        <f t="shared" si="5"/>
        <v>0</v>
      </c>
      <c r="S19" s="6250">
        <f t="shared" si="5"/>
        <v>32</v>
      </c>
      <c r="T19" s="6251">
        <f>SUM(R19:S19)</f>
        <v>32</v>
      </c>
    </row>
    <row r="20" spans="2:24" ht="35.25" customHeight="1" thickBot="1">
      <c r="B20" s="1427" t="s">
        <v>17</v>
      </c>
      <c r="C20" s="6218">
        <f>SUM(C16:C19)</f>
        <v>25</v>
      </c>
      <c r="D20" s="6219">
        <f t="shared" ref="D20:H20" si="6">SUM(D16:D19)</f>
        <v>11</v>
      </c>
      <c r="E20" s="6231">
        <f t="shared" si="6"/>
        <v>36</v>
      </c>
      <c r="F20" s="6218">
        <f t="shared" si="6"/>
        <v>24</v>
      </c>
      <c r="G20" s="6219">
        <f t="shared" si="6"/>
        <v>5</v>
      </c>
      <c r="H20" s="6231">
        <f t="shared" si="6"/>
        <v>29</v>
      </c>
      <c r="I20" s="6218">
        <f>SUM(I16:I19)</f>
        <v>0</v>
      </c>
      <c r="J20" s="6219">
        <f>SUM(J16:J19)</f>
        <v>18</v>
      </c>
      <c r="K20" s="6231">
        <f>SUM(K16:K19)</f>
        <v>18</v>
      </c>
      <c r="L20" s="6218">
        <f t="shared" ref="L20:Q20" si="7">SUM(L16:L19)</f>
        <v>21</v>
      </c>
      <c r="M20" s="6219">
        <f t="shared" si="7"/>
        <v>18</v>
      </c>
      <c r="N20" s="6231">
        <f t="shared" si="7"/>
        <v>39</v>
      </c>
      <c r="O20" s="6218">
        <f t="shared" si="7"/>
        <v>15</v>
      </c>
      <c r="P20" s="6219">
        <f t="shared" si="7"/>
        <v>20</v>
      </c>
      <c r="Q20" s="6231">
        <f t="shared" si="7"/>
        <v>35</v>
      </c>
      <c r="R20" s="6218">
        <f t="shared" ref="R20" si="8">SUM(R16:R19)</f>
        <v>85</v>
      </c>
      <c r="S20" s="6253">
        <f t="shared" ref="S20:T20" si="9">SUM(S16:S19)</f>
        <v>72</v>
      </c>
      <c r="T20" s="6254">
        <f t="shared" si="9"/>
        <v>157</v>
      </c>
    </row>
    <row r="21" spans="2:24" ht="57.75" customHeight="1" thickBot="1">
      <c r="B21" s="1418" t="s">
        <v>18</v>
      </c>
      <c r="C21" s="6224"/>
      <c r="D21" s="6225"/>
      <c r="E21" s="6226"/>
      <c r="F21" s="6224"/>
      <c r="G21" s="6225"/>
      <c r="H21" s="6226"/>
      <c r="I21" s="6238"/>
      <c r="J21" s="6239"/>
      <c r="K21" s="6240"/>
      <c r="L21" s="6238"/>
      <c r="M21" s="6239"/>
      <c r="N21" s="6240"/>
      <c r="O21" s="6238"/>
      <c r="P21" s="6239"/>
      <c r="Q21" s="6240"/>
      <c r="R21" s="6258"/>
      <c r="S21" s="6259"/>
      <c r="T21" s="6260"/>
    </row>
    <row r="22" spans="2:24" ht="35.25" customHeight="1">
      <c r="B22" s="5030" t="s">
        <v>167</v>
      </c>
      <c r="C22" s="6216">
        <v>0</v>
      </c>
      <c r="D22" s="6217">
        <v>0</v>
      </c>
      <c r="E22" s="6220">
        <v>0</v>
      </c>
      <c r="F22" s="6216">
        <v>1</v>
      </c>
      <c r="G22" s="6217">
        <v>0</v>
      </c>
      <c r="H22" s="6220">
        <v>1</v>
      </c>
      <c r="I22" s="6216">
        <v>0</v>
      </c>
      <c r="J22" s="6217">
        <v>0</v>
      </c>
      <c r="K22" s="6220">
        <v>0</v>
      </c>
      <c r="L22" s="6216">
        <v>0</v>
      </c>
      <c r="M22" s="6217">
        <v>0</v>
      </c>
      <c r="N22" s="6220">
        <v>0</v>
      </c>
      <c r="O22" s="6216">
        <v>0</v>
      </c>
      <c r="P22" s="6217">
        <v>0</v>
      </c>
      <c r="Q22" s="6220">
        <v>0</v>
      </c>
      <c r="R22" s="6243">
        <v>1</v>
      </c>
      <c r="S22" s="6244">
        <v>0</v>
      </c>
      <c r="T22" s="6245">
        <v>1</v>
      </c>
    </row>
    <row r="23" spans="2:24" ht="30.75" customHeight="1">
      <c r="B23" s="5031" t="s">
        <v>169</v>
      </c>
      <c r="C23" s="6144">
        <v>0</v>
      </c>
      <c r="D23" s="6145">
        <v>0</v>
      </c>
      <c r="E23" s="6227">
        <v>0</v>
      </c>
      <c r="F23" s="6144">
        <v>0</v>
      </c>
      <c r="G23" s="6145">
        <v>0</v>
      </c>
      <c r="H23" s="6227">
        <v>0</v>
      </c>
      <c r="I23" s="6144">
        <v>0</v>
      </c>
      <c r="J23" s="6145">
        <v>0</v>
      </c>
      <c r="K23" s="6227">
        <v>0</v>
      </c>
      <c r="L23" s="6144">
        <v>0</v>
      </c>
      <c r="M23" s="6145">
        <v>0</v>
      </c>
      <c r="N23" s="6227">
        <f>SUM(L23:M23)</f>
        <v>0</v>
      </c>
      <c r="O23" s="6144">
        <v>0</v>
      </c>
      <c r="P23" s="6145">
        <v>0</v>
      </c>
      <c r="Q23" s="6227">
        <v>0</v>
      </c>
      <c r="R23" s="6144">
        <v>0</v>
      </c>
      <c r="S23" s="6145">
        <v>0</v>
      </c>
      <c r="T23" s="6227">
        <f>SUM(R23:S23)</f>
        <v>0</v>
      </c>
    </row>
    <row r="24" spans="2:24" ht="54" customHeight="1">
      <c r="B24" s="5031" t="s">
        <v>168</v>
      </c>
      <c r="C24" s="6144">
        <v>0</v>
      </c>
      <c r="D24" s="6145">
        <v>0</v>
      </c>
      <c r="E24" s="6227">
        <v>0</v>
      </c>
      <c r="F24" s="6144">
        <v>0</v>
      </c>
      <c r="G24" s="6145">
        <v>0</v>
      </c>
      <c r="H24" s="6227">
        <v>0</v>
      </c>
      <c r="I24" s="6144">
        <v>0</v>
      </c>
      <c r="J24" s="6145">
        <v>0</v>
      </c>
      <c r="K24" s="6227">
        <v>0</v>
      </c>
      <c r="L24" s="6144">
        <v>0</v>
      </c>
      <c r="M24" s="6145">
        <v>0</v>
      </c>
      <c r="N24" s="6227">
        <v>0</v>
      </c>
      <c r="O24" s="6144">
        <v>0</v>
      </c>
      <c r="P24" s="6145">
        <v>0</v>
      </c>
      <c r="Q24" s="6227">
        <v>0</v>
      </c>
      <c r="R24" s="6144">
        <v>0</v>
      </c>
      <c r="S24" s="6145">
        <v>0</v>
      </c>
      <c r="T24" s="6227">
        <v>0</v>
      </c>
    </row>
    <row r="25" spans="2:24" ht="32.25" customHeight="1" thickBot="1">
      <c r="B25" s="5032" t="s">
        <v>89</v>
      </c>
      <c r="C25" s="6228">
        <v>0</v>
      </c>
      <c r="D25" s="6229">
        <v>0</v>
      </c>
      <c r="E25" s="6230">
        <v>0</v>
      </c>
      <c r="F25" s="6228">
        <v>0</v>
      </c>
      <c r="G25" s="6229">
        <v>0</v>
      </c>
      <c r="H25" s="6230">
        <v>0</v>
      </c>
      <c r="I25" s="6228">
        <v>0</v>
      </c>
      <c r="J25" s="6229">
        <v>0</v>
      </c>
      <c r="K25" s="6230">
        <v>0</v>
      </c>
      <c r="L25" s="6228">
        <v>0</v>
      </c>
      <c r="M25" s="6229">
        <v>0</v>
      </c>
      <c r="N25" s="6230">
        <v>0</v>
      </c>
      <c r="O25" s="6241">
        <v>0</v>
      </c>
      <c r="P25" s="6229">
        <v>0</v>
      </c>
      <c r="Q25" s="6242">
        <v>0</v>
      </c>
      <c r="R25" s="6249">
        <v>0</v>
      </c>
      <c r="S25" s="6250">
        <v>0</v>
      </c>
      <c r="T25" s="6251">
        <v>0</v>
      </c>
    </row>
    <row r="26" spans="2:24" ht="34.5" customHeight="1" thickBot="1">
      <c r="B26" s="1428" t="s">
        <v>19</v>
      </c>
      <c r="C26" s="1417">
        <f>SUM(C22:C25)</f>
        <v>0</v>
      </c>
      <c r="D26" s="1417">
        <f t="shared" ref="D26:T26" si="10">SUM(D22:D25)</f>
        <v>0</v>
      </c>
      <c r="E26" s="1417">
        <f t="shared" si="10"/>
        <v>0</v>
      </c>
      <c r="F26" s="1417">
        <f t="shared" si="10"/>
        <v>1</v>
      </c>
      <c r="G26" s="1417">
        <f t="shared" si="10"/>
        <v>0</v>
      </c>
      <c r="H26" s="1417">
        <f t="shared" si="10"/>
        <v>1</v>
      </c>
      <c r="I26" s="5028">
        <v>0</v>
      </c>
      <c r="J26" s="5028">
        <v>0</v>
      </c>
      <c r="K26" s="5028">
        <v>0</v>
      </c>
      <c r="L26" s="5029">
        <f>SUM(L22:L25)</f>
        <v>0</v>
      </c>
      <c r="M26" s="5029">
        <f>SUM(M22:M25)</f>
        <v>0</v>
      </c>
      <c r="N26" s="5029">
        <f>SUM(N22:N25)</f>
        <v>0</v>
      </c>
      <c r="O26" s="5028">
        <v>0</v>
      </c>
      <c r="P26" s="5028">
        <v>0</v>
      </c>
      <c r="Q26" s="5028">
        <v>0</v>
      </c>
      <c r="R26" s="1417">
        <f t="shared" si="10"/>
        <v>1</v>
      </c>
      <c r="S26" s="1417">
        <f t="shared" si="10"/>
        <v>0</v>
      </c>
      <c r="T26" s="1417">
        <f t="shared" si="10"/>
        <v>1</v>
      </c>
    </row>
    <row r="27" spans="2:24" ht="39" customHeight="1" thickBot="1">
      <c r="B27" s="1419" t="s">
        <v>212</v>
      </c>
      <c r="C27" s="1423">
        <f>C20</f>
        <v>25</v>
      </c>
      <c r="D27" s="1423">
        <f t="shared" ref="D27:T27" si="11">D20</f>
        <v>11</v>
      </c>
      <c r="E27" s="1423">
        <f t="shared" si="11"/>
        <v>36</v>
      </c>
      <c r="F27" s="1423">
        <f t="shared" si="11"/>
        <v>24</v>
      </c>
      <c r="G27" s="1423">
        <f t="shared" si="11"/>
        <v>5</v>
      </c>
      <c r="H27" s="1423">
        <f t="shared" si="11"/>
        <v>29</v>
      </c>
      <c r="I27" s="1423">
        <f t="shared" si="11"/>
        <v>0</v>
      </c>
      <c r="J27" s="1423">
        <f t="shared" si="11"/>
        <v>18</v>
      </c>
      <c r="K27" s="1423">
        <f t="shared" si="11"/>
        <v>18</v>
      </c>
      <c r="L27" s="1423">
        <f t="shared" si="11"/>
        <v>21</v>
      </c>
      <c r="M27" s="1423">
        <f t="shared" si="11"/>
        <v>18</v>
      </c>
      <c r="N27" s="1423">
        <f t="shared" si="11"/>
        <v>39</v>
      </c>
      <c r="O27" s="1423">
        <f t="shared" si="11"/>
        <v>15</v>
      </c>
      <c r="P27" s="1423">
        <f t="shared" si="11"/>
        <v>20</v>
      </c>
      <c r="Q27" s="1423">
        <f t="shared" si="11"/>
        <v>35</v>
      </c>
      <c r="R27" s="1423">
        <f t="shared" si="11"/>
        <v>85</v>
      </c>
      <c r="S27" s="1423">
        <f t="shared" si="11"/>
        <v>72</v>
      </c>
      <c r="T27" s="1423">
        <f t="shared" si="11"/>
        <v>157</v>
      </c>
    </row>
    <row r="28" spans="2:24" ht="36.75" thickBot="1">
      <c r="B28" s="1419" t="s">
        <v>34</v>
      </c>
      <c r="C28" s="1433">
        <f>C26</f>
        <v>0</v>
      </c>
      <c r="D28" s="1433">
        <f t="shared" ref="D28:S28" si="12">D26</f>
        <v>0</v>
      </c>
      <c r="E28" s="1433">
        <f t="shared" si="12"/>
        <v>0</v>
      </c>
      <c r="F28" s="1433">
        <f t="shared" si="12"/>
        <v>1</v>
      </c>
      <c r="G28" s="1433">
        <f t="shared" si="12"/>
        <v>0</v>
      </c>
      <c r="H28" s="1433">
        <f t="shared" si="12"/>
        <v>1</v>
      </c>
      <c r="I28" s="5028">
        <v>0</v>
      </c>
      <c r="J28" s="5028">
        <v>0</v>
      </c>
      <c r="K28" s="5028">
        <v>0</v>
      </c>
      <c r="L28" s="5029">
        <v>0</v>
      </c>
      <c r="M28" s="5029">
        <v>0</v>
      </c>
      <c r="N28" s="5029">
        <v>0</v>
      </c>
      <c r="O28" s="5028">
        <v>0</v>
      </c>
      <c r="P28" s="5028">
        <v>0</v>
      </c>
      <c r="Q28" s="5028">
        <v>0</v>
      </c>
      <c r="R28" s="1433">
        <v>1</v>
      </c>
      <c r="S28" s="1433">
        <f t="shared" si="12"/>
        <v>0</v>
      </c>
      <c r="T28" s="1433">
        <v>1</v>
      </c>
    </row>
    <row r="29" spans="2:24" ht="44.25" customHeight="1" thickBot="1">
      <c r="B29" s="1413" t="s">
        <v>35</v>
      </c>
      <c r="C29" s="2419">
        <f>C27+C28</f>
        <v>25</v>
      </c>
      <c r="D29" s="2419">
        <f t="shared" ref="D29:T29" si="13">D27+D28</f>
        <v>11</v>
      </c>
      <c r="E29" s="2419">
        <f t="shared" si="13"/>
        <v>36</v>
      </c>
      <c r="F29" s="2419">
        <f t="shared" si="13"/>
        <v>25</v>
      </c>
      <c r="G29" s="2419">
        <f t="shared" si="13"/>
        <v>5</v>
      </c>
      <c r="H29" s="2419">
        <f t="shared" si="13"/>
        <v>30</v>
      </c>
      <c r="I29" s="2419">
        <f t="shared" si="13"/>
        <v>0</v>
      </c>
      <c r="J29" s="2419">
        <f t="shared" si="13"/>
        <v>18</v>
      </c>
      <c r="K29" s="2419">
        <f t="shared" si="13"/>
        <v>18</v>
      </c>
      <c r="L29" s="2419">
        <f t="shared" si="13"/>
        <v>21</v>
      </c>
      <c r="M29" s="2419">
        <f t="shared" si="13"/>
        <v>18</v>
      </c>
      <c r="N29" s="2419">
        <f t="shared" si="13"/>
        <v>39</v>
      </c>
      <c r="O29" s="2419">
        <f t="shared" si="13"/>
        <v>15</v>
      </c>
      <c r="P29" s="2419">
        <f t="shared" si="13"/>
        <v>20</v>
      </c>
      <c r="Q29" s="2419">
        <f t="shared" si="13"/>
        <v>35</v>
      </c>
      <c r="R29" s="2419">
        <f t="shared" si="13"/>
        <v>86</v>
      </c>
      <c r="S29" s="2419">
        <f t="shared" si="13"/>
        <v>72</v>
      </c>
      <c r="T29" s="2419">
        <f t="shared" si="13"/>
        <v>158</v>
      </c>
    </row>
    <row r="30" spans="2:24">
      <c r="B30" s="390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</row>
    <row r="31" spans="2:24">
      <c r="B31" s="390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</row>
    <row r="32" spans="2:24">
      <c r="B32" s="7916"/>
      <c r="C32" s="7916"/>
      <c r="D32" s="7916"/>
      <c r="E32" s="7916"/>
      <c r="F32" s="7916"/>
      <c r="G32" s="7916"/>
      <c r="H32" s="7916"/>
      <c r="I32" s="7916"/>
      <c r="J32" s="7916"/>
      <c r="K32" s="7916"/>
      <c r="L32" s="7916"/>
      <c r="M32" s="7916"/>
      <c r="N32" s="7916"/>
      <c r="O32" s="7916"/>
      <c r="P32" s="7916"/>
      <c r="Q32" s="7916"/>
      <c r="R32" s="7916"/>
      <c r="S32" s="7916"/>
      <c r="T32" s="7916"/>
    </row>
    <row r="33" spans="2:20">
      <c r="B33" s="390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</row>
    <row r="35" spans="2:20">
      <c r="B35" s="203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</row>
    <row r="36" spans="2:20"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7"/>
  <sheetViews>
    <sheetView zoomScale="50" zoomScaleNormal="50" workbookViewId="0">
      <selection activeCell="I28" sqref="I28"/>
    </sheetView>
  </sheetViews>
  <sheetFormatPr defaultColWidth="9.140625" defaultRowHeight="25.5"/>
  <cols>
    <col min="1" max="1" width="3" style="200" customWidth="1"/>
    <col min="2" max="2" width="74.140625" style="200" customWidth="1"/>
    <col min="3" max="3" width="15.28515625" style="200" customWidth="1"/>
    <col min="4" max="4" width="12.7109375" style="200" customWidth="1"/>
    <col min="5" max="5" width="12.28515625" style="200" customWidth="1"/>
    <col min="6" max="6" width="14.85546875" style="200" customWidth="1"/>
    <col min="7" max="7" width="16.140625" style="200" customWidth="1"/>
    <col min="8" max="8" width="11" style="200" customWidth="1"/>
    <col min="9" max="9" width="14.85546875" style="200" customWidth="1"/>
    <col min="10" max="10" width="14.42578125" style="200" customWidth="1"/>
    <col min="11" max="11" width="14.28515625" style="200" customWidth="1"/>
    <col min="12" max="12" width="15" style="200" customWidth="1"/>
    <col min="13" max="13" width="12.42578125" style="200" customWidth="1"/>
    <col min="14" max="14" width="12" style="200" customWidth="1"/>
    <col min="15" max="15" width="13.7109375" style="200" customWidth="1"/>
    <col min="16" max="17" width="12" style="200" customWidth="1"/>
    <col min="18" max="18" width="14.5703125" style="200" customWidth="1"/>
    <col min="19" max="19" width="15.85546875" style="200" customWidth="1"/>
    <col min="20" max="20" width="16" style="200" customWidth="1"/>
    <col min="21" max="21" width="14.28515625" style="200" customWidth="1"/>
    <col min="22" max="22" width="10.5703125" style="200" customWidth="1"/>
    <col min="23" max="23" width="23" style="200" customWidth="1"/>
    <col min="24" max="257" width="9.140625" style="200"/>
    <col min="258" max="16384" width="9.140625" style="201"/>
  </cols>
  <sheetData>
    <row r="1" spans="1:24" ht="25.5" customHeight="1">
      <c r="A1" s="7917" t="s">
        <v>211</v>
      </c>
      <c r="B1" s="7917"/>
      <c r="C1" s="7917"/>
      <c r="D1" s="7917"/>
      <c r="E1" s="7917"/>
      <c r="F1" s="7917"/>
      <c r="G1" s="7917"/>
      <c r="H1" s="7917"/>
      <c r="I1" s="7917"/>
      <c r="J1" s="7917"/>
      <c r="K1" s="7917"/>
      <c r="L1" s="7917"/>
      <c r="M1" s="7917"/>
      <c r="N1" s="7917"/>
      <c r="O1" s="7917"/>
      <c r="P1" s="7917"/>
      <c r="Q1" s="7917"/>
      <c r="R1" s="7917"/>
      <c r="S1" s="7917"/>
      <c r="T1" s="7917"/>
    </row>
    <row r="2" spans="1:24">
      <c r="A2" s="7923"/>
      <c r="B2" s="7923"/>
      <c r="C2" s="7923"/>
      <c r="D2" s="7923"/>
      <c r="E2" s="7923"/>
      <c r="F2" s="7923"/>
      <c r="G2" s="7923"/>
      <c r="H2" s="7923"/>
      <c r="I2" s="7923"/>
      <c r="J2" s="7923"/>
      <c r="K2" s="7923"/>
      <c r="L2" s="7923"/>
      <c r="M2" s="7923"/>
      <c r="N2" s="7923"/>
      <c r="O2" s="7923"/>
      <c r="P2" s="7923"/>
      <c r="Q2" s="7923"/>
      <c r="R2" s="7923"/>
      <c r="S2" s="7923"/>
      <c r="T2" s="7923"/>
    </row>
    <row r="3" spans="1:24" ht="25.5" customHeight="1">
      <c r="A3" s="7917" t="s">
        <v>389</v>
      </c>
      <c r="B3" s="7917"/>
      <c r="C3" s="7917"/>
      <c r="D3" s="7917"/>
      <c r="E3" s="7917"/>
      <c r="F3" s="7917"/>
      <c r="G3" s="7917"/>
      <c r="H3" s="7917"/>
      <c r="I3" s="7917"/>
      <c r="J3" s="7917"/>
      <c r="K3" s="7917"/>
      <c r="L3" s="7917"/>
      <c r="M3" s="7917"/>
      <c r="N3" s="7917"/>
      <c r="O3" s="7917"/>
      <c r="P3" s="7917"/>
      <c r="Q3" s="7917"/>
      <c r="R3" s="7917"/>
      <c r="S3" s="7917"/>
      <c r="T3" s="7917"/>
    </row>
    <row r="4" spans="1:24" ht="26.25" thickBot="1">
      <c r="A4" s="200">
        <v>2</v>
      </c>
      <c r="B4" s="389"/>
      <c r="W4" s="203"/>
      <c r="X4" s="203"/>
    </row>
    <row r="5" spans="1:24" ht="26.25" customHeight="1">
      <c r="B5" s="7926" t="s">
        <v>1</v>
      </c>
      <c r="C5" s="7924" t="s">
        <v>2</v>
      </c>
      <c r="D5" s="7929"/>
      <c r="E5" s="7930"/>
      <c r="F5" s="7924" t="s">
        <v>3</v>
      </c>
      <c r="G5" s="7929"/>
      <c r="H5" s="7930"/>
      <c r="I5" s="7924" t="s">
        <v>4</v>
      </c>
      <c r="J5" s="7929"/>
      <c r="K5" s="7930"/>
      <c r="L5" s="7924" t="s">
        <v>5</v>
      </c>
      <c r="M5" s="7929"/>
      <c r="N5" s="7930"/>
      <c r="O5" s="7924">
        <v>5</v>
      </c>
      <c r="P5" s="7929"/>
      <c r="Q5" s="7930"/>
      <c r="R5" s="7934" t="s">
        <v>22</v>
      </c>
      <c r="S5" s="7935"/>
      <c r="T5" s="7936"/>
      <c r="W5" s="203"/>
      <c r="X5" s="203"/>
    </row>
    <row r="6" spans="1:24" ht="26.25" thickBot="1">
      <c r="B6" s="7927"/>
      <c r="C6" s="7931"/>
      <c r="D6" s="7932"/>
      <c r="E6" s="7933"/>
      <c r="F6" s="7931"/>
      <c r="G6" s="7932"/>
      <c r="H6" s="7933"/>
      <c r="I6" s="7931"/>
      <c r="J6" s="7932"/>
      <c r="K6" s="7933"/>
      <c r="L6" s="7931"/>
      <c r="M6" s="7932"/>
      <c r="N6" s="7933"/>
      <c r="O6" s="7931"/>
      <c r="P6" s="7932"/>
      <c r="Q6" s="7933"/>
      <c r="R6" s="7937"/>
      <c r="S6" s="7938"/>
      <c r="T6" s="7939"/>
      <c r="W6" s="203"/>
      <c r="X6" s="203"/>
    </row>
    <row r="7" spans="1:24" ht="87.75" customHeight="1" thickBot="1">
      <c r="B7" s="7928"/>
      <c r="C7" s="475" t="s">
        <v>7</v>
      </c>
      <c r="D7" s="476" t="s">
        <v>8</v>
      </c>
      <c r="E7" s="477" t="s">
        <v>9</v>
      </c>
      <c r="F7" s="475" t="s">
        <v>7</v>
      </c>
      <c r="G7" s="476" t="s">
        <v>8</v>
      </c>
      <c r="H7" s="477" t="s">
        <v>9</v>
      </c>
      <c r="I7" s="475" t="s">
        <v>7</v>
      </c>
      <c r="J7" s="476" t="s">
        <v>8</v>
      </c>
      <c r="K7" s="477" t="s">
        <v>9</v>
      </c>
      <c r="L7" s="475" t="s">
        <v>7</v>
      </c>
      <c r="M7" s="476" t="s">
        <v>8</v>
      </c>
      <c r="N7" s="477" t="s">
        <v>9</v>
      </c>
      <c r="O7" s="475" t="s">
        <v>7</v>
      </c>
      <c r="P7" s="476" t="s">
        <v>8</v>
      </c>
      <c r="Q7" s="477" t="s">
        <v>9</v>
      </c>
      <c r="R7" s="475" t="s">
        <v>7</v>
      </c>
      <c r="S7" s="476" t="s">
        <v>8</v>
      </c>
      <c r="T7" s="477" t="s">
        <v>9</v>
      </c>
      <c r="W7" s="203"/>
      <c r="X7" s="203"/>
    </row>
    <row r="8" spans="1:24" ht="27" thickBot="1">
      <c r="B8" s="471" t="s">
        <v>10</v>
      </c>
      <c r="C8" s="478"/>
      <c r="D8" s="478"/>
      <c r="E8" s="470"/>
      <c r="F8" s="478"/>
      <c r="G8" s="478"/>
      <c r="H8" s="470"/>
      <c r="I8" s="478"/>
      <c r="J8" s="478"/>
      <c r="K8" s="470"/>
      <c r="L8" s="478"/>
      <c r="M8" s="478"/>
      <c r="N8" s="470"/>
      <c r="O8" s="479"/>
      <c r="P8" s="479"/>
      <c r="Q8" s="470"/>
      <c r="R8" s="465"/>
      <c r="S8" s="465"/>
      <c r="T8" s="465"/>
      <c r="W8" s="203"/>
      <c r="X8" s="203"/>
    </row>
    <row r="9" spans="1:24" s="200" customFormat="1" ht="27" thickBot="1">
      <c r="B9" s="464" t="s">
        <v>89</v>
      </c>
      <c r="C9" s="1426">
        <v>0</v>
      </c>
      <c r="D9" s="1426">
        <v>14</v>
      </c>
      <c r="E9" s="1426">
        <v>14</v>
      </c>
      <c r="F9" s="1426">
        <v>0</v>
      </c>
      <c r="G9" s="1426">
        <v>13</v>
      </c>
      <c r="H9" s="1426">
        <v>13</v>
      </c>
      <c r="I9" s="1426">
        <v>0</v>
      </c>
      <c r="J9" s="1426">
        <v>0</v>
      </c>
      <c r="K9" s="1426">
        <v>0</v>
      </c>
      <c r="L9" s="1426">
        <v>0</v>
      </c>
      <c r="M9" s="1426">
        <v>0</v>
      </c>
      <c r="N9" s="1426">
        <v>0</v>
      </c>
      <c r="O9" s="1426">
        <v>0</v>
      </c>
      <c r="P9" s="1426">
        <v>0</v>
      </c>
      <c r="Q9" s="470">
        <v>0</v>
      </c>
      <c r="R9" s="1412">
        <v>0</v>
      </c>
      <c r="S9" s="1412">
        <v>27</v>
      </c>
      <c r="T9" s="1412">
        <v>27</v>
      </c>
      <c r="W9" s="206"/>
      <c r="X9" s="203"/>
    </row>
    <row r="10" spans="1:24" ht="27" thickBot="1">
      <c r="B10" s="471" t="s">
        <v>14</v>
      </c>
      <c r="C10" s="1426">
        <v>0</v>
      </c>
      <c r="D10" s="1426">
        <v>14</v>
      </c>
      <c r="E10" s="1426">
        <v>14</v>
      </c>
      <c r="F10" s="1426">
        <v>0</v>
      </c>
      <c r="G10" s="1426">
        <v>13</v>
      </c>
      <c r="H10" s="1426">
        <v>13</v>
      </c>
      <c r="I10" s="1426">
        <v>0</v>
      </c>
      <c r="J10" s="1426">
        <v>0</v>
      </c>
      <c r="K10" s="1426">
        <v>0</v>
      </c>
      <c r="L10" s="1426">
        <v>0</v>
      </c>
      <c r="M10" s="1426">
        <v>0</v>
      </c>
      <c r="N10" s="1426">
        <v>0</v>
      </c>
      <c r="O10" s="1426">
        <v>0</v>
      </c>
      <c r="P10" s="1426">
        <v>0</v>
      </c>
      <c r="Q10" s="470">
        <v>0</v>
      </c>
      <c r="R10" s="1412">
        <v>0</v>
      </c>
      <c r="S10" s="1412">
        <v>27</v>
      </c>
      <c r="T10" s="1412">
        <v>27</v>
      </c>
      <c r="W10" s="203"/>
      <c r="X10" s="203"/>
    </row>
    <row r="11" spans="1:24" ht="27" thickBot="1">
      <c r="B11" s="472" t="s">
        <v>15</v>
      </c>
      <c r="C11" s="1426"/>
      <c r="D11" s="1426"/>
      <c r="E11" s="1426"/>
      <c r="F11" s="1426"/>
      <c r="G11" s="1426"/>
      <c r="H11" s="1426"/>
      <c r="I11" s="1426"/>
      <c r="J11" s="1426"/>
      <c r="K11" s="1426"/>
      <c r="L11" s="1426"/>
      <c r="M11" s="1426"/>
      <c r="N11" s="1426"/>
      <c r="O11" s="1412"/>
      <c r="P11" s="1412"/>
      <c r="Q11" s="465"/>
      <c r="R11" s="1412"/>
      <c r="S11" s="1412"/>
      <c r="T11" s="1412"/>
      <c r="W11" s="203"/>
      <c r="X11" s="203"/>
    </row>
    <row r="12" spans="1:24" ht="27" thickBot="1">
      <c r="B12" s="467" t="s">
        <v>16</v>
      </c>
      <c r="C12" s="1426"/>
      <c r="D12" s="1426"/>
      <c r="E12" s="1426"/>
      <c r="F12" s="1426"/>
      <c r="G12" s="1426"/>
      <c r="H12" s="1426"/>
      <c r="I12" s="1426"/>
      <c r="J12" s="1426"/>
      <c r="K12" s="1426"/>
      <c r="L12" s="1426"/>
      <c r="M12" s="1426"/>
      <c r="N12" s="1426"/>
      <c r="O12" s="1426"/>
      <c r="P12" s="1426"/>
      <c r="Q12" s="470"/>
      <c r="R12" s="1412"/>
      <c r="S12" s="1412"/>
      <c r="T12" s="1412"/>
      <c r="W12" s="203"/>
      <c r="X12" s="203"/>
    </row>
    <row r="13" spans="1:24" ht="27" thickBot="1">
      <c r="B13" s="464" t="s">
        <v>89</v>
      </c>
      <c r="C13" s="1426">
        <v>0</v>
      </c>
      <c r="D13" s="1426">
        <v>14</v>
      </c>
      <c r="E13" s="1426">
        <v>14</v>
      </c>
      <c r="F13" s="1426">
        <v>0</v>
      </c>
      <c r="G13" s="1426">
        <v>13</v>
      </c>
      <c r="H13" s="1426">
        <v>13</v>
      </c>
      <c r="I13" s="1426">
        <v>0</v>
      </c>
      <c r="J13" s="1426">
        <v>0</v>
      </c>
      <c r="K13" s="1426">
        <v>0</v>
      </c>
      <c r="L13" s="1426">
        <v>0</v>
      </c>
      <c r="M13" s="1426">
        <v>0</v>
      </c>
      <c r="N13" s="1426">
        <v>0</v>
      </c>
      <c r="O13" s="1426">
        <v>0</v>
      </c>
      <c r="P13" s="1426">
        <v>0</v>
      </c>
      <c r="Q13" s="470">
        <v>0</v>
      </c>
      <c r="R13" s="1412">
        <v>0</v>
      </c>
      <c r="S13" s="1412">
        <v>27</v>
      </c>
      <c r="T13" s="1412">
        <v>27</v>
      </c>
    </row>
    <row r="14" spans="1:24" ht="27" thickBot="1">
      <c r="B14" s="473" t="s">
        <v>17</v>
      </c>
      <c r="C14" s="1426">
        <v>0</v>
      </c>
      <c r="D14" s="1426">
        <v>14</v>
      </c>
      <c r="E14" s="1426">
        <v>14</v>
      </c>
      <c r="F14" s="1426">
        <v>0</v>
      </c>
      <c r="G14" s="1426">
        <v>13</v>
      </c>
      <c r="H14" s="1426">
        <v>13</v>
      </c>
      <c r="I14" s="1426">
        <v>0</v>
      </c>
      <c r="J14" s="1426">
        <v>0</v>
      </c>
      <c r="K14" s="1426">
        <v>0</v>
      </c>
      <c r="L14" s="1426">
        <v>0</v>
      </c>
      <c r="M14" s="1426">
        <v>0</v>
      </c>
      <c r="N14" s="1426">
        <v>0</v>
      </c>
      <c r="O14" s="1426">
        <v>0</v>
      </c>
      <c r="P14" s="1426">
        <v>0</v>
      </c>
      <c r="Q14" s="470">
        <v>0</v>
      </c>
      <c r="R14" s="1412">
        <v>0</v>
      </c>
      <c r="S14" s="1412">
        <v>27</v>
      </c>
      <c r="T14" s="1412">
        <v>27</v>
      </c>
    </row>
    <row r="15" spans="1:24" ht="51.75" thickBot="1">
      <c r="B15" s="468" t="s">
        <v>18</v>
      </c>
      <c r="C15" s="1426"/>
      <c r="D15" s="1426"/>
      <c r="E15" s="1426"/>
      <c r="F15" s="1426"/>
      <c r="G15" s="1426"/>
      <c r="H15" s="1426"/>
      <c r="I15" s="1426"/>
      <c r="J15" s="1426"/>
      <c r="K15" s="1426"/>
      <c r="L15" s="1426"/>
      <c r="M15" s="1426"/>
      <c r="N15" s="1426"/>
      <c r="O15" s="1426"/>
      <c r="P15" s="1426"/>
      <c r="Q15" s="470"/>
      <c r="R15" s="1412"/>
      <c r="S15" s="1412"/>
      <c r="T15" s="1412"/>
    </row>
    <row r="16" spans="1:24" ht="27" thickBot="1">
      <c r="B16" s="464" t="s">
        <v>89</v>
      </c>
      <c r="C16" s="1426">
        <v>0</v>
      </c>
      <c r="D16" s="1426">
        <v>0</v>
      </c>
      <c r="E16" s="1426">
        <v>0</v>
      </c>
      <c r="F16" s="1426">
        <v>0</v>
      </c>
      <c r="G16" s="1426">
        <v>0</v>
      </c>
      <c r="H16" s="1426">
        <v>0</v>
      </c>
      <c r="I16" s="1426">
        <v>0</v>
      </c>
      <c r="J16" s="1426">
        <v>0</v>
      </c>
      <c r="K16" s="1426">
        <v>0</v>
      </c>
      <c r="L16" s="1426">
        <v>0</v>
      </c>
      <c r="M16" s="1426">
        <v>0</v>
      </c>
      <c r="N16" s="1426">
        <v>0</v>
      </c>
      <c r="O16" s="1426">
        <v>0</v>
      </c>
      <c r="P16" s="1426">
        <v>0</v>
      </c>
      <c r="Q16" s="470">
        <v>0</v>
      </c>
      <c r="R16" s="1412">
        <v>0</v>
      </c>
      <c r="S16" s="1412">
        <v>0</v>
      </c>
      <c r="T16" s="1412">
        <v>0</v>
      </c>
    </row>
    <row r="17" spans="2:20" ht="51.75" thickBot="1">
      <c r="B17" s="474" t="s">
        <v>19</v>
      </c>
      <c r="C17" s="1426">
        <v>0</v>
      </c>
      <c r="D17" s="1426">
        <v>0</v>
      </c>
      <c r="E17" s="1426">
        <v>0</v>
      </c>
      <c r="F17" s="1426">
        <v>0</v>
      </c>
      <c r="G17" s="1426">
        <v>0</v>
      </c>
      <c r="H17" s="1426">
        <v>0</v>
      </c>
      <c r="I17" s="1426">
        <v>0</v>
      </c>
      <c r="J17" s="1426">
        <v>0</v>
      </c>
      <c r="K17" s="1426">
        <v>0</v>
      </c>
      <c r="L17" s="1426">
        <v>0</v>
      </c>
      <c r="M17" s="1426">
        <v>0</v>
      </c>
      <c r="N17" s="1426">
        <v>0</v>
      </c>
      <c r="O17" s="1426">
        <v>0</v>
      </c>
      <c r="P17" s="1426">
        <v>0</v>
      </c>
      <c r="Q17" s="470">
        <v>0</v>
      </c>
      <c r="R17" s="1412">
        <v>0</v>
      </c>
      <c r="S17" s="1412">
        <v>0</v>
      </c>
      <c r="T17" s="1412">
        <v>0</v>
      </c>
    </row>
    <row r="18" spans="2:20" ht="27" thickBot="1">
      <c r="B18" s="469" t="s">
        <v>212</v>
      </c>
      <c r="C18" s="1426">
        <v>0</v>
      </c>
      <c r="D18" s="1426">
        <v>14</v>
      </c>
      <c r="E18" s="1426">
        <v>14</v>
      </c>
      <c r="F18" s="1426">
        <v>0</v>
      </c>
      <c r="G18" s="1426">
        <v>13</v>
      </c>
      <c r="H18" s="1426">
        <v>13</v>
      </c>
      <c r="I18" s="1426">
        <v>0</v>
      </c>
      <c r="J18" s="1426">
        <v>0</v>
      </c>
      <c r="K18" s="1426">
        <v>0</v>
      </c>
      <c r="L18" s="1426">
        <v>0</v>
      </c>
      <c r="M18" s="1426">
        <v>0</v>
      </c>
      <c r="N18" s="1426">
        <v>0</v>
      </c>
      <c r="O18" s="1426">
        <v>0</v>
      </c>
      <c r="P18" s="1426">
        <v>0</v>
      </c>
      <c r="Q18" s="470">
        <v>0</v>
      </c>
      <c r="R18" s="1412">
        <v>0</v>
      </c>
      <c r="S18" s="1412">
        <v>27</v>
      </c>
      <c r="T18" s="1412">
        <v>27</v>
      </c>
    </row>
    <row r="19" spans="2:20" ht="36.75" thickBot="1">
      <c r="B19" s="469" t="s">
        <v>34</v>
      </c>
      <c r="C19" s="1426">
        <v>0</v>
      </c>
      <c r="D19" s="1426">
        <v>0</v>
      </c>
      <c r="E19" s="1426">
        <v>0</v>
      </c>
      <c r="F19" s="1426">
        <v>0</v>
      </c>
      <c r="G19" s="1426">
        <v>0</v>
      </c>
      <c r="H19" s="1426">
        <v>0</v>
      </c>
      <c r="I19" s="1426">
        <v>0</v>
      </c>
      <c r="J19" s="1426">
        <v>0</v>
      </c>
      <c r="K19" s="1426">
        <v>0</v>
      </c>
      <c r="L19" s="1426">
        <v>0</v>
      </c>
      <c r="M19" s="1426">
        <v>0</v>
      </c>
      <c r="N19" s="1426">
        <v>0</v>
      </c>
      <c r="O19" s="1426">
        <v>0</v>
      </c>
      <c r="P19" s="1426">
        <v>0</v>
      </c>
      <c r="Q19" s="470">
        <v>0</v>
      </c>
      <c r="R19" s="1412">
        <v>0</v>
      </c>
      <c r="S19" s="1412">
        <v>0</v>
      </c>
      <c r="T19" s="1412">
        <v>0</v>
      </c>
    </row>
    <row r="20" spans="2:20" ht="38.25" customHeight="1" thickBot="1">
      <c r="B20" s="466" t="s">
        <v>35</v>
      </c>
      <c r="C20" s="1423">
        <v>0</v>
      </c>
      <c r="D20" s="1423">
        <v>14</v>
      </c>
      <c r="E20" s="1423">
        <v>14</v>
      </c>
      <c r="F20" s="1423">
        <v>0</v>
      </c>
      <c r="G20" s="1423">
        <v>13</v>
      </c>
      <c r="H20" s="1423">
        <v>13</v>
      </c>
      <c r="I20" s="1423">
        <v>0</v>
      </c>
      <c r="J20" s="1423">
        <v>0</v>
      </c>
      <c r="K20" s="1423">
        <v>0</v>
      </c>
      <c r="L20" s="1423">
        <v>0</v>
      </c>
      <c r="M20" s="1423">
        <v>0</v>
      </c>
      <c r="N20" s="1423">
        <v>0</v>
      </c>
      <c r="O20" s="1423">
        <v>0</v>
      </c>
      <c r="P20" s="1423">
        <v>0</v>
      </c>
      <c r="Q20" s="1434">
        <v>0</v>
      </c>
      <c r="R20" s="1424">
        <v>0</v>
      </c>
      <c r="S20" s="1424">
        <v>27</v>
      </c>
      <c r="T20" s="1424">
        <v>27</v>
      </c>
    </row>
    <row r="21" spans="2:20">
      <c r="B21" s="390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</row>
    <row r="22" spans="2:20">
      <c r="B22" s="390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</row>
    <row r="23" spans="2:20">
      <c r="B23" s="7916"/>
      <c r="C23" s="7916"/>
      <c r="D23" s="7916"/>
      <c r="E23" s="7916"/>
      <c r="F23" s="7916"/>
      <c r="G23" s="7916"/>
      <c r="H23" s="7916"/>
      <c r="I23" s="7916"/>
      <c r="J23" s="7916"/>
      <c r="K23" s="7916"/>
      <c r="L23" s="7916"/>
      <c r="M23" s="7916"/>
      <c r="N23" s="7916"/>
      <c r="O23" s="7916"/>
      <c r="P23" s="7916"/>
      <c r="Q23" s="7916"/>
      <c r="R23" s="7916"/>
      <c r="S23" s="7916"/>
      <c r="T23" s="7916"/>
    </row>
    <row r="24" spans="2:20">
      <c r="B24" s="390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</row>
    <row r="26" spans="2:20">
      <c r="B26" s="203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</row>
    <row r="27" spans="2:20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D33" sqref="D33"/>
    </sheetView>
  </sheetViews>
  <sheetFormatPr defaultRowHeight="20.25"/>
  <cols>
    <col min="1" max="1" width="73.42578125" style="720" customWidth="1"/>
    <col min="2" max="2" width="12.42578125" style="720" customWidth="1"/>
    <col min="3" max="3" width="12.85546875" style="720" customWidth="1"/>
    <col min="4" max="4" width="12.28515625" style="720" customWidth="1"/>
    <col min="5" max="5" width="10.28515625" style="720" customWidth="1"/>
    <col min="6" max="6" width="10" style="720" customWidth="1"/>
    <col min="7" max="7" width="11" style="720" customWidth="1"/>
    <col min="8" max="8" width="10.7109375" style="720" customWidth="1"/>
    <col min="9" max="9" width="10.42578125" style="720" customWidth="1"/>
    <col min="10" max="10" width="12.28515625" style="720" customWidth="1"/>
    <col min="11" max="11" width="10.85546875" style="720" customWidth="1"/>
    <col min="12" max="12" width="9.5703125" style="720" customWidth="1"/>
    <col min="13" max="13" width="11.28515625" style="720" customWidth="1"/>
    <col min="14" max="14" width="12.5703125" style="720" customWidth="1"/>
    <col min="15" max="15" width="12.42578125" style="720" customWidth="1"/>
    <col min="16" max="16" width="10.85546875" style="720" customWidth="1"/>
    <col min="17" max="256" width="9.140625" style="720"/>
    <col min="257" max="257" width="73.42578125" style="720" customWidth="1"/>
    <col min="258" max="258" width="12.42578125" style="720" customWidth="1"/>
    <col min="259" max="259" width="12.85546875" style="720" customWidth="1"/>
    <col min="260" max="260" width="12.28515625" style="720" customWidth="1"/>
    <col min="261" max="261" width="10.28515625" style="720" customWidth="1"/>
    <col min="262" max="262" width="10" style="720" customWidth="1"/>
    <col min="263" max="263" width="11" style="720" customWidth="1"/>
    <col min="264" max="264" width="10.7109375" style="720" customWidth="1"/>
    <col min="265" max="265" width="10.42578125" style="720" customWidth="1"/>
    <col min="266" max="266" width="12.28515625" style="720" customWidth="1"/>
    <col min="267" max="267" width="10.85546875" style="720" customWidth="1"/>
    <col min="268" max="268" width="9.5703125" style="720" customWidth="1"/>
    <col min="269" max="269" width="11.28515625" style="720" customWidth="1"/>
    <col min="270" max="270" width="12.5703125" style="720" customWidth="1"/>
    <col min="271" max="271" width="12.42578125" style="720" customWidth="1"/>
    <col min="272" max="272" width="10.85546875" style="720" customWidth="1"/>
    <col min="273" max="512" width="9.140625" style="720"/>
    <col min="513" max="513" width="73.42578125" style="720" customWidth="1"/>
    <col min="514" max="514" width="12.42578125" style="720" customWidth="1"/>
    <col min="515" max="515" width="12.85546875" style="720" customWidth="1"/>
    <col min="516" max="516" width="12.28515625" style="720" customWidth="1"/>
    <col min="517" max="517" width="10.28515625" style="720" customWidth="1"/>
    <col min="518" max="518" width="10" style="720" customWidth="1"/>
    <col min="519" max="519" width="11" style="720" customWidth="1"/>
    <col min="520" max="520" width="10.7109375" style="720" customWidth="1"/>
    <col min="521" max="521" width="10.42578125" style="720" customWidth="1"/>
    <col min="522" max="522" width="12.28515625" style="720" customWidth="1"/>
    <col min="523" max="523" width="10.85546875" style="720" customWidth="1"/>
    <col min="524" max="524" width="9.5703125" style="720" customWidth="1"/>
    <col min="525" max="525" width="11.28515625" style="720" customWidth="1"/>
    <col min="526" max="526" width="12.5703125" style="720" customWidth="1"/>
    <col min="527" max="527" width="12.42578125" style="720" customWidth="1"/>
    <col min="528" max="528" width="10.85546875" style="720" customWidth="1"/>
    <col min="529" max="768" width="9.140625" style="720"/>
    <col min="769" max="769" width="73.42578125" style="720" customWidth="1"/>
    <col min="770" max="770" width="12.42578125" style="720" customWidth="1"/>
    <col min="771" max="771" width="12.85546875" style="720" customWidth="1"/>
    <col min="772" max="772" width="12.28515625" style="720" customWidth="1"/>
    <col min="773" max="773" width="10.28515625" style="720" customWidth="1"/>
    <col min="774" max="774" width="10" style="720" customWidth="1"/>
    <col min="775" max="775" width="11" style="720" customWidth="1"/>
    <col min="776" max="776" width="10.7109375" style="720" customWidth="1"/>
    <col min="777" max="777" width="10.42578125" style="720" customWidth="1"/>
    <col min="778" max="778" width="12.28515625" style="720" customWidth="1"/>
    <col min="779" max="779" width="10.85546875" style="720" customWidth="1"/>
    <col min="780" max="780" width="9.5703125" style="720" customWidth="1"/>
    <col min="781" max="781" width="11.28515625" style="720" customWidth="1"/>
    <col min="782" max="782" width="12.5703125" style="720" customWidth="1"/>
    <col min="783" max="783" width="12.42578125" style="720" customWidth="1"/>
    <col min="784" max="784" width="10.85546875" style="720" customWidth="1"/>
    <col min="785" max="1024" width="9.140625" style="720"/>
    <col min="1025" max="1025" width="73.42578125" style="720" customWidth="1"/>
    <col min="1026" max="1026" width="12.42578125" style="720" customWidth="1"/>
    <col min="1027" max="1027" width="12.85546875" style="720" customWidth="1"/>
    <col min="1028" max="1028" width="12.28515625" style="720" customWidth="1"/>
    <col min="1029" max="1029" width="10.28515625" style="720" customWidth="1"/>
    <col min="1030" max="1030" width="10" style="720" customWidth="1"/>
    <col min="1031" max="1031" width="11" style="720" customWidth="1"/>
    <col min="1032" max="1032" width="10.7109375" style="720" customWidth="1"/>
    <col min="1033" max="1033" width="10.42578125" style="720" customWidth="1"/>
    <col min="1034" max="1034" width="12.28515625" style="720" customWidth="1"/>
    <col min="1035" max="1035" width="10.85546875" style="720" customWidth="1"/>
    <col min="1036" max="1036" width="9.5703125" style="720" customWidth="1"/>
    <col min="1037" max="1037" width="11.28515625" style="720" customWidth="1"/>
    <col min="1038" max="1038" width="12.5703125" style="720" customWidth="1"/>
    <col min="1039" max="1039" width="12.42578125" style="720" customWidth="1"/>
    <col min="1040" max="1040" width="10.85546875" style="720" customWidth="1"/>
    <col min="1041" max="1280" width="9.140625" style="720"/>
    <col min="1281" max="1281" width="73.42578125" style="720" customWidth="1"/>
    <col min="1282" max="1282" width="12.42578125" style="720" customWidth="1"/>
    <col min="1283" max="1283" width="12.85546875" style="720" customWidth="1"/>
    <col min="1284" max="1284" width="12.28515625" style="720" customWidth="1"/>
    <col min="1285" max="1285" width="10.28515625" style="720" customWidth="1"/>
    <col min="1286" max="1286" width="10" style="720" customWidth="1"/>
    <col min="1287" max="1287" width="11" style="720" customWidth="1"/>
    <col min="1288" max="1288" width="10.7109375" style="720" customWidth="1"/>
    <col min="1289" max="1289" width="10.42578125" style="720" customWidth="1"/>
    <col min="1290" max="1290" width="12.28515625" style="720" customWidth="1"/>
    <col min="1291" max="1291" width="10.85546875" style="720" customWidth="1"/>
    <col min="1292" max="1292" width="9.5703125" style="720" customWidth="1"/>
    <col min="1293" max="1293" width="11.28515625" style="720" customWidth="1"/>
    <col min="1294" max="1294" width="12.5703125" style="720" customWidth="1"/>
    <col min="1295" max="1295" width="12.42578125" style="720" customWidth="1"/>
    <col min="1296" max="1296" width="10.85546875" style="720" customWidth="1"/>
    <col min="1297" max="1536" width="9.140625" style="720"/>
    <col min="1537" max="1537" width="73.42578125" style="720" customWidth="1"/>
    <col min="1538" max="1538" width="12.42578125" style="720" customWidth="1"/>
    <col min="1539" max="1539" width="12.85546875" style="720" customWidth="1"/>
    <col min="1540" max="1540" width="12.28515625" style="720" customWidth="1"/>
    <col min="1541" max="1541" width="10.28515625" style="720" customWidth="1"/>
    <col min="1542" max="1542" width="10" style="720" customWidth="1"/>
    <col min="1543" max="1543" width="11" style="720" customWidth="1"/>
    <col min="1544" max="1544" width="10.7109375" style="720" customWidth="1"/>
    <col min="1545" max="1545" width="10.42578125" style="720" customWidth="1"/>
    <col min="1546" max="1546" width="12.28515625" style="720" customWidth="1"/>
    <col min="1547" max="1547" width="10.85546875" style="720" customWidth="1"/>
    <col min="1548" max="1548" width="9.5703125" style="720" customWidth="1"/>
    <col min="1549" max="1549" width="11.28515625" style="720" customWidth="1"/>
    <col min="1550" max="1550" width="12.5703125" style="720" customWidth="1"/>
    <col min="1551" max="1551" width="12.42578125" style="720" customWidth="1"/>
    <col min="1552" max="1552" width="10.85546875" style="720" customWidth="1"/>
    <col min="1553" max="1792" width="9.140625" style="720"/>
    <col min="1793" max="1793" width="73.42578125" style="720" customWidth="1"/>
    <col min="1794" max="1794" width="12.42578125" style="720" customWidth="1"/>
    <col min="1795" max="1795" width="12.85546875" style="720" customWidth="1"/>
    <col min="1796" max="1796" width="12.28515625" style="720" customWidth="1"/>
    <col min="1797" max="1797" width="10.28515625" style="720" customWidth="1"/>
    <col min="1798" max="1798" width="10" style="720" customWidth="1"/>
    <col min="1799" max="1799" width="11" style="720" customWidth="1"/>
    <col min="1800" max="1800" width="10.7109375" style="720" customWidth="1"/>
    <col min="1801" max="1801" width="10.42578125" style="720" customWidth="1"/>
    <col min="1802" max="1802" width="12.28515625" style="720" customWidth="1"/>
    <col min="1803" max="1803" width="10.85546875" style="720" customWidth="1"/>
    <col min="1804" max="1804" width="9.5703125" style="720" customWidth="1"/>
    <col min="1805" max="1805" width="11.28515625" style="720" customWidth="1"/>
    <col min="1806" max="1806" width="12.5703125" style="720" customWidth="1"/>
    <col min="1807" max="1807" width="12.42578125" style="720" customWidth="1"/>
    <col min="1808" max="1808" width="10.85546875" style="720" customWidth="1"/>
    <col min="1809" max="2048" width="9.140625" style="720"/>
    <col min="2049" max="2049" width="73.42578125" style="720" customWidth="1"/>
    <col min="2050" max="2050" width="12.42578125" style="720" customWidth="1"/>
    <col min="2051" max="2051" width="12.85546875" style="720" customWidth="1"/>
    <col min="2052" max="2052" width="12.28515625" style="720" customWidth="1"/>
    <col min="2053" max="2053" width="10.28515625" style="720" customWidth="1"/>
    <col min="2054" max="2054" width="10" style="720" customWidth="1"/>
    <col min="2055" max="2055" width="11" style="720" customWidth="1"/>
    <col min="2056" max="2056" width="10.7109375" style="720" customWidth="1"/>
    <col min="2057" max="2057" width="10.42578125" style="720" customWidth="1"/>
    <col min="2058" max="2058" width="12.28515625" style="720" customWidth="1"/>
    <col min="2059" max="2059" width="10.85546875" style="720" customWidth="1"/>
    <col min="2060" max="2060" width="9.5703125" style="720" customWidth="1"/>
    <col min="2061" max="2061" width="11.28515625" style="720" customWidth="1"/>
    <col min="2062" max="2062" width="12.5703125" style="720" customWidth="1"/>
    <col min="2063" max="2063" width="12.42578125" style="720" customWidth="1"/>
    <col min="2064" max="2064" width="10.85546875" style="720" customWidth="1"/>
    <col min="2065" max="2304" width="9.140625" style="720"/>
    <col min="2305" max="2305" width="73.42578125" style="720" customWidth="1"/>
    <col min="2306" max="2306" width="12.42578125" style="720" customWidth="1"/>
    <col min="2307" max="2307" width="12.85546875" style="720" customWidth="1"/>
    <col min="2308" max="2308" width="12.28515625" style="720" customWidth="1"/>
    <col min="2309" max="2309" width="10.28515625" style="720" customWidth="1"/>
    <col min="2310" max="2310" width="10" style="720" customWidth="1"/>
    <col min="2311" max="2311" width="11" style="720" customWidth="1"/>
    <col min="2312" max="2312" width="10.7109375" style="720" customWidth="1"/>
    <col min="2313" max="2313" width="10.42578125" style="720" customWidth="1"/>
    <col min="2314" max="2314" width="12.28515625" style="720" customWidth="1"/>
    <col min="2315" max="2315" width="10.85546875" style="720" customWidth="1"/>
    <col min="2316" max="2316" width="9.5703125" style="720" customWidth="1"/>
    <col min="2317" max="2317" width="11.28515625" style="720" customWidth="1"/>
    <col min="2318" max="2318" width="12.5703125" style="720" customWidth="1"/>
    <col min="2319" max="2319" width="12.42578125" style="720" customWidth="1"/>
    <col min="2320" max="2320" width="10.85546875" style="720" customWidth="1"/>
    <col min="2321" max="2560" width="9.140625" style="720"/>
    <col min="2561" max="2561" width="73.42578125" style="720" customWidth="1"/>
    <col min="2562" max="2562" width="12.42578125" style="720" customWidth="1"/>
    <col min="2563" max="2563" width="12.85546875" style="720" customWidth="1"/>
    <col min="2564" max="2564" width="12.28515625" style="720" customWidth="1"/>
    <col min="2565" max="2565" width="10.28515625" style="720" customWidth="1"/>
    <col min="2566" max="2566" width="10" style="720" customWidth="1"/>
    <col min="2567" max="2567" width="11" style="720" customWidth="1"/>
    <col min="2568" max="2568" width="10.7109375" style="720" customWidth="1"/>
    <col min="2569" max="2569" width="10.42578125" style="720" customWidth="1"/>
    <col min="2570" max="2570" width="12.28515625" style="720" customWidth="1"/>
    <col min="2571" max="2571" width="10.85546875" style="720" customWidth="1"/>
    <col min="2572" max="2572" width="9.5703125" style="720" customWidth="1"/>
    <col min="2573" max="2573" width="11.28515625" style="720" customWidth="1"/>
    <col min="2574" max="2574" width="12.5703125" style="720" customWidth="1"/>
    <col min="2575" max="2575" width="12.42578125" style="720" customWidth="1"/>
    <col min="2576" max="2576" width="10.85546875" style="720" customWidth="1"/>
    <col min="2577" max="2816" width="9.140625" style="720"/>
    <col min="2817" max="2817" width="73.42578125" style="720" customWidth="1"/>
    <col min="2818" max="2818" width="12.42578125" style="720" customWidth="1"/>
    <col min="2819" max="2819" width="12.85546875" style="720" customWidth="1"/>
    <col min="2820" max="2820" width="12.28515625" style="720" customWidth="1"/>
    <col min="2821" max="2821" width="10.28515625" style="720" customWidth="1"/>
    <col min="2822" max="2822" width="10" style="720" customWidth="1"/>
    <col min="2823" max="2823" width="11" style="720" customWidth="1"/>
    <col min="2824" max="2824" width="10.7109375" style="720" customWidth="1"/>
    <col min="2825" max="2825" width="10.42578125" style="720" customWidth="1"/>
    <col min="2826" max="2826" width="12.28515625" style="720" customWidth="1"/>
    <col min="2827" max="2827" width="10.85546875" style="720" customWidth="1"/>
    <col min="2828" max="2828" width="9.5703125" style="720" customWidth="1"/>
    <col min="2829" max="2829" width="11.28515625" style="720" customWidth="1"/>
    <col min="2830" max="2830" width="12.5703125" style="720" customWidth="1"/>
    <col min="2831" max="2831" width="12.42578125" style="720" customWidth="1"/>
    <col min="2832" max="2832" width="10.85546875" style="720" customWidth="1"/>
    <col min="2833" max="3072" width="9.140625" style="720"/>
    <col min="3073" max="3073" width="73.42578125" style="720" customWidth="1"/>
    <col min="3074" max="3074" width="12.42578125" style="720" customWidth="1"/>
    <col min="3075" max="3075" width="12.85546875" style="720" customWidth="1"/>
    <col min="3076" max="3076" width="12.28515625" style="720" customWidth="1"/>
    <col min="3077" max="3077" width="10.28515625" style="720" customWidth="1"/>
    <col min="3078" max="3078" width="10" style="720" customWidth="1"/>
    <col min="3079" max="3079" width="11" style="720" customWidth="1"/>
    <col min="3080" max="3080" width="10.7109375" style="720" customWidth="1"/>
    <col min="3081" max="3081" width="10.42578125" style="720" customWidth="1"/>
    <col min="3082" max="3082" width="12.28515625" style="720" customWidth="1"/>
    <col min="3083" max="3083" width="10.85546875" style="720" customWidth="1"/>
    <col min="3084" max="3084" width="9.5703125" style="720" customWidth="1"/>
    <col min="3085" max="3085" width="11.28515625" style="720" customWidth="1"/>
    <col min="3086" max="3086" width="12.5703125" style="720" customWidth="1"/>
    <col min="3087" max="3087" width="12.42578125" style="720" customWidth="1"/>
    <col min="3088" max="3088" width="10.85546875" style="720" customWidth="1"/>
    <col min="3089" max="3328" width="9.140625" style="720"/>
    <col min="3329" max="3329" width="73.42578125" style="720" customWidth="1"/>
    <col min="3330" max="3330" width="12.42578125" style="720" customWidth="1"/>
    <col min="3331" max="3331" width="12.85546875" style="720" customWidth="1"/>
    <col min="3332" max="3332" width="12.28515625" style="720" customWidth="1"/>
    <col min="3333" max="3333" width="10.28515625" style="720" customWidth="1"/>
    <col min="3334" max="3334" width="10" style="720" customWidth="1"/>
    <col min="3335" max="3335" width="11" style="720" customWidth="1"/>
    <col min="3336" max="3336" width="10.7109375" style="720" customWidth="1"/>
    <col min="3337" max="3337" width="10.42578125" style="720" customWidth="1"/>
    <col min="3338" max="3338" width="12.28515625" style="720" customWidth="1"/>
    <col min="3339" max="3339" width="10.85546875" style="720" customWidth="1"/>
    <col min="3340" max="3340" width="9.5703125" style="720" customWidth="1"/>
    <col min="3341" max="3341" width="11.28515625" style="720" customWidth="1"/>
    <col min="3342" max="3342" width="12.5703125" style="720" customWidth="1"/>
    <col min="3343" max="3343" width="12.42578125" style="720" customWidth="1"/>
    <col min="3344" max="3344" width="10.85546875" style="720" customWidth="1"/>
    <col min="3345" max="3584" width="9.140625" style="720"/>
    <col min="3585" max="3585" width="73.42578125" style="720" customWidth="1"/>
    <col min="3586" max="3586" width="12.42578125" style="720" customWidth="1"/>
    <col min="3587" max="3587" width="12.85546875" style="720" customWidth="1"/>
    <col min="3588" max="3588" width="12.28515625" style="720" customWidth="1"/>
    <col min="3589" max="3589" width="10.28515625" style="720" customWidth="1"/>
    <col min="3590" max="3590" width="10" style="720" customWidth="1"/>
    <col min="3591" max="3591" width="11" style="720" customWidth="1"/>
    <col min="3592" max="3592" width="10.7109375" style="720" customWidth="1"/>
    <col min="3593" max="3593" width="10.42578125" style="720" customWidth="1"/>
    <col min="3594" max="3594" width="12.28515625" style="720" customWidth="1"/>
    <col min="3595" max="3595" width="10.85546875" style="720" customWidth="1"/>
    <col min="3596" max="3596" width="9.5703125" style="720" customWidth="1"/>
    <col min="3597" max="3597" width="11.28515625" style="720" customWidth="1"/>
    <col min="3598" max="3598" width="12.5703125" style="720" customWidth="1"/>
    <col min="3599" max="3599" width="12.42578125" style="720" customWidth="1"/>
    <col min="3600" max="3600" width="10.85546875" style="720" customWidth="1"/>
    <col min="3601" max="3840" width="9.140625" style="720"/>
    <col min="3841" max="3841" width="73.42578125" style="720" customWidth="1"/>
    <col min="3842" max="3842" width="12.42578125" style="720" customWidth="1"/>
    <col min="3843" max="3843" width="12.85546875" style="720" customWidth="1"/>
    <col min="3844" max="3844" width="12.28515625" style="720" customWidth="1"/>
    <col min="3845" max="3845" width="10.28515625" style="720" customWidth="1"/>
    <col min="3846" max="3846" width="10" style="720" customWidth="1"/>
    <col min="3847" max="3847" width="11" style="720" customWidth="1"/>
    <col min="3848" max="3848" width="10.7109375" style="720" customWidth="1"/>
    <col min="3849" max="3849" width="10.42578125" style="720" customWidth="1"/>
    <col min="3850" max="3850" width="12.28515625" style="720" customWidth="1"/>
    <col min="3851" max="3851" width="10.85546875" style="720" customWidth="1"/>
    <col min="3852" max="3852" width="9.5703125" style="720" customWidth="1"/>
    <col min="3853" max="3853" width="11.28515625" style="720" customWidth="1"/>
    <col min="3854" max="3854" width="12.5703125" style="720" customWidth="1"/>
    <col min="3855" max="3855" width="12.42578125" style="720" customWidth="1"/>
    <col min="3856" max="3856" width="10.85546875" style="720" customWidth="1"/>
    <col min="3857" max="4096" width="9.140625" style="720"/>
    <col min="4097" max="4097" width="73.42578125" style="720" customWidth="1"/>
    <col min="4098" max="4098" width="12.42578125" style="720" customWidth="1"/>
    <col min="4099" max="4099" width="12.85546875" style="720" customWidth="1"/>
    <col min="4100" max="4100" width="12.28515625" style="720" customWidth="1"/>
    <col min="4101" max="4101" width="10.28515625" style="720" customWidth="1"/>
    <col min="4102" max="4102" width="10" style="720" customWidth="1"/>
    <col min="4103" max="4103" width="11" style="720" customWidth="1"/>
    <col min="4104" max="4104" width="10.7109375" style="720" customWidth="1"/>
    <col min="4105" max="4105" width="10.42578125" style="720" customWidth="1"/>
    <col min="4106" max="4106" width="12.28515625" style="720" customWidth="1"/>
    <col min="4107" max="4107" width="10.85546875" style="720" customWidth="1"/>
    <col min="4108" max="4108" width="9.5703125" style="720" customWidth="1"/>
    <col min="4109" max="4109" width="11.28515625" style="720" customWidth="1"/>
    <col min="4110" max="4110" width="12.5703125" style="720" customWidth="1"/>
    <col min="4111" max="4111" width="12.42578125" style="720" customWidth="1"/>
    <col min="4112" max="4112" width="10.85546875" style="720" customWidth="1"/>
    <col min="4113" max="4352" width="9.140625" style="720"/>
    <col min="4353" max="4353" width="73.42578125" style="720" customWidth="1"/>
    <col min="4354" max="4354" width="12.42578125" style="720" customWidth="1"/>
    <col min="4355" max="4355" width="12.85546875" style="720" customWidth="1"/>
    <col min="4356" max="4356" width="12.28515625" style="720" customWidth="1"/>
    <col min="4357" max="4357" width="10.28515625" style="720" customWidth="1"/>
    <col min="4358" max="4358" width="10" style="720" customWidth="1"/>
    <col min="4359" max="4359" width="11" style="720" customWidth="1"/>
    <col min="4360" max="4360" width="10.7109375" style="720" customWidth="1"/>
    <col min="4361" max="4361" width="10.42578125" style="720" customWidth="1"/>
    <col min="4362" max="4362" width="12.28515625" style="720" customWidth="1"/>
    <col min="4363" max="4363" width="10.85546875" style="720" customWidth="1"/>
    <col min="4364" max="4364" width="9.5703125" style="720" customWidth="1"/>
    <col min="4365" max="4365" width="11.28515625" style="720" customWidth="1"/>
    <col min="4366" max="4366" width="12.5703125" style="720" customWidth="1"/>
    <col min="4367" max="4367" width="12.42578125" style="720" customWidth="1"/>
    <col min="4368" max="4368" width="10.85546875" style="720" customWidth="1"/>
    <col min="4369" max="4608" width="9.140625" style="720"/>
    <col min="4609" max="4609" width="73.42578125" style="720" customWidth="1"/>
    <col min="4610" max="4610" width="12.42578125" style="720" customWidth="1"/>
    <col min="4611" max="4611" width="12.85546875" style="720" customWidth="1"/>
    <col min="4612" max="4612" width="12.28515625" style="720" customWidth="1"/>
    <col min="4613" max="4613" width="10.28515625" style="720" customWidth="1"/>
    <col min="4614" max="4614" width="10" style="720" customWidth="1"/>
    <col min="4615" max="4615" width="11" style="720" customWidth="1"/>
    <col min="4616" max="4616" width="10.7109375" style="720" customWidth="1"/>
    <col min="4617" max="4617" width="10.42578125" style="720" customWidth="1"/>
    <col min="4618" max="4618" width="12.28515625" style="720" customWidth="1"/>
    <col min="4619" max="4619" width="10.85546875" style="720" customWidth="1"/>
    <col min="4620" max="4620" width="9.5703125" style="720" customWidth="1"/>
    <col min="4621" max="4621" width="11.28515625" style="720" customWidth="1"/>
    <col min="4622" max="4622" width="12.5703125" style="720" customWidth="1"/>
    <col min="4623" max="4623" width="12.42578125" style="720" customWidth="1"/>
    <col min="4624" max="4624" width="10.85546875" style="720" customWidth="1"/>
    <col min="4625" max="4864" width="9.140625" style="720"/>
    <col min="4865" max="4865" width="73.42578125" style="720" customWidth="1"/>
    <col min="4866" max="4866" width="12.42578125" style="720" customWidth="1"/>
    <col min="4867" max="4867" width="12.85546875" style="720" customWidth="1"/>
    <col min="4868" max="4868" width="12.28515625" style="720" customWidth="1"/>
    <col min="4869" max="4869" width="10.28515625" style="720" customWidth="1"/>
    <col min="4870" max="4870" width="10" style="720" customWidth="1"/>
    <col min="4871" max="4871" width="11" style="720" customWidth="1"/>
    <col min="4872" max="4872" width="10.7109375" style="720" customWidth="1"/>
    <col min="4873" max="4873" width="10.42578125" style="720" customWidth="1"/>
    <col min="4874" max="4874" width="12.28515625" style="720" customWidth="1"/>
    <col min="4875" max="4875" width="10.85546875" style="720" customWidth="1"/>
    <col min="4876" max="4876" width="9.5703125" style="720" customWidth="1"/>
    <col min="4877" max="4877" width="11.28515625" style="720" customWidth="1"/>
    <col min="4878" max="4878" width="12.5703125" style="720" customWidth="1"/>
    <col min="4879" max="4879" width="12.42578125" style="720" customWidth="1"/>
    <col min="4880" max="4880" width="10.85546875" style="720" customWidth="1"/>
    <col min="4881" max="5120" width="9.140625" style="720"/>
    <col min="5121" max="5121" width="73.42578125" style="720" customWidth="1"/>
    <col min="5122" max="5122" width="12.42578125" style="720" customWidth="1"/>
    <col min="5123" max="5123" width="12.85546875" style="720" customWidth="1"/>
    <col min="5124" max="5124" width="12.28515625" style="720" customWidth="1"/>
    <col min="5125" max="5125" width="10.28515625" style="720" customWidth="1"/>
    <col min="5126" max="5126" width="10" style="720" customWidth="1"/>
    <col min="5127" max="5127" width="11" style="720" customWidth="1"/>
    <col min="5128" max="5128" width="10.7109375" style="720" customWidth="1"/>
    <col min="5129" max="5129" width="10.42578125" style="720" customWidth="1"/>
    <col min="5130" max="5130" width="12.28515625" style="720" customWidth="1"/>
    <col min="5131" max="5131" width="10.85546875" style="720" customWidth="1"/>
    <col min="5132" max="5132" width="9.5703125" style="720" customWidth="1"/>
    <col min="5133" max="5133" width="11.28515625" style="720" customWidth="1"/>
    <col min="5134" max="5134" width="12.5703125" style="720" customWidth="1"/>
    <col min="5135" max="5135" width="12.42578125" style="720" customWidth="1"/>
    <col min="5136" max="5136" width="10.85546875" style="720" customWidth="1"/>
    <col min="5137" max="5376" width="9.140625" style="720"/>
    <col min="5377" max="5377" width="73.42578125" style="720" customWidth="1"/>
    <col min="5378" max="5378" width="12.42578125" style="720" customWidth="1"/>
    <col min="5379" max="5379" width="12.85546875" style="720" customWidth="1"/>
    <col min="5380" max="5380" width="12.28515625" style="720" customWidth="1"/>
    <col min="5381" max="5381" width="10.28515625" style="720" customWidth="1"/>
    <col min="5382" max="5382" width="10" style="720" customWidth="1"/>
    <col min="5383" max="5383" width="11" style="720" customWidth="1"/>
    <col min="5384" max="5384" width="10.7109375" style="720" customWidth="1"/>
    <col min="5385" max="5385" width="10.42578125" style="720" customWidth="1"/>
    <col min="5386" max="5386" width="12.28515625" style="720" customWidth="1"/>
    <col min="5387" max="5387" width="10.85546875" style="720" customWidth="1"/>
    <col min="5388" max="5388" width="9.5703125" style="720" customWidth="1"/>
    <col min="5389" max="5389" width="11.28515625" style="720" customWidth="1"/>
    <col min="5390" max="5390" width="12.5703125" style="720" customWidth="1"/>
    <col min="5391" max="5391" width="12.42578125" style="720" customWidth="1"/>
    <col min="5392" max="5392" width="10.85546875" style="720" customWidth="1"/>
    <col min="5393" max="5632" width="9.140625" style="720"/>
    <col min="5633" max="5633" width="73.42578125" style="720" customWidth="1"/>
    <col min="5634" max="5634" width="12.42578125" style="720" customWidth="1"/>
    <col min="5635" max="5635" width="12.85546875" style="720" customWidth="1"/>
    <col min="5636" max="5636" width="12.28515625" style="720" customWidth="1"/>
    <col min="5637" max="5637" width="10.28515625" style="720" customWidth="1"/>
    <col min="5638" max="5638" width="10" style="720" customWidth="1"/>
    <col min="5639" max="5639" width="11" style="720" customWidth="1"/>
    <col min="5640" max="5640" width="10.7109375" style="720" customWidth="1"/>
    <col min="5641" max="5641" width="10.42578125" style="720" customWidth="1"/>
    <col min="5642" max="5642" width="12.28515625" style="720" customWidth="1"/>
    <col min="5643" max="5643" width="10.85546875" style="720" customWidth="1"/>
    <col min="5644" max="5644" width="9.5703125" style="720" customWidth="1"/>
    <col min="5645" max="5645" width="11.28515625" style="720" customWidth="1"/>
    <col min="5646" max="5646" width="12.5703125" style="720" customWidth="1"/>
    <col min="5647" max="5647" width="12.42578125" style="720" customWidth="1"/>
    <col min="5648" max="5648" width="10.85546875" style="720" customWidth="1"/>
    <col min="5649" max="5888" width="9.140625" style="720"/>
    <col min="5889" max="5889" width="73.42578125" style="720" customWidth="1"/>
    <col min="5890" max="5890" width="12.42578125" style="720" customWidth="1"/>
    <col min="5891" max="5891" width="12.85546875" style="720" customWidth="1"/>
    <col min="5892" max="5892" width="12.28515625" style="720" customWidth="1"/>
    <col min="5893" max="5893" width="10.28515625" style="720" customWidth="1"/>
    <col min="5894" max="5894" width="10" style="720" customWidth="1"/>
    <col min="5895" max="5895" width="11" style="720" customWidth="1"/>
    <col min="5896" max="5896" width="10.7109375" style="720" customWidth="1"/>
    <col min="5897" max="5897" width="10.42578125" style="720" customWidth="1"/>
    <col min="5898" max="5898" width="12.28515625" style="720" customWidth="1"/>
    <col min="5899" max="5899" width="10.85546875" style="720" customWidth="1"/>
    <col min="5900" max="5900" width="9.5703125" style="720" customWidth="1"/>
    <col min="5901" max="5901" width="11.28515625" style="720" customWidth="1"/>
    <col min="5902" max="5902" width="12.5703125" style="720" customWidth="1"/>
    <col min="5903" max="5903" width="12.42578125" style="720" customWidth="1"/>
    <col min="5904" max="5904" width="10.85546875" style="720" customWidth="1"/>
    <col min="5905" max="6144" width="9.140625" style="720"/>
    <col min="6145" max="6145" width="73.42578125" style="720" customWidth="1"/>
    <col min="6146" max="6146" width="12.42578125" style="720" customWidth="1"/>
    <col min="6147" max="6147" width="12.85546875" style="720" customWidth="1"/>
    <col min="6148" max="6148" width="12.28515625" style="720" customWidth="1"/>
    <col min="6149" max="6149" width="10.28515625" style="720" customWidth="1"/>
    <col min="6150" max="6150" width="10" style="720" customWidth="1"/>
    <col min="6151" max="6151" width="11" style="720" customWidth="1"/>
    <col min="6152" max="6152" width="10.7109375" style="720" customWidth="1"/>
    <col min="6153" max="6153" width="10.42578125" style="720" customWidth="1"/>
    <col min="6154" max="6154" width="12.28515625" style="720" customWidth="1"/>
    <col min="6155" max="6155" width="10.85546875" style="720" customWidth="1"/>
    <col min="6156" max="6156" width="9.5703125" style="720" customWidth="1"/>
    <col min="6157" max="6157" width="11.28515625" style="720" customWidth="1"/>
    <col min="6158" max="6158" width="12.5703125" style="720" customWidth="1"/>
    <col min="6159" max="6159" width="12.42578125" style="720" customWidth="1"/>
    <col min="6160" max="6160" width="10.85546875" style="720" customWidth="1"/>
    <col min="6161" max="6400" width="9.140625" style="720"/>
    <col min="6401" max="6401" width="73.42578125" style="720" customWidth="1"/>
    <col min="6402" max="6402" width="12.42578125" style="720" customWidth="1"/>
    <col min="6403" max="6403" width="12.85546875" style="720" customWidth="1"/>
    <col min="6404" max="6404" width="12.28515625" style="720" customWidth="1"/>
    <col min="6405" max="6405" width="10.28515625" style="720" customWidth="1"/>
    <col min="6406" max="6406" width="10" style="720" customWidth="1"/>
    <col min="6407" max="6407" width="11" style="720" customWidth="1"/>
    <col min="6408" max="6408" width="10.7109375" style="720" customWidth="1"/>
    <col min="6409" max="6409" width="10.42578125" style="720" customWidth="1"/>
    <col min="6410" max="6410" width="12.28515625" style="720" customWidth="1"/>
    <col min="6411" max="6411" width="10.85546875" style="720" customWidth="1"/>
    <col min="6412" max="6412" width="9.5703125" style="720" customWidth="1"/>
    <col min="6413" max="6413" width="11.28515625" style="720" customWidth="1"/>
    <col min="6414" max="6414" width="12.5703125" style="720" customWidth="1"/>
    <col min="6415" max="6415" width="12.42578125" style="720" customWidth="1"/>
    <col min="6416" max="6416" width="10.85546875" style="720" customWidth="1"/>
    <col min="6417" max="6656" width="9.140625" style="720"/>
    <col min="6657" max="6657" width="73.42578125" style="720" customWidth="1"/>
    <col min="6658" max="6658" width="12.42578125" style="720" customWidth="1"/>
    <col min="6659" max="6659" width="12.85546875" style="720" customWidth="1"/>
    <col min="6660" max="6660" width="12.28515625" style="720" customWidth="1"/>
    <col min="6661" max="6661" width="10.28515625" style="720" customWidth="1"/>
    <col min="6662" max="6662" width="10" style="720" customWidth="1"/>
    <col min="6663" max="6663" width="11" style="720" customWidth="1"/>
    <col min="6664" max="6664" width="10.7109375" style="720" customWidth="1"/>
    <col min="6665" max="6665" width="10.42578125" style="720" customWidth="1"/>
    <col min="6666" max="6666" width="12.28515625" style="720" customWidth="1"/>
    <col min="6667" max="6667" width="10.85546875" style="720" customWidth="1"/>
    <col min="6668" max="6668" width="9.5703125" style="720" customWidth="1"/>
    <col min="6669" max="6669" width="11.28515625" style="720" customWidth="1"/>
    <col min="6670" max="6670" width="12.5703125" style="720" customWidth="1"/>
    <col min="6671" max="6671" width="12.42578125" style="720" customWidth="1"/>
    <col min="6672" max="6672" width="10.85546875" style="720" customWidth="1"/>
    <col min="6673" max="6912" width="9.140625" style="720"/>
    <col min="6913" max="6913" width="73.42578125" style="720" customWidth="1"/>
    <col min="6914" max="6914" width="12.42578125" style="720" customWidth="1"/>
    <col min="6915" max="6915" width="12.85546875" style="720" customWidth="1"/>
    <col min="6916" max="6916" width="12.28515625" style="720" customWidth="1"/>
    <col min="6917" max="6917" width="10.28515625" style="720" customWidth="1"/>
    <col min="6918" max="6918" width="10" style="720" customWidth="1"/>
    <col min="6919" max="6919" width="11" style="720" customWidth="1"/>
    <col min="6920" max="6920" width="10.7109375" style="720" customWidth="1"/>
    <col min="6921" max="6921" width="10.42578125" style="720" customWidth="1"/>
    <col min="6922" max="6922" width="12.28515625" style="720" customWidth="1"/>
    <col min="6923" max="6923" width="10.85546875" style="720" customWidth="1"/>
    <col min="6924" max="6924" width="9.5703125" style="720" customWidth="1"/>
    <col min="6925" max="6925" width="11.28515625" style="720" customWidth="1"/>
    <col min="6926" max="6926" width="12.5703125" style="720" customWidth="1"/>
    <col min="6927" max="6927" width="12.42578125" style="720" customWidth="1"/>
    <col min="6928" max="6928" width="10.85546875" style="720" customWidth="1"/>
    <col min="6929" max="7168" width="9.140625" style="720"/>
    <col min="7169" max="7169" width="73.42578125" style="720" customWidth="1"/>
    <col min="7170" max="7170" width="12.42578125" style="720" customWidth="1"/>
    <col min="7171" max="7171" width="12.85546875" style="720" customWidth="1"/>
    <col min="7172" max="7172" width="12.28515625" style="720" customWidth="1"/>
    <col min="7173" max="7173" width="10.28515625" style="720" customWidth="1"/>
    <col min="7174" max="7174" width="10" style="720" customWidth="1"/>
    <col min="7175" max="7175" width="11" style="720" customWidth="1"/>
    <col min="7176" max="7176" width="10.7109375" style="720" customWidth="1"/>
    <col min="7177" max="7177" width="10.42578125" style="720" customWidth="1"/>
    <col min="7178" max="7178" width="12.28515625" style="720" customWidth="1"/>
    <col min="7179" max="7179" width="10.85546875" style="720" customWidth="1"/>
    <col min="7180" max="7180" width="9.5703125" style="720" customWidth="1"/>
    <col min="7181" max="7181" width="11.28515625" style="720" customWidth="1"/>
    <col min="7182" max="7182" width="12.5703125" style="720" customWidth="1"/>
    <col min="7183" max="7183" width="12.42578125" style="720" customWidth="1"/>
    <col min="7184" max="7184" width="10.85546875" style="720" customWidth="1"/>
    <col min="7185" max="7424" width="9.140625" style="720"/>
    <col min="7425" max="7425" width="73.42578125" style="720" customWidth="1"/>
    <col min="7426" max="7426" width="12.42578125" style="720" customWidth="1"/>
    <col min="7427" max="7427" width="12.85546875" style="720" customWidth="1"/>
    <col min="7428" max="7428" width="12.28515625" style="720" customWidth="1"/>
    <col min="7429" max="7429" width="10.28515625" style="720" customWidth="1"/>
    <col min="7430" max="7430" width="10" style="720" customWidth="1"/>
    <col min="7431" max="7431" width="11" style="720" customWidth="1"/>
    <col min="7432" max="7432" width="10.7109375" style="720" customWidth="1"/>
    <col min="7433" max="7433" width="10.42578125" style="720" customWidth="1"/>
    <col min="7434" max="7434" width="12.28515625" style="720" customWidth="1"/>
    <col min="7435" max="7435" width="10.85546875" style="720" customWidth="1"/>
    <col min="7436" max="7436" width="9.5703125" style="720" customWidth="1"/>
    <col min="7437" max="7437" width="11.28515625" style="720" customWidth="1"/>
    <col min="7438" max="7438" width="12.5703125" style="720" customWidth="1"/>
    <col min="7439" max="7439" width="12.42578125" style="720" customWidth="1"/>
    <col min="7440" max="7440" width="10.85546875" style="720" customWidth="1"/>
    <col min="7441" max="7680" width="9.140625" style="720"/>
    <col min="7681" max="7681" width="73.42578125" style="720" customWidth="1"/>
    <col min="7682" max="7682" width="12.42578125" style="720" customWidth="1"/>
    <col min="7683" max="7683" width="12.85546875" style="720" customWidth="1"/>
    <col min="7684" max="7684" width="12.28515625" style="720" customWidth="1"/>
    <col min="7685" max="7685" width="10.28515625" style="720" customWidth="1"/>
    <col min="7686" max="7686" width="10" style="720" customWidth="1"/>
    <col min="7687" max="7687" width="11" style="720" customWidth="1"/>
    <col min="7688" max="7688" width="10.7109375" style="720" customWidth="1"/>
    <col min="7689" max="7689" width="10.42578125" style="720" customWidth="1"/>
    <col min="7690" max="7690" width="12.28515625" style="720" customWidth="1"/>
    <col min="7691" max="7691" width="10.85546875" style="720" customWidth="1"/>
    <col min="7692" max="7692" width="9.5703125" style="720" customWidth="1"/>
    <col min="7693" max="7693" width="11.28515625" style="720" customWidth="1"/>
    <col min="7694" max="7694" width="12.5703125" style="720" customWidth="1"/>
    <col min="7695" max="7695" width="12.42578125" style="720" customWidth="1"/>
    <col min="7696" max="7696" width="10.85546875" style="720" customWidth="1"/>
    <col min="7697" max="7936" width="9.140625" style="720"/>
    <col min="7937" max="7937" width="73.42578125" style="720" customWidth="1"/>
    <col min="7938" max="7938" width="12.42578125" style="720" customWidth="1"/>
    <col min="7939" max="7939" width="12.85546875" style="720" customWidth="1"/>
    <col min="7940" max="7940" width="12.28515625" style="720" customWidth="1"/>
    <col min="7941" max="7941" width="10.28515625" style="720" customWidth="1"/>
    <col min="7942" max="7942" width="10" style="720" customWidth="1"/>
    <col min="7943" max="7943" width="11" style="720" customWidth="1"/>
    <col min="7944" max="7944" width="10.7109375" style="720" customWidth="1"/>
    <col min="7945" max="7945" width="10.42578125" style="720" customWidth="1"/>
    <col min="7946" max="7946" width="12.28515625" style="720" customWidth="1"/>
    <col min="7947" max="7947" width="10.85546875" style="720" customWidth="1"/>
    <col min="7948" max="7948" width="9.5703125" style="720" customWidth="1"/>
    <col min="7949" max="7949" width="11.28515625" style="720" customWidth="1"/>
    <col min="7950" max="7950" width="12.5703125" style="720" customWidth="1"/>
    <col min="7951" max="7951" width="12.42578125" style="720" customWidth="1"/>
    <col min="7952" max="7952" width="10.85546875" style="720" customWidth="1"/>
    <col min="7953" max="8192" width="9.140625" style="720"/>
    <col min="8193" max="8193" width="73.42578125" style="720" customWidth="1"/>
    <col min="8194" max="8194" width="12.42578125" style="720" customWidth="1"/>
    <col min="8195" max="8195" width="12.85546875" style="720" customWidth="1"/>
    <col min="8196" max="8196" width="12.28515625" style="720" customWidth="1"/>
    <col min="8197" max="8197" width="10.28515625" style="720" customWidth="1"/>
    <col min="8198" max="8198" width="10" style="720" customWidth="1"/>
    <col min="8199" max="8199" width="11" style="720" customWidth="1"/>
    <col min="8200" max="8200" width="10.7109375" style="720" customWidth="1"/>
    <col min="8201" max="8201" width="10.42578125" style="720" customWidth="1"/>
    <col min="8202" max="8202" width="12.28515625" style="720" customWidth="1"/>
    <col min="8203" max="8203" width="10.85546875" style="720" customWidth="1"/>
    <col min="8204" max="8204" width="9.5703125" style="720" customWidth="1"/>
    <col min="8205" max="8205" width="11.28515625" style="720" customWidth="1"/>
    <col min="8206" max="8206" width="12.5703125" style="720" customWidth="1"/>
    <col min="8207" max="8207" width="12.42578125" style="720" customWidth="1"/>
    <col min="8208" max="8208" width="10.85546875" style="720" customWidth="1"/>
    <col min="8209" max="8448" width="9.140625" style="720"/>
    <col min="8449" max="8449" width="73.42578125" style="720" customWidth="1"/>
    <col min="8450" max="8450" width="12.42578125" style="720" customWidth="1"/>
    <col min="8451" max="8451" width="12.85546875" style="720" customWidth="1"/>
    <col min="8452" max="8452" width="12.28515625" style="720" customWidth="1"/>
    <col min="8453" max="8453" width="10.28515625" style="720" customWidth="1"/>
    <col min="8454" max="8454" width="10" style="720" customWidth="1"/>
    <col min="8455" max="8455" width="11" style="720" customWidth="1"/>
    <col min="8456" max="8456" width="10.7109375" style="720" customWidth="1"/>
    <col min="8457" max="8457" width="10.42578125" style="720" customWidth="1"/>
    <col min="8458" max="8458" width="12.28515625" style="720" customWidth="1"/>
    <col min="8459" max="8459" width="10.85546875" style="720" customWidth="1"/>
    <col min="8460" max="8460" width="9.5703125" style="720" customWidth="1"/>
    <col min="8461" max="8461" width="11.28515625" style="720" customWidth="1"/>
    <col min="8462" max="8462" width="12.5703125" style="720" customWidth="1"/>
    <col min="8463" max="8463" width="12.42578125" style="720" customWidth="1"/>
    <col min="8464" max="8464" width="10.85546875" style="720" customWidth="1"/>
    <col min="8465" max="8704" width="9.140625" style="720"/>
    <col min="8705" max="8705" width="73.42578125" style="720" customWidth="1"/>
    <col min="8706" max="8706" width="12.42578125" style="720" customWidth="1"/>
    <col min="8707" max="8707" width="12.85546875" style="720" customWidth="1"/>
    <col min="8708" max="8708" width="12.28515625" style="720" customWidth="1"/>
    <col min="8709" max="8709" width="10.28515625" style="720" customWidth="1"/>
    <col min="8710" max="8710" width="10" style="720" customWidth="1"/>
    <col min="8711" max="8711" width="11" style="720" customWidth="1"/>
    <col min="8712" max="8712" width="10.7109375" style="720" customWidth="1"/>
    <col min="8713" max="8713" width="10.42578125" style="720" customWidth="1"/>
    <col min="8714" max="8714" width="12.28515625" style="720" customWidth="1"/>
    <col min="8715" max="8715" width="10.85546875" style="720" customWidth="1"/>
    <col min="8716" max="8716" width="9.5703125" style="720" customWidth="1"/>
    <col min="8717" max="8717" width="11.28515625" style="720" customWidth="1"/>
    <col min="8718" max="8718" width="12.5703125" style="720" customWidth="1"/>
    <col min="8719" max="8719" width="12.42578125" style="720" customWidth="1"/>
    <col min="8720" max="8720" width="10.85546875" style="720" customWidth="1"/>
    <col min="8721" max="8960" width="9.140625" style="720"/>
    <col min="8961" max="8961" width="73.42578125" style="720" customWidth="1"/>
    <col min="8962" max="8962" width="12.42578125" style="720" customWidth="1"/>
    <col min="8963" max="8963" width="12.85546875" style="720" customWidth="1"/>
    <col min="8964" max="8964" width="12.28515625" style="720" customWidth="1"/>
    <col min="8965" max="8965" width="10.28515625" style="720" customWidth="1"/>
    <col min="8966" max="8966" width="10" style="720" customWidth="1"/>
    <col min="8967" max="8967" width="11" style="720" customWidth="1"/>
    <col min="8968" max="8968" width="10.7109375" style="720" customWidth="1"/>
    <col min="8969" max="8969" width="10.42578125" style="720" customWidth="1"/>
    <col min="8970" max="8970" width="12.28515625" style="720" customWidth="1"/>
    <col min="8971" max="8971" width="10.85546875" style="720" customWidth="1"/>
    <col min="8972" max="8972" width="9.5703125" style="720" customWidth="1"/>
    <col min="8973" max="8973" width="11.28515625" style="720" customWidth="1"/>
    <col min="8974" max="8974" width="12.5703125" style="720" customWidth="1"/>
    <col min="8975" max="8975" width="12.42578125" style="720" customWidth="1"/>
    <col min="8976" max="8976" width="10.85546875" style="720" customWidth="1"/>
    <col min="8977" max="9216" width="9.140625" style="720"/>
    <col min="9217" max="9217" width="73.42578125" style="720" customWidth="1"/>
    <col min="9218" max="9218" width="12.42578125" style="720" customWidth="1"/>
    <col min="9219" max="9219" width="12.85546875" style="720" customWidth="1"/>
    <col min="9220" max="9220" width="12.28515625" style="720" customWidth="1"/>
    <col min="9221" max="9221" width="10.28515625" style="720" customWidth="1"/>
    <col min="9222" max="9222" width="10" style="720" customWidth="1"/>
    <col min="9223" max="9223" width="11" style="720" customWidth="1"/>
    <col min="9224" max="9224" width="10.7109375" style="720" customWidth="1"/>
    <col min="9225" max="9225" width="10.42578125" style="720" customWidth="1"/>
    <col min="9226" max="9226" width="12.28515625" style="720" customWidth="1"/>
    <col min="9227" max="9227" width="10.85546875" style="720" customWidth="1"/>
    <col min="9228" max="9228" width="9.5703125" style="720" customWidth="1"/>
    <col min="9229" max="9229" width="11.28515625" style="720" customWidth="1"/>
    <col min="9230" max="9230" width="12.5703125" style="720" customWidth="1"/>
    <col min="9231" max="9231" width="12.42578125" style="720" customWidth="1"/>
    <col min="9232" max="9232" width="10.85546875" style="720" customWidth="1"/>
    <col min="9233" max="9472" width="9.140625" style="720"/>
    <col min="9473" max="9473" width="73.42578125" style="720" customWidth="1"/>
    <col min="9474" max="9474" width="12.42578125" style="720" customWidth="1"/>
    <col min="9475" max="9475" width="12.85546875" style="720" customWidth="1"/>
    <col min="9476" max="9476" width="12.28515625" style="720" customWidth="1"/>
    <col min="9477" max="9477" width="10.28515625" style="720" customWidth="1"/>
    <col min="9478" max="9478" width="10" style="720" customWidth="1"/>
    <col min="9479" max="9479" width="11" style="720" customWidth="1"/>
    <col min="9480" max="9480" width="10.7109375" style="720" customWidth="1"/>
    <col min="9481" max="9481" width="10.42578125" style="720" customWidth="1"/>
    <col min="9482" max="9482" width="12.28515625" style="720" customWidth="1"/>
    <col min="9483" max="9483" width="10.85546875" style="720" customWidth="1"/>
    <col min="9484" max="9484" width="9.5703125" style="720" customWidth="1"/>
    <col min="9485" max="9485" width="11.28515625" style="720" customWidth="1"/>
    <col min="9486" max="9486" width="12.5703125" style="720" customWidth="1"/>
    <col min="9487" max="9487" width="12.42578125" style="720" customWidth="1"/>
    <col min="9488" max="9488" width="10.85546875" style="720" customWidth="1"/>
    <col min="9489" max="9728" width="9.140625" style="720"/>
    <col min="9729" max="9729" width="73.42578125" style="720" customWidth="1"/>
    <col min="9730" max="9730" width="12.42578125" style="720" customWidth="1"/>
    <col min="9731" max="9731" width="12.85546875" style="720" customWidth="1"/>
    <col min="9732" max="9732" width="12.28515625" style="720" customWidth="1"/>
    <col min="9733" max="9733" width="10.28515625" style="720" customWidth="1"/>
    <col min="9734" max="9734" width="10" style="720" customWidth="1"/>
    <col min="9735" max="9735" width="11" style="720" customWidth="1"/>
    <col min="9736" max="9736" width="10.7109375" style="720" customWidth="1"/>
    <col min="9737" max="9737" width="10.42578125" style="720" customWidth="1"/>
    <col min="9738" max="9738" width="12.28515625" style="720" customWidth="1"/>
    <col min="9739" max="9739" width="10.85546875" style="720" customWidth="1"/>
    <col min="9740" max="9740" width="9.5703125" style="720" customWidth="1"/>
    <col min="9741" max="9741" width="11.28515625" style="720" customWidth="1"/>
    <col min="9742" max="9742" width="12.5703125" style="720" customWidth="1"/>
    <col min="9743" max="9743" width="12.42578125" style="720" customWidth="1"/>
    <col min="9744" max="9744" width="10.85546875" style="720" customWidth="1"/>
    <col min="9745" max="9984" width="9.140625" style="720"/>
    <col min="9985" max="9985" width="73.42578125" style="720" customWidth="1"/>
    <col min="9986" max="9986" width="12.42578125" style="720" customWidth="1"/>
    <col min="9987" max="9987" width="12.85546875" style="720" customWidth="1"/>
    <col min="9988" max="9988" width="12.28515625" style="720" customWidth="1"/>
    <col min="9989" max="9989" width="10.28515625" style="720" customWidth="1"/>
    <col min="9990" max="9990" width="10" style="720" customWidth="1"/>
    <col min="9991" max="9991" width="11" style="720" customWidth="1"/>
    <col min="9992" max="9992" width="10.7109375" style="720" customWidth="1"/>
    <col min="9993" max="9993" width="10.42578125" style="720" customWidth="1"/>
    <col min="9994" max="9994" width="12.28515625" style="720" customWidth="1"/>
    <col min="9995" max="9995" width="10.85546875" style="720" customWidth="1"/>
    <col min="9996" max="9996" width="9.5703125" style="720" customWidth="1"/>
    <col min="9997" max="9997" width="11.28515625" style="720" customWidth="1"/>
    <col min="9998" max="9998" width="12.5703125" style="720" customWidth="1"/>
    <col min="9999" max="9999" width="12.42578125" style="720" customWidth="1"/>
    <col min="10000" max="10000" width="10.85546875" style="720" customWidth="1"/>
    <col min="10001" max="10240" width="9.140625" style="720"/>
    <col min="10241" max="10241" width="73.42578125" style="720" customWidth="1"/>
    <col min="10242" max="10242" width="12.42578125" style="720" customWidth="1"/>
    <col min="10243" max="10243" width="12.85546875" style="720" customWidth="1"/>
    <col min="10244" max="10244" width="12.28515625" style="720" customWidth="1"/>
    <col min="10245" max="10245" width="10.28515625" style="720" customWidth="1"/>
    <col min="10246" max="10246" width="10" style="720" customWidth="1"/>
    <col min="10247" max="10247" width="11" style="720" customWidth="1"/>
    <col min="10248" max="10248" width="10.7109375" style="720" customWidth="1"/>
    <col min="10249" max="10249" width="10.42578125" style="720" customWidth="1"/>
    <col min="10250" max="10250" width="12.28515625" style="720" customWidth="1"/>
    <col min="10251" max="10251" width="10.85546875" style="720" customWidth="1"/>
    <col min="10252" max="10252" width="9.5703125" style="720" customWidth="1"/>
    <col min="10253" max="10253" width="11.28515625" style="720" customWidth="1"/>
    <col min="10254" max="10254" width="12.5703125" style="720" customWidth="1"/>
    <col min="10255" max="10255" width="12.42578125" style="720" customWidth="1"/>
    <col min="10256" max="10256" width="10.85546875" style="720" customWidth="1"/>
    <col min="10257" max="10496" width="9.140625" style="720"/>
    <col min="10497" max="10497" width="73.42578125" style="720" customWidth="1"/>
    <col min="10498" max="10498" width="12.42578125" style="720" customWidth="1"/>
    <col min="10499" max="10499" width="12.85546875" style="720" customWidth="1"/>
    <col min="10500" max="10500" width="12.28515625" style="720" customWidth="1"/>
    <col min="10501" max="10501" width="10.28515625" style="720" customWidth="1"/>
    <col min="10502" max="10502" width="10" style="720" customWidth="1"/>
    <col min="10503" max="10503" width="11" style="720" customWidth="1"/>
    <col min="10504" max="10504" width="10.7109375" style="720" customWidth="1"/>
    <col min="10505" max="10505" width="10.42578125" style="720" customWidth="1"/>
    <col min="10506" max="10506" width="12.28515625" style="720" customWidth="1"/>
    <col min="10507" max="10507" width="10.85546875" style="720" customWidth="1"/>
    <col min="10508" max="10508" width="9.5703125" style="720" customWidth="1"/>
    <col min="10509" max="10509" width="11.28515625" style="720" customWidth="1"/>
    <col min="10510" max="10510" width="12.5703125" style="720" customWidth="1"/>
    <col min="10511" max="10511" width="12.42578125" style="720" customWidth="1"/>
    <col min="10512" max="10512" width="10.85546875" style="720" customWidth="1"/>
    <col min="10513" max="10752" width="9.140625" style="720"/>
    <col min="10753" max="10753" width="73.42578125" style="720" customWidth="1"/>
    <col min="10754" max="10754" width="12.42578125" style="720" customWidth="1"/>
    <col min="10755" max="10755" width="12.85546875" style="720" customWidth="1"/>
    <col min="10756" max="10756" width="12.28515625" style="720" customWidth="1"/>
    <col min="10757" max="10757" width="10.28515625" style="720" customWidth="1"/>
    <col min="10758" max="10758" width="10" style="720" customWidth="1"/>
    <col min="10759" max="10759" width="11" style="720" customWidth="1"/>
    <col min="10760" max="10760" width="10.7109375" style="720" customWidth="1"/>
    <col min="10761" max="10761" width="10.42578125" style="720" customWidth="1"/>
    <col min="10762" max="10762" width="12.28515625" style="720" customWidth="1"/>
    <col min="10763" max="10763" width="10.85546875" style="720" customWidth="1"/>
    <col min="10764" max="10764" width="9.5703125" style="720" customWidth="1"/>
    <col min="10765" max="10765" width="11.28515625" style="720" customWidth="1"/>
    <col min="10766" max="10766" width="12.5703125" style="720" customWidth="1"/>
    <col min="10767" max="10767" width="12.42578125" style="720" customWidth="1"/>
    <col min="10768" max="10768" width="10.85546875" style="720" customWidth="1"/>
    <col min="10769" max="11008" width="9.140625" style="720"/>
    <col min="11009" max="11009" width="73.42578125" style="720" customWidth="1"/>
    <col min="11010" max="11010" width="12.42578125" style="720" customWidth="1"/>
    <col min="11011" max="11011" width="12.85546875" style="720" customWidth="1"/>
    <col min="11012" max="11012" width="12.28515625" style="720" customWidth="1"/>
    <col min="11013" max="11013" width="10.28515625" style="720" customWidth="1"/>
    <col min="11014" max="11014" width="10" style="720" customWidth="1"/>
    <col min="11015" max="11015" width="11" style="720" customWidth="1"/>
    <col min="11016" max="11016" width="10.7109375" style="720" customWidth="1"/>
    <col min="11017" max="11017" width="10.42578125" style="720" customWidth="1"/>
    <col min="11018" max="11018" width="12.28515625" style="720" customWidth="1"/>
    <col min="11019" max="11019" width="10.85546875" style="720" customWidth="1"/>
    <col min="11020" max="11020" width="9.5703125" style="720" customWidth="1"/>
    <col min="11021" max="11021" width="11.28515625" style="720" customWidth="1"/>
    <col min="11022" max="11022" width="12.5703125" style="720" customWidth="1"/>
    <col min="11023" max="11023" width="12.42578125" style="720" customWidth="1"/>
    <col min="11024" max="11024" width="10.85546875" style="720" customWidth="1"/>
    <col min="11025" max="11264" width="9.140625" style="720"/>
    <col min="11265" max="11265" width="73.42578125" style="720" customWidth="1"/>
    <col min="11266" max="11266" width="12.42578125" style="720" customWidth="1"/>
    <col min="11267" max="11267" width="12.85546875" style="720" customWidth="1"/>
    <col min="11268" max="11268" width="12.28515625" style="720" customWidth="1"/>
    <col min="11269" max="11269" width="10.28515625" style="720" customWidth="1"/>
    <col min="11270" max="11270" width="10" style="720" customWidth="1"/>
    <col min="11271" max="11271" width="11" style="720" customWidth="1"/>
    <col min="11272" max="11272" width="10.7109375" style="720" customWidth="1"/>
    <col min="11273" max="11273" width="10.42578125" style="720" customWidth="1"/>
    <col min="11274" max="11274" width="12.28515625" style="720" customWidth="1"/>
    <col min="11275" max="11275" width="10.85546875" style="720" customWidth="1"/>
    <col min="11276" max="11276" width="9.5703125" style="720" customWidth="1"/>
    <col min="11277" max="11277" width="11.28515625" style="720" customWidth="1"/>
    <col min="11278" max="11278" width="12.5703125" style="720" customWidth="1"/>
    <col min="11279" max="11279" width="12.42578125" style="720" customWidth="1"/>
    <col min="11280" max="11280" width="10.85546875" style="720" customWidth="1"/>
    <col min="11281" max="11520" width="9.140625" style="720"/>
    <col min="11521" max="11521" width="73.42578125" style="720" customWidth="1"/>
    <col min="11522" max="11522" width="12.42578125" style="720" customWidth="1"/>
    <col min="11523" max="11523" width="12.85546875" style="720" customWidth="1"/>
    <col min="11524" max="11524" width="12.28515625" style="720" customWidth="1"/>
    <col min="11525" max="11525" width="10.28515625" style="720" customWidth="1"/>
    <col min="11526" max="11526" width="10" style="720" customWidth="1"/>
    <col min="11527" max="11527" width="11" style="720" customWidth="1"/>
    <col min="11528" max="11528" width="10.7109375" style="720" customWidth="1"/>
    <col min="11529" max="11529" width="10.42578125" style="720" customWidth="1"/>
    <col min="11530" max="11530" width="12.28515625" style="720" customWidth="1"/>
    <col min="11531" max="11531" width="10.85546875" style="720" customWidth="1"/>
    <col min="11532" max="11532" width="9.5703125" style="720" customWidth="1"/>
    <col min="11533" max="11533" width="11.28515625" style="720" customWidth="1"/>
    <col min="11534" max="11534" width="12.5703125" style="720" customWidth="1"/>
    <col min="11535" max="11535" width="12.42578125" style="720" customWidth="1"/>
    <col min="11536" max="11536" width="10.85546875" style="720" customWidth="1"/>
    <col min="11537" max="11776" width="9.140625" style="720"/>
    <col min="11777" max="11777" width="73.42578125" style="720" customWidth="1"/>
    <col min="11778" max="11778" width="12.42578125" style="720" customWidth="1"/>
    <col min="11779" max="11779" width="12.85546875" style="720" customWidth="1"/>
    <col min="11780" max="11780" width="12.28515625" style="720" customWidth="1"/>
    <col min="11781" max="11781" width="10.28515625" style="720" customWidth="1"/>
    <col min="11782" max="11782" width="10" style="720" customWidth="1"/>
    <col min="11783" max="11783" width="11" style="720" customWidth="1"/>
    <col min="11784" max="11784" width="10.7109375" style="720" customWidth="1"/>
    <col min="11785" max="11785" width="10.42578125" style="720" customWidth="1"/>
    <col min="11786" max="11786" width="12.28515625" style="720" customWidth="1"/>
    <col min="11787" max="11787" width="10.85546875" style="720" customWidth="1"/>
    <col min="11788" max="11788" width="9.5703125" style="720" customWidth="1"/>
    <col min="11789" max="11789" width="11.28515625" style="720" customWidth="1"/>
    <col min="11790" max="11790" width="12.5703125" style="720" customWidth="1"/>
    <col min="11791" max="11791" width="12.42578125" style="720" customWidth="1"/>
    <col min="11792" max="11792" width="10.85546875" style="720" customWidth="1"/>
    <col min="11793" max="12032" width="9.140625" style="720"/>
    <col min="12033" max="12033" width="73.42578125" style="720" customWidth="1"/>
    <col min="12034" max="12034" width="12.42578125" style="720" customWidth="1"/>
    <col min="12035" max="12035" width="12.85546875" style="720" customWidth="1"/>
    <col min="12036" max="12036" width="12.28515625" style="720" customWidth="1"/>
    <col min="12037" max="12037" width="10.28515625" style="720" customWidth="1"/>
    <col min="12038" max="12038" width="10" style="720" customWidth="1"/>
    <col min="12039" max="12039" width="11" style="720" customWidth="1"/>
    <col min="12040" max="12040" width="10.7109375" style="720" customWidth="1"/>
    <col min="12041" max="12041" width="10.42578125" style="720" customWidth="1"/>
    <col min="12042" max="12042" width="12.28515625" style="720" customWidth="1"/>
    <col min="12043" max="12043" width="10.85546875" style="720" customWidth="1"/>
    <col min="12044" max="12044" width="9.5703125" style="720" customWidth="1"/>
    <col min="12045" max="12045" width="11.28515625" style="720" customWidth="1"/>
    <col min="12046" max="12046" width="12.5703125" style="720" customWidth="1"/>
    <col min="12047" max="12047" width="12.42578125" style="720" customWidth="1"/>
    <col min="12048" max="12048" width="10.85546875" style="720" customWidth="1"/>
    <col min="12049" max="12288" width="9.140625" style="720"/>
    <col min="12289" max="12289" width="73.42578125" style="720" customWidth="1"/>
    <col min="12290" max="12290" width="12.42578125" style="720" customWidth="1"/>
    <col min="12291" max="12291" width="12.85546875" style="720" customWidth="1"/>
    <col min="12292" max="12292" width="12.28515625" style="720" customWidth="1"/>
    <col min="12293" max="12293" width="10.28515625" style="720" customWidth="1"/>
    <col min="12294" max="12294" width="10" style="720" customWidth="1"/>
    <col min="12295" max="12295" width="11" style="720" customWidth="1"/>
    <col min="12296" max="12296" width="10.7109375" style="720" customWidth="1"/>
    <col min="12297" max="12297" width="10.42578125" style="720" customWidth="1"/>
    <col min="12298" max="12298" width="12.28515625" style="720" customWidth="1"/>
    <col min="12299" max="12299" width="10.85546875" style="720" customWidth="1"/>
    <col min="12300" max="12300" width="9.5703125" style="720" customWidth="1"/>
    <col min="12301" max="12301" width="11.28515625" style="720" customWidth="1"/>
    <col min="12302" max="12302" width="12.5703125" style="720" customWidth="1"/>
    <col min="12303" max="12303" width="12.42578125" style="720" customWidth="1"/>
    <col min="12304" max="12304" width="10.85546875" style="720" customWidth="1"/>
    <col min="12305" max="12544" width="9.140625" style="720"/>
    <col min="12545" max="12545" width="73.42578125" style="720" customWidth="1"/>
    <col min="12546" max="12546" width="12.42578125" style="720" customWidth="1"/>
    <col min="12547" max="12547" width="12.85546875" style="720" customWidth="1"/>
    <col min="12548" max="12548" width="12.28515625" style="720" customWidth="1"/>
    <col min="12549" max="12549" width="10.28515625" style="720" customWidth="1"/>
    <col min="12550" max="12550" width="10" style="720" customWidth="1"/>
    <col min="12551" max="12551" width="11" style="720" customWidth="1"/>
    <col min="12552" max="12552" width="10.7109375" style="720" customWidth="1"/>
    <col min="12553" max="12553" width="10.42578125" style="720" customWidth="1"/>
    <col min="12554" max="12554" width="12.28515625" style="720" customWidth="1"/>
    <col min="12555" max="12555" width="10.85546875" style="720" customWidth="1"/>
    <col min="12556" max="12556" width="9.5703125" style="720" customWidth="1"/>
    <col min="12557" max="12557" width="11.28515625" style="720" customWidth="1"/>
    <col min="12558" max="12558" width="12.5703125" style="720" customWidth="1"/>
    <col min="12559" max="12559" width="12.42578125" style="720" customWidth="1"/>
    <col min="12560" max="12560" width="10.85546875" style="720" customWidth="1"/>
    <col min="12561" max="12800" width="9.140625" style="720"/>
    <col min="12801" max="12801" width="73.42578125" style="720" customWidth="1"/>
    <col min="12802" max="12802" width="12.42578125" style="720" customWidth="1"/>
    <col min="12803" max="12803" width="12.85546875" style="720" customWidth="1"/>
    <col min="12804" max="12804" width="12.28515625" style="720" customWidth="1"/>
    <col min="12805" max="12805" width="10.28515625" style="720" customWidth="1"/>
    <col min="12806" max="12806" width="10" style="720" customWidth="1"/>
    <col min="12807" max="12807" width="11" style="720" customWidth="1"/>
    <col min="12808" max="12808" width="10.7109375" style="720" customWidth="1"/>
    <col min="12809" max="12809" width="10.42578125" style="720" customWidth="1"/>
    <col min="12810" max="12810" width="12.28515625" style="720" customWidth="1"/>
    <col min="12811" max="12811" width="10.85546875" style="720" customWidth="1"/>
    <col min="12812" max="12812" width="9.5703125" style="720" customWidth="1"/>
    <col min="12813" max="12813" width="11.28515625" style="720" customWidth="1"/>
    <col min="12814" max="12814" width="12.5703125" style="720" customWidth="1"/>
    <col min="12815" max="12815" width="12.42578125" style="720" customWidth="1"/>
    <col min="12816" max="12816" width="10.85546875" style="720" customWidth="1"/>
    <col min="12817" max="13056" width="9.140625" style="720"/>
    <col min="13057" max="13057" width="73.42578125" style="720" customWidth="1"/>
    <col min="13058" max="13058" width="12.42578125" style="720" customWidth="1"/>
    <col min="13059" max="13059" width="12.85546875" style="720" customWidth="1"/>
    <col min="13060" max="13060" width="12.28515625" style="720" customWidth="1"/>
    <col min="13061" max="13061" width="10.28515625" style="720" customWidth="1"/>
    <col min="13062" max="13062" width="10" style="720" customWidth="1"/>
    <col min="13063" max="13063" width="11" style="720" customWidth="1"/>
    <col min="13064" max="13064" width="10.7109375" style="720" customWidth="1"/>
    <col min="13065" max="13065" width="10.42578125" style="720" customWidth="1"/>
    <col min="13066" max="13066" width="12.28515625" style="720" customWidth="1"/>
    <col min="13067" max="13067" width="10.85546875" style="720" customWidth="1"/>
    <col min="13068" max="13068" width="9.5703125" style="720" customWidth="1"/>
    <col min="13069" max="13069" width="11.28515625" style="720" customWidth="1"/>
    <col min="13070" max="13070" width="12.5703125" style="720" customWidth="1"/>
    <col min="13071" max="13071" width="12.42578125" style="720" customWidth="1"/>
    <col min="13072" max="13072" width="10.85546875" style="720" customWidth="1"/>
    <col min="13073" max="13312" width="9.140625" style="720"/>
    <col min="13313" max="13313" width="73.42578125" style="720" customWidth="1"/>
    <col min="13314" max="13314" width="12.42578125" style="720" customWidth="1"/>
    <col min="13315" max="13315" width="12.85546875" style="720" customWidth="1"/>
    <col min="13316" max="13316" width="12.28515625" style="720" customWidth="1"/>
    <col min="13317" max="13317" width="10.28515625" style="720" customWidth="1"/>
    <col min="13318" max="13318" width="10" style="720" customWidth="1"/>
    <col min="13319" max="13319" width="11" style="720" customWidth="1"/>
    <col min="13320" max="13320" width="10.7109375" style="720" customWidth="1"/>
    <col min="13321" max="13321" width="10.42578125" style="720" customWidth="1"/>
    <col min="13322" max="13322" width="12.28515625" style="720" customWidth="1"/>
    <col min="13323" max="13323" width="10.85546875" style="720" customWidth="1"/>
    <col min="13324" max="13324" width="9.5703125" style="720" customWidth="1"/>
    <col min="13325" max="13325" width="11.28515625" style="720" customWidth="1"/>
    <col min="13326" max="13326" width="12.5703125" style="720" customWidth="1"/>
    <col min="13327" max="13327" width="12.42578125" style="720" customWidth="1"/>
    <col min="13328" max="13328" width="10.85546875" style="720" customWidth="1"/>
    <col min="13329" max="13568" width="9.140625" style="720"/>
    <col min="13569" max="13569" width="73.42578125" style="720" customWidth="1"/>
    <col min="13570" max="13570" width="12.42578125" style="720" customWidth="1"/>
    <col min="13571" max="13571" width="12.85546875" style="720" customWidth="1"/>
    <col min="13572" max="13572" width="12.28515625" style="720" customWidth="1"/>
    <col min="13573" max="13573" width="10.28515625" style="720" customWidth="1"/>
    <col min="13574" max="13574" width="10" style="720" customWidth="1"/>
    <col min="13575" max="13575" width="11" style="720" customWidth="1"/>
    <col min="13576" max="13576" width="10.7109375" style="720" customWidth="1"/>
    <col min="13577" max="13577" width="10.42578125" style="720" customWidth="1"/>
    <col min="13578" max="13578" width="12.28515625" style="720" customWidth="1"/>
    <col min="13579" max="13579" width="10.85546875" style="720" customWidth="1"/>
    <col min="13580" max="13580" width="9.5703125" style="720" customWidth="1"/>
    <col min="13581" max="13581" width="11.28515625" style="720" customWidth="1"/>
    <col min="13582" max="13582" width="12.5703125" style="720" customWidth="1"/>
    <col min="13583" max="13583" width="12.42578125" style="720" customWidth="1"/>
    <col min="13584" max="13584" width="10.85546875" style="720" customWidth="1"/>
    <col min="13585" max="13824" width="9.140625" style="720"/>
    <col min="13825" max="13825" width="73.42578125" style="720" customWidth="1"/>
    <col min="13826" max="13826" width="12.42578125" style="720" customWidth="1"/>
    <col min="13827" max="13827" width="12.85546875" style="720" customWidth="1"/>
    <col min="13828" max="13828" width="12.28515625" style="720" customWidth="1"/>
    <col min="13829" max="13829" width="10.28515625" style="720" customWidth="1"/>
    <col min="13830" max="13830" width="10" style="720" customWidth="1"/>
    <col min="13831" max="13831" width="11" style="720" customWidth="1"/>
    <col min="13832" max="13832" width="10.7109375" style="720" customWidth="1"/>
    <col min="13833" max="13833" width="10.42578125" style="720" customWidth="1"/>
    <col min="13834" max="13834" width="12.28515625" style="720" customWidth="1"/>
    <col min="13835" max="13835" width="10.85546875" style="720" customWidth="1"/>
    <col min="13836" max="13836" width="9.5703125" style="720" customWidth="1"/>
    <col min="13837" max="13837" width="11.28515625" style="720" customWidth="1"/>
    <col min="13838" max="13838" width="12.5703125" style="720" customWidth="1"/>
    <col min="13839" max="13839" width="12.42578125" style="720" customWidth="1"/>
    <col min="13840" max="13840" width="10.85546875" style="720" customWidth="1"/>
    <col min="13841" max="14080" width="9.140625" style="720"/>
    <col min="14081" max="14081" width="73.42578125" style="720" customWidth="1"/>
    <col min="14082" max="14082" width="12.42578125" style="720" customWidth="1"/>
    <col min="14083" max="14083" width="12.85546875" style="720" customWidth="1"/>
    <col min="14084" max="14084" width="12.28515625" style="720" customWidth="1"/>
    <col min="14085" max="14085" width="10.28515625" style="720" customWidth="1"/>
    <col min="14086" max="14086" width="10" style="720" customWidth="1"/>
    <col min="14087" max="14087" width="11" style="720" customWidth="1"/>
    <col min="14088" max="14088" width="10.7109375" style="720" customWidth="1"/>
    <col min="14089" max="14089" width="10.42578125" style="720" customWidth="1"/>
    <col min="14090" max="14090" width="12.28515625" style="720" customWidth="1"/>
    <col min="14091" max="14091" width="10.85546875" style="720" customWidth="1"/>
    <col min="14092" max="14092" width="9.5703125" style="720" customWidth="1"/>
    <col min="14093" max="14093" width="11.28515625" style="720" customWidth="1"/>
    <col min="14094" max="14094" width="12.5703125" style="720" customWidth="1"/>
    <col min="14095" max="14095" width="12.42578125" style="720" customWidth="1"/>
    <col min="14096" max="14096" width="10.85546875" style="720" customWidth="1"/>
    <col min="14097" max="14336" width="9.140625" style="720"/>
    <col min="14337" max="14337" width="73.42578125" style="720" customWidth="1"/>
    <col min="14338" max="14338" width="12.42578125" style="720" customWidth="1"/>
    <col min="14339" max="14339" width="12.85546875" style="720" customWidth="1"/>
    <col min="14340" max="14340" width="12.28515625" style="720" customWidth="1"/>
    <col min="14341" max="14341" width="10.28515625" style="720" customWidth="1"/>
    <col min="14342" max="14342" width="10" style="720" customWidth="1"/>
    <col min="14343" max="14343" width="11" style="720" customWidth="1"/>
    <col min="14344" max="14344" width="10.7109375" style="720" customWidth="1"/>
    <col min="14345" max="14345" width="10.42578125" style="720" customWidth="1"/>
    <col min="14346" max="14346" width="12.28515625" style="720" customWidth="1"/>
    <col min="14347" max="14347" width="10.85546875" style="720" customWidth="1"/>
    <col min="14348" max="14348" width="9.5703125" style="720" customWidth="1"/>
    <col min="14349" max="14349" width="11.28515625" style="720" customWidth="1"/>
    <col min="14350" max="14350" width="12.5703125" style="720" customWidth="1"/>
    <col min="14351" max="14351" width="12.42578125" style="720" customWidth="1"/>
    <col min="14352" max="14352" width="10.85546875" style="720" customWidth="1"/>
    <col min="14353" max="14592" width="9.140625" style="720"/>
    <col min="14593" max="14593" width="73.42578125" style="720" customWidth="1"/>
    <col min="14594" max="14594" width="12.42578125" style="720" customWidth="1"/>
    <col min="14595" max="14595" width="12.85546875" style="720" customWidth="1"/>
    <col min="14596" max="14596" width="12.28515625" style="720" customWidth="1"/>
    <col min="14597" max="14597" width="10.28515625" style="720" customWidth="1"/>
    <col min="14598" max="14598" width="10" style="720" customWidth="1"/>
    <col min="14599" max="14599" width="11" style="720" customWidth="1"/>
    <col min="14600" max="14600" width="10.7109375" style="720" customWidth="1"/>
    <col min="14601" max="14601" width="10.42578125" style="720" customWidth="1"/>
    <col min="14602" max="14602" width="12.28515625" style="720" customWidth="1"/>
    <col min="14603" max="14603" width="10.85546875" style="720" customWidth="1"/>
    <col min="14604" max="14604" width="9.5703125" style="720" customWidth="1"/>
    <col min="14605" max="14605" width="11.28515625" style="720" customWidth="1"/>
    <col min="14606" max="14606" width="12.5703125" style="720" customWidth="1"/>
    <col min="14607" max="14607" width="12.42578125" style="720" customWidth="1"/>
    <col min="14608" max="14608" width="10.85546875" style="720" customWidth="1"/>
    <col min="14609" max="14848" width="9.140625" style="720"/>
    <col min="14849" max="14849" width="73.42578125" style="720" customWidth="1"/>
    <col min="14850" max="14850" width="12.42578125" style="720" customWidth="1"/>
    <col min="14851" max="14851" width="12.85546875" style="720" customWidth="1"/>
    <col min="14852" max="14852" width="12.28515625" style="720" customWidth="1"/>
    <col min="14853" max="14853" width="10.28515625" style="720" customWidth="1"/>
    <col min="14854" max="14854" width="10" style="720" customWidth="1"/>
    <col min="14855" max="14855" width="11" style="720" customWidth="1"/>
    <col min="14856" max="14856" width="10.7109375" style="720" customWidth="1"/>
    <col min="14857" max="14857" width="10.42578125" style="720" customWidth="1"/>
    <col min="14858" max="14858" width="12.28515625" style="720" customWidth="1"/>
    <col min="14859" max="14859" width="10.85546875" style="720" customWidth="1"/>
    <col min="14860" max="14860" width="9.5703125" style="720" customWidth="1"/>
    <col min="14861" max="14861" width="11.28515625" style="720" customWidth="1"/>
    <col min="14862" max="14862" width="12.5703125" style="720" customWidth="1"/>
    <col min="14863" max="14863" width="12.42578125" style="720" customWidth="1"/>
    <col min="14864" max="14864" width="10.85546875" style="720" customWidth="1"/>
    <col min="14865" max="15104" width="9.140625" style="720"/>
    <col min="15105" max="15105" width="73.42578125" style="720" customWidth="1"/>
    <col min="15106" max="15106" width="12.42578125" style="720" customWidth="1"/>
    <col min="15107" max="15107" width="12.85546875" style="720" customWidth="1"/>
    <col min="15108" max="15108" width="12.28515625" style="720" customWidth="1"/>
    <col min="15109" max="15109" width="10.28515625" style="720" customWidth="1"/>
    <col min="15110" max="15110" width="10" style="720" customWidth="1"/>
    <col min="15111" max="15111" width="11" style="720" customWidth="1"/>
    <col min="15112" max="15112" width="10.7109375" style="720" customWidth="1"/>
    <col min="15113" max="15113" width="10.42578125" style="720" customWidth="1"/>
    <col min="15114" max="15114" width="12.28515625" style="720" customWidth="1"/>
    <col min="15115" max="15115" width="10.85546875" style="720" customWidth="1"/>
    <col min="15116" max="15116" width="9.5703125" style="720" customWidth="1"/>
    <col min="15117" max="15117" width="11.28515625" style="720" customWidth="1"/>
    <col min="15118" max="15118" width="12.5703125" style="720" customWidth="1"/>
    <col min="15119" max="15119" width="12.42578125" style="720" customWidth="1"/>
    <col min="15120" max="15120" width="10.85546875" style="720" customWidth="1"/>
    <col min="15121" max="15360" width="9.140625" style="720"/>
    <col min="15361" max="15361" width="73.42578125" style="720" customWidth="1"/>
    <col min="15362" max="15362" width="12.42578125" style="720" customWidth="1"/>
    <col min="15363" max="15363" width="12.85546875" style="720" customWidth="1"/>
    <col min="15364" max="15364" width="12.28515625" style="720" customWidth="1"/>
    <col min="15365" max="15365" width="10.28515625" style="720" customWidth="1"/>
    <col min="15366" max="15366" width="10" style="720" customWidth="1"/>
    <col min="15367" max="15367" width="11" style="720" customWidth="1"/>
    <col min="15368" max="15368" width="10.7109375" style="720" customWidth="1"/>
    <col min="15369" max="15369" width="10.42578125" style="720" customWidth="1"/>
    <col min="15370" max="15370" width="12.28515625" style="720" customWidth="1"/>
    <col min="15371" max="15371" width="10.85546875" style="720" customWidth="1"/>
    <col min="15372" max="15372" width="9.5703125" style="720" customWidth="1"/>
    <col min="15373" max="15373" width="11.28515625" style="720" customWidth="1"/>
    <col min="15374" max="15374" width="12.5703125" style="720" customWidth="1"/>
    <col min="15375" max="15375" width="12.42578125" style="720" customWidth="1"/>
    <col min="15376" max="15376" width="10.85546875" style="720" customWidth="1"/>
    <col min="15377" max="15616" width="9.140625" style="720"/>
    <col min="15617" max="15617" width="73.42578125" style="720" customWidth="1"/>
    <col min="15618" max="15618" width="12.42578125" style="720" customWidth="1"/>
    <col min="15619" max="15619" width="12.85546875" style="720" customWidth="1"/>
    <col min="15620" max="15620" width="12.28515625" style="720" customWidth="1"/>
    <col min="15621" max="15621" width="10.28515625" style="720" customWidth="1"/>
    <col min="15622" max="15622" width="10" style="720" customWidth="1"/>
    <col min="15623" max="15623" width="11" style="720" customWidth="1"/>
    <col min="15624" max="15624" width="10.7109375" style="720" customWidth="1"/>
    <col min="15625" max="15625" width="10.42578125" style="720" customWidth="1"/>
    <col min="15626" max="15626" width="12.28515625" style="720" customWidth="1"/>
    <col min="15627" max="15627" width="10.85546875" style="720" customWidth="1"/>
    <col min="15628" max="15628" width="9.5703125" style="720" customWidth="1"/>
    <col min="15629" max="15629" width="11.28515625" style="720" customWidth="1"/>
    <col min="15630" max="15630" width="12.5703125" style="720" customWidth="1"/>
    <col min="15631" max="15631" width="12.42578125" style="720" customWidth="1"/>
    <col min="15632" max="15632" width="10.85546875" style="720" customWidth="1"/>
    <col min="15633" max="15872" width="9.140625" style="720"/>
    <col min="15873" max="15873" width="73.42578125" style="720" customWidth="1"/>
    <col min="15874" max="15874" width="12.42578125" style="720" customWidth="1"/>
    <col min="15875" max="15875" width="12.85546875" style="720" customWidth="1"/>
    <col min="15876" max="15876" width="12.28515625" style="720" customWidth="1"/>
    <col min="15877" max="15877" width="10.28515625" style="720" customWidth="1"/>
    <col min="15878" max="15878" width="10" style="720" customWidth="1"/>
    <col min="15879" max="15879" width="11" style="720" customWidth="1"/>
    <col min="15880" max="15880" width="10.7109375" style="720" customWidth="1"/>
    <col min="15881" max="15881" width="10.42578125" style="720" customWidth="1"/>
    <col min="15882" max="15882" width="12.28515625" style="720" customWidth="1"/>
    <col min="15883" max="15883" width="10.85546875" style="720" customWidth="1"/>
    <col min="15884" max="15884" width="9.5703125" style="720" customWidth="1"/>
    <col min="15885" max="15885" width="11.28515625" style="720" customWidth="1"/>
    <col min="15886" max="15886" width="12.5703125" style="720" customWidth="1"/>
    <col min="15887" max="15887" width="12.42578125" style="720" customWidth="1"/>
    <col min="15888" max="15888" width="10.85546875" style="720" customWidth="1"/>
    <col min="15889" max="16128" width="9.140625" style="720"/>
    <col min="16129" max="16129" width="73.42578125" style="720" customWidth="1"/>
    <col min="16130" max="16130" width="12.42578125" style="720" customWidth="1"/>
    <col min="16131" max="16131" width="12.85546875" style="720" customWidth="1"/>
    <col min="16132" max="16132" width="12.28515625" style="720" customWidth="1"/>
    <col min="16133" max="16133" width="10.28515625" style="720" customWidth="1"/>
    <col min="16134" max="16134" width="10" style="720" customWidth="1"/>
    <col min="16135" max="16135" width="11" style="720" customWidth="1"/>
    <col min="16136" max="16136" width="10.7109375" style="720" customWidth="1"/>
    <col min="16137" max="16137" width="10.42578125" style="720" customWidth="1"/>
    <col min="16138" max="16138" width="12.28515625" style="720" customWidth="1"/>
    <col min="16139" max="16139" width="10.85546875" style="720" customWidth="1"/>
    <col min="16140" max="16140" width="9.5703125" style="720" customWidth="1"/>
    <col min="16141" max="16141" width="11.28515625" style="720" customWidth="1"/>
    <col min="16142" max="16142" width="12.5703125" style="720" customWidth="1"/>
    <col min="16143" max="16143" width="12.42578125" style="720" customWidth="1"/>
    <col min="16144" max="16144" width="10.85546875" style="720" customWidth="1"/>
    <col min="16145" max="16384" width="9.140625" style="720"/>
  </cols>
  <sheetData>
    <row r="1" spans="1:16" ht="63.75" customHeight="1">
      <c r="A1" s="7941" t="s">
        <v>342</v>
      </c>
      <c r="B1" s="7941"/>
      <c r="C1" s="7941"/>
      <c r="D1" s="7941"/>
      <c r="E1" s="7941"/>
      <c r="F1" s="7941"/>
      <c r="G1" s="7941"/>
      <c r="H1" s="7941"/>
      <c r="I1" s="7941"/>
      <c r="J1" s="7941"/>
      <c r="K1" s="7941"/>
      <c r="L1" s="7941"/>
      <c r="M1" s="7941"/>
      <c r="N1" s="7941"/>
      <c r="O1" s="7941"/>
      <c r="P1" s="7941"/>
    </row>
    <row r="2" spans="1:16" ht="11.25" customHeight="1">
      <c r="A2" s="7942"/>
      <c r="B2" s="7942"/>
      <c r="C2" s="7942"/>
      <c r="D2" s="7942"/>
      <c r="E2" s="7942"/>
      <c r="F2" s="7942"/>
      <c r="G2" s="7942"/>
      <c r="H2" s="7942"/>
      <c r="I2" s="7942"/>
      <c r="J2" s="7942"/>
      <c r="K2" s="7942"/>
      <c r="L2" s="7942"/>
      <c r="M2" s="7942"/>
      <c r="N2" s="7942"/>
      <c r="O2" s="7942"/>
      <c r="P2" s="7942"/>
    </row>
    <row r="3" spans="1:16" ht="21.75" customHeight="1">
      <c r="A3" s="7941" t="s">
        <v>384</v>
      </c>
      <c r="B3" s="7941"/>
      <c r="C3" s="7941"/>
      <c r="D3" s="7941"/>
      <c r="E3" s="7941"/>
      <c r="F3" s="7941"/>
      <c r="G3" s="7941"/>
      <c r="H3" s="7941"/>
      <c r="I3" s="7941"/>
      <c r="J3" s="7941"/>
      <c r="K3" s="7941"/>
      <c r="L3" s="7941"/>
      <c r="M3" s="7941"/>
      <c r="N3" s="7941"/>
      <c r="O3" s="7941"/>
      <c r="P3" s="7941"/>
    </row>
    <row r="4" spans="1:16" ht="33" customHeight="1" thickBot="1">
      <c r="A4" s="3596"/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</row>
    <row r="5" spans="1:16" ht="33" customHeight="1" thickBot="1">
      <c r="A5" s="7943" t="s">
        <v>1</v>
      </c>
      <c r="B5" s="7945" t="s">
        <v>2</v>
      </c>
      <c r="C5" s="7946"/>
      <c r="D5" s="7947"/>
      <c r="E5" s="7945" t="s">
        <v>3</v>
      </c>
      <c r="F5" s="7946"/>
      <c r="G5" s="7947"/>
      <c r="H5" s="7945" t="s">
        <v>4</v>
      </c>
      <c r="I5" s="7946"/>
      <c r="J5" s="7947"/>
      <c r="K5" s="7945" t="s">
        <v>5</v>
      </c>
      <c r="L5" s="7946"/>
      <c r="M5" s="7947"/>
      <c r="N5" s="7948" t="s">
        <v>22</v>
      </c>
      <c r="O5" s="7949"/>
      <c r="P5" s="7950"/>
    </row>
    <row r="6" spans="1:16" ht="55.5" customHeight="1" thickBot="1">
      <c r="A6" s="7944"/>
      <c r="B6" s="998" t="s">
        <v>7</v>
      </c>
      <c r="C6" s="998" t="s">
        <v>8</v>
      </c>
      <c r="D6" s="998" t="s">
        <v>9</v>
      </c>
      <c r="E6" s="998" t="s">
        <v>7</v>
      </c>
      <c r="F6" s="998" t="s">
        <v>8</v>
      </c>
      <c r="G6" s="998" t="s">
        <v>9</v>
      </c>
      <c r="H6" s="998" t="s">
        <v>7</v>
      </c>
      <c r="I6" s="998" t="s">
        <v>8</v>
      </c>
      <c r="J6" s="998" t="s">
        <v>9</v>
      </c>
      <c r="K6" s="998" t="s">
        <v>7</v>
      </c>
      <c r="L6" s="998" t="s">
        <v>8</v>
      </c>
      <c r="M6" s="998" t="s">
        <v>9</v>
      </c>
      <c r="N6" s="998" t="s">
        <v>7</v>
      </c>
      <c r="O6" s="998" t="s">
        <v>8</v>
      </c>
      <c r="P6" s="3597" t="s">
        <v>9</v>
      </c>
    </row>
    <row r="7" spans="1:16" ht="32.25" customHeight="1" thickBot="1">
      <c r="A7" s="3598" t="s">
        <v>10</v>
      </c>
      <c r="B7" s="1604"/>
      <c r="C7" s="1604"/>
      <c r="D7" s="1604"/>
      <c r="E7" s="1604"/>
      <c r="F7" s="1604"/>
      <c r="G7" s="1605"/>
      <c r="H7" s="1606"/>
      <c r="I7" s="1604"/>
      <c r="J7" s="1604"/>
      <c r="K7" s="1604"/>
      <c r="L7" s="1604"/>
      <c r="M7" s="1605"/>
      <c r="N7" s="1604"/>
      <c r="O7" s="1604"/>
      <c r="P7" s="1605"/>
    </row>
    <row r="8" spans="1:16" ht="25.5" customHeight="1">
      <c r="A8" s="3667" t="s">
        <v>214</v>
      </c>
      <c r="B8" s="6018">
        <f>B13+B17</f>
        <v>40</v>
      </c>
      <c r="C8" s="6018">
        <f t="shared" ref="C8:G9" si="0">C13+C17</f>
        <v>0</v>
      </c>
      <c r="D8" s="6018">
        <f t="shared" si="0"/>
        <v>40</v>
      </c>
      <c r="E8" s="6018">
        <f t="shared" si="0"/>
        <v>28</v>
      </c>
      <c r="F8" s="6018">
        <f t="shared" si="0"/>
        <v>0</v>
      </c>
      <c r="G8" s="6019">
        <f t="shared" si="0"/>
        <v>28</v>
      </c>
      <c r="H8" s="4870">
        <v>36</v>
      </c>
      <c r="I8" s="4870">
        <v>0</v>
      </c>
      <c r="J8" s="4870">
        <v>36</v>
      </c>
      <c r="K8" s="4870">
        <v>28</v>
      </c>
      <c r="L8" s="4870">
        <v>1</v>
      </c>
      <c r="M8" s="3673">
        <v>29</v>
      </c>
      <c r="N8" s="3680">
        <f>B8+E8+H8+K8</f>
        <v>132</v>
      </c>
      <c r="O8" s="3681">
        <f>C8+F8+I8+L8</f>
        <v>1</v>
      </c>
      <c r="P8" s="3682">
        <f>N8+O8</f>
        <v>133</v>
      </c>
    </row>
    <row r="9" spans="1:16" ht="25.5" customHeight="1" thickBot="1">
      <c r="A9" s="3674" t="s">
        <v>216</v>
      </c>
      <c r="B9" s="6020">
        <f>B14+B18</f>
        <v>61</v>
      </c>
      <c r="C9" s="6020">
        <f>C14+C18</f>
        <v>3</v>
      </c>
      <c r="D9" s="6020">
        <f t="shared" si="0"/>
        <v>64</v>
      </c>
      <c r="E9" s="6020">
        <f t="shared" si="0"/>
        <v>47</v>
      </c>
      <c r="F9" s="6020">
        <f t="shared" si="0"/>
        <v>2</v>
      </c>
      <c r="G9" s="6021">
        <f t="shared" si="0"/>
        <v>49</v>
      </c>
      <c r="H9" s="4872">
        <v>50</v>
      </c>
      <c r="I9" s="4872">
        <v>1</v>
      </c>
      <c r="J9" s="4872">
        <v>51</v>
      </c>
      <c r="K9" s="4872">
        <v>45</v>
      </c>
      <c r="L9" s="4872">
        <v>1</v>
      </c>
      <c r="M9" s="3679">
        <v>46</v>
      </c>
      <c r="N9" s="3207">
        <f>B9+E9+H9+K9</f>
        <v>203</v>
      </c>
      <c r="O9" s="3208">
        <f>C9+F9+I9+L9</f>
        <v>7</v>
      </c>
      <c r="P9" s="3209">
        <f>N9+O9</f>
        <v>210</v>
      </c>
    </row>
    <row r="10" spans="1:16" ht="28.5" customHeight="1" thickBot="1">
      <c r="A10" s="2100" t="s">
        <v>27</v>
      </c>
      <c r="B10" s="2101">
        <f t="shared" ref="B10:G10" si="1">SUM(B8:B9)</f>
        <v>101</v>
      </c>
      <c r="C10" s="2101">
        <f t="shared" si="1"/>
        <v>3</v>
      </c>
      <c r="D10" s="2102">
        <f t="shared" si="1"/>
        <v>104</v>
      </c>
      <c r="E10" s="2101">
        <f t="shared" si="1"/>
        <v>75</v>
      </c>
      <c r="F10" s="2101">
        <f t="shared" si="1"/>
        <v>2</v>
      </c>
      <c r="G10" s="2101">
        <f t="shared" si="1"/>
        <v>77</v>
      </c>
      <c r="H10" s="4852">
        <f t="shared" ref="H10:L10" si="2">SUM(H8:H9)</f>
        <v>86</v>
      </c>
      <c r="I10" s="4852">
        <f t="shared" si="2"/>
        <v>1</v>
      </c>
      <c r="J10" s="4852">
        <f t="shared" si="2"/>
        <v>87</v>
      </c>
      <c r="K10" s="4852">
        <f t="shared" si="2"/>
        <v>73</v>
      </c>
      <c r="L10" s="4852">
        <f t="shared" si="2"/>
        <v>2</v>
      </c>
      <c r="M10" s="2101">
        <f t="shared" ref="M10" si="3">M8+M9</f>
        <v>75</v>
      </c>
      <c r="N10" s="2101">
        <f t="shared" ref="N10:P10" si="4">N8+N9</f>
        <v>335</v>
      </c>
      <c r="O10" s="2101">
        <f t="shared" si="4"/>
        <v>8</v>
      </c>
      <c r="P10" s="2102">
        <f t="shared" si="4"/>
        <v>343</v>
      </c>
    </row>
    <row r="11" spans="1:16" ht="31.5" customHeight="1" thickBot="1">
      <c r="A11" s="2103" t="s">
        <v>15</v>
      </c>
      <c r="B11" s="3599"/>
      <c r="C11" s="3600"/>
      <c r="D11" s="3601"/>
      <c r="E11" s="1777"/>
      <c r="F11" s="1777"/>
      <c r="G11" s="1778"/>
      <c r="H11" s="4855"/>
      <c r="I11" s="4853"/>
      <c r="J11" s="4854"/>
      <c r="K11" s="4855"/>
      <c r="L11" s="4853"/>
      <c r="M11" s="2104"/>
      <c r="N11" s="2105"/>
      <c r="O11" s="2106"/>
      <c r="P11" s="2107"/>
    </row>
    <row r="12" spans="1:16" ht="33" customHeight="1" thickBot="1">
      <c r="A12" s="1575" t="s">
        <v>16</v>
      </c>
      <c r="B12" s="1792"/>
      <c r="C12" s="1780"/>
      <c r="D12" s="1781"/>
      <c r="E12" s="1779"/>
      <c r="F12" s="1780"/>
      <c r="G12" s="4873"/>
      <c r="H12" s="4858"/>
      <c r="I12" s="4856" t="s">
        <v>28</v>
      </c>
      <c r="J12" s="4857"/>
      <c r="K12" s="4858"/>
      <c r="L12" s="4859"/>
      <c r="M12" s="2108"/>
      <c r="N12" s="2109"/>
      <c r="O12" s="2106"/>
      <c r="P12" s="2110"/>
    </row>
    <row r="13" spans="1:16" ht="24.95" customHeight="1">
      <c r="A13" s="3667" t="s">
        <v>214</v>
      </c>
      <c r="B13" s="3668">
        <v>39</v>
      </c>
      <c r="C13" s="3669">
        <v>0</v>
      </c>
      <c r="D13" s="3670">
        <f>SUM(B13:C13)</f>
        <v>39</v>
      </c>
      <c r="E13" s="3671">
        <v>28</v>
      </c>
      <c r="F13" s="3672">
        <v>0</v>
      </c>
      <c r="G13" s="4874">
        <f>SUM(E13:F13)</f>
        <v>28</v>
      </c>
      <c r="H13" s="4851">
        <v>36</v>
      </c>
      <c r="I13" s="4851">
        <v>0</v>
      </c>
      <c r="J13" s="4851">
        <v>36</v>
      </c>
      <c r="K13" s="4851">
        <v>28</v>
      </c>
      <c r="L13" s="4851">
        <v>1</v>
      </c>
      <c r="M13" s="3673">
        <v>29</v>
      </c>
      <c r="N13" s="2698">
        <f>B13+E13+H13+K13</f>
        <v>131</v>
      </c>
      <c r="O13" s="910">
        <f>C13+F13+I13+L13</f>
        <v>1</v>
      </c>
      <c r="P13" s="535">
        <f>N13+O13</f>
        <v>132</v>
      </c>
    </row>
    <row r="14" spans="1:16" ht="24.95" customHeight="1" thickBot="1">
      <c r="A14" s="3674" t="s">
        <v>216</v>
      </c>
      <c r="B14" s="3675">
        <v>61</v>
      </c>
      <c r="C14" s="3676">
        <v>3</v>
      </c>
      <c r="D14" s="3677">
        <f>SUM(B14:C14)</f>
        <v>64</v>
      </c>
      <c r="E14" s="3678">
        <v>47</v>
      </c>
      <c r="F14" s="3523">
        <v>2</v>
      </c>
      <c r="G14" s="4875">
        <f>SUM(E14:F14)</f>
        <v>49</v>
      </c>
      <c r="H14" s="4872">
        <v>50</v>
      </c>
      <c r="I14" s="4872">
        <v>1</v>
      </c>
      <c r="J14" s="4872">
        <v>51</v>
      </c>
      <c r="K14" s="4871">
        <v>42</v>
      </c>
      <c r="L14" s="4871">
        <v>1</v>
      </c>
      <c r="M14" s="3679">
        <v>43</v>
      </c>
      <c r="N14" s="3207">
        <f>B14+E14+H14+K14</f>
        <v>200</v>
      </c>
      <c r="O14" s="3208">
        <f>C14+F14+I14+L14</f>
        <v>7</v>
      </c>
      <c r="P14" s="3209">
        <f>N14+O14</f>
        <v>207</v>
      </c>
    </row>
    <row r="15" spans="1:16" ht="24.95" customHeight="1" thickBot="1">
      <c r="A15" s="1005" t="s">
        <v>17</v>
      </c>
      <c r="B15" s="3602">
        <f t="shared" ref="B15:P15" si="5">SUM(B13:B14)</f>
        <v>100</v>
      </c>
      <c r="C15" s="3602">
        <f t="shared" si="5"/>
        <v>3</v>
      </c>
      <c r="D15" s="3602">
        <f t="shared" si="5"/>
        <v>103</v>
      </c>
      <c r="E15" s="3603">
        <f t="shared" si="5"/>
        <v>75</v>
      </c>
      <c r="F15" s="1058">
        <f t="shared" si="5"/>
        <v>2</v>
      </c>
      <c r="G15" s="4876">
        <f t="shared" si="5"/>
        <v>77</v>
      </c>
      <c r="H15" s="4852">
        <f t="shared" ref="H15:L15" si="6">SUM(H13:H14)</f>
        <v>86</v>
      </c>
      <c r="I15" s="4852">
        <f t="shared" si="6"/>
        <v>1</v>
      </c>
      <c r="J15" s="4852">
        <f t="shared" si="6"/>
        <v>87</v>
      </c>
      <c r="K15" s="4852">
        <f t="shared" si="6"/>
        <v>70</v>
      </c>
      <c r="L15" s="4852">
        <f t="shared" si="6"/>
        <v>2</v>
      </c>
      <c r="M15" s="1058">
        <f t="shared" ref="M15" si="7">SUM(M13:M14)</f>
        <v>72</v>
      </c>
      <c r="N15" s="1058">
        <f t="shared" si="5"/>
        <v>331</v>
      </c>
      <c r="O15" s="1058">
        <f t="shared" si="5"/>
        <v>8</v>
      </c>
      <c r="P15" s="1059">
        <f t="shared" si="5"/>
        <v>339</v>
      </c>
    </row>
    <row r="16" spans="1:16" ht="30" customHeight="1" thickBot="1">
      <c r="A16" s="726" t="s">
        <v>18</v>
      </c>
      <c r="B16" s="727"/>
      <c r="C16" s="728"/>
      <c r="D16" s="3604"/>
      <c r="E16" s="729"/>
      <c r="F16" s="728"/>
      <c r="G16" s="4877"/>
      <c r="H16" s="4860"/>
      <c r="I16" s="4861"/>
      <c r="J16" s="4862"/>
      <c r="K16" s="4860"/>
      <c r="L16" s="4861"/>
      <c r="M16" s="730"/>
      <c r="N16" s="731"/>
      <c r="O16" s="732"/>
      <c r="P16" s="725"/>
    </row>
    <row r="17" spans="1:20" ht="24" customHeight="1">
      <c r="A17" s="733" t="s">
        <v>214</v>
      </c>
      <c r="B17" s="5884">
        <v>1</v>
      </c>
      <c r="C17" s="5885">
        <v>0</v>
      </c>
      <c r="D17" s="6015">
        <f>SUM(B17:C17)</f>
        <v>1</v>
      </c>
      <c r="E17" s="6016">
        <v>0</v>
      </c>
      <c r="F17" s="5885">
        <v>0</v>
      </c>
      <c r="G17" s="6015">
        <f>SUM(E17:F17)</f>
        <v>0</v>
      </c>
      <c r="H17" s="4865">
        <v>0</v>
      </c>
      <c r="I17" s="4863">
        <v>0</v>
      </c>
      <c r="J17" s="4864">
        <v>0</v>
      </c>
      <c r="K17" s="4865">
        <v>0</v>
      </c>
      <c r="L17" s="4863">
        <v>0</v>
      </c>
      <c r="M17" s="997">
        <v>0</v>
      </c>
      <c r="N17" s="2111">
        <f>B17+E17+H17+K17</f>
        <v>1</v>
      </c>
      <c r="O17" s="2112">
        <f>C17+F17+I17+L17</f>
        <v>0</v>
      </c>
      <c r="P17" s="2279">
        <f>N17+O17</f>
        <v>1</v>
      </c>
      <c r="Q17" s="507"/>
      <c r="R17" s="507"/>
      <c r="S17" s="507"/>
      <c r="T17" s="507"/>
    </row>
    <row r="18" spans="1:20" ht="24" customHeight="1" thickBot="1">
      <c r="A18" s="734" t="s">
        <v>216</v>
      </c>
      <c r="B18" s="5909">
        <v>0</v>
      </c>
      <c r="C18" s="5910">
        <v>0</v>
      </c>
      <c r="D18" s="5911">
        <f>SUM(B18:C18)</f>
        <v>0</v>
      </c>
      <c r="E18" s="6017">
        <v>0</v>
      </c>
      <c r="F18" s="5910">
        <v>0</v>
      </c>
      <c r="G18" s="5911">
        <f>SUM(E18:F18)</f>
        <v>0</v>
      </c>
      <c r="H18" s="4868">
        <v>0</v>
      </c>
      <c r="I18" s="4866">
        <v>0</v>
      </c>
      <c r="J18" s="4867">
        <v>0</v>
      </c>
      <c r="K18" s="4868">
        <v>3</v>
      </c>
      <c r="L18" s="4866">
        <v>0</v>
      </c>
      <c r="M18" s="999">
        <v>3</v>
      </c>
      <c r="N18" s="1594">
        <f>B18+E18+H18+K18</f>
        <v>3</v>
      </c>
      <c r="O18" s="2113">
        <f>C18+F18+I18+L18</f>
        <v>0</v>
      </c>
      <c r="P18" s="2099">
        <f>N18+O18</f>
        <v>3</v>
      </c>
    </row>
    <row r="19" spans="1:20" ht="31.5" customHeight="1" thickBot="1">
      <c r="A19" s="735" t="s">
        <v>19</v>
      </c>
      <c r="B19" s="829">
        <f t="shared" ref="B19:P19" si="8">SUM(B17:B18)</f>
        <v>1</v>
      </c>
      <c r="C19" s="829">
        <f t="shared" si="8"/>
        <v>0</v>
      </c>
      <c r="D19" s="829">
        <f t="shared" si="8"/>
        <v>1</v>
      </c>
      <c r="E19" s="829">
        <f t="shared" si="8"/>
        <v>0</v>
      </c>
      <c r="F19" s="829">
        <f t="shared" si="8"/>
        <v>0</v>
      </c>
      <c r="G19" s="829">
        <f t="shared" si="8"/>
        <v>0</v>
      </c>
      <c r="H19" s="4869">
        <f t="shared" ref="H19:L19" si="9">SUM(H17:H18)</f>
        <v>0</v>
      </c>
      <c r="I19" s="4869">
        <f t="shared" si="9"/>
        <v>0</v>
      </c>
      <c r="J19" s="4869">
        <f t="shared" si="9"/>
        <v>0</v>
      </c>
      <c r="K19" s="4869">
        <f t="shared" si="9"/>
        <v>3</v>
      </c>
      <c r="L19" s="4869">
        <f t="shared" si="9"/>
        <v>0</v>
      </c>
      <c r="M19" s="829">
        <f t="shared" ref="M19" si="10">SUM(M17:M18)</f>
        <v>3</v>
      </c>
      <c r="N19" s="830">
        <f t="shared" si="8"/>
        <v>4</v>
      </c>
      <c r="O19" s="831">
        <f t="shared" si="8"/>
        <v>0</v>
      </c>
      <c r="P19" s="832">
        <f t="shared" si="8"/>
        <v>4</v>
      </c>
    </row>
    <row r="20" spans="1:20" ht="27.75" customHeight="1" thickBot="1">
      <c r="A20" s="724" t="s">
        <v>234</v>
      </c>
      <c r="B20" s="833">
        <f t="shared" ref="B20:P20" si="11">B15+B19</f>
        <v>101</v>
      </c>
      <c r="C20" s="833">
        <f t="shared" si="11"/>
        <v>3</v>
      </c>
      <c r="D20" s="833">
        <f t="shared" si="11"/>
        <v>104</v>
      </c>
      <c r="E20" s="833">
        <f t="shared" si="11"/>
        <v>75</v>
      </c>
      <c r="F20" s="833">
        <f t="shared" si="11"/>
        <v>2</v>
      </c>
      <c r="G20" s="833">
        <f t="shared" si="11"/>
        <v>77</v>
      </c>
      <c r="H20" s="833">
        <f t="shared" ref="H20:M20" si="12">H15+H19</f>
        <v>86</v>
      </c>
      <c r="I20" s="833">
        <f t="shared" si="12"/>
        <v>1</v>
      </c>
      <c r="J20" s="833">
        <f t="shared" si="12"/>
        <v>87</v>
      </c>
      <c r="K20" s="833">
        <f t="shared" si="12"/>
        <v>73</v>
      </c>
      <c r="L20" s="833">
        <f t="shared" si="12"/>
        <v>2</v>
      </c>
      <c r="M20" s="833">
        <f t="shared" si="12"/>
        <v>75</v>
      </c>
      <c r="N20" s="833">
        <f t="shared" si="11"/>
        <v>335</v>
      </c>
      <c r="O20" s="833">
        <f t="shared" si="11"/>
        <v>8</v>
      </c>
      <c r="P20" s="834">
        <f t="shared" si="11"/>
        <v>343</v>
      </c>
    </row>
    <row r="21" spans="1:20" ht="30.75" customHeight="1">
      <c r="A21" s="7940"/>
      <c r="B21" s="7940"/>
      <c r="C21" s="7940"/>
      <c r="D21" s="7940"/>
      <c r="E21" s="7940"/>
      <c r="F21" s="7940"/>
      <c r="G21" s="7940"/>
      <c r="H21" s="7940"/>
      <c r="I21" s="7940"/>
      <c r="J21" s="7940"/>
      <c r="K21" s="7940"/>
      <c r="L21" s="7940"/>
      <c r="M21" s="7940"/>
      <c r="N21" s="7940"/>
      <c r="O21" s="7940"/>
      <c r="P21" s="7940"/>
    </row>
    <row r="22" spans="1:20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</row>
    <row r="23" spans="1:20" ht="45" customHeight="1">
      <c r="A23" s="721"/>
      <c r="B23" s="736"/>
      <c r="C23" s="736"/>
      <c r="D23" s="736"/>
      <c r="E23" s="736"/>
      <c r="F23" s="736"/>
      <c r="G23" s="736"/>
      <c r="H23" s="736"/>
      <c r="I23" s="736"/>
      <c r="J23" s="736"/>
      <c r="K23" s="736"/>
      <c r="L23" s="736"/>
      <c r="M23" s="736"/>
      <c r="N23" s="736"/>
      <c r="O23" s="736"/>
      <c r="P23" s="736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A2" sqref="A2:S2"/>
    </sheetView>
  </sheetViews>
  <sheetFormatPr defaultRowHeight="20.25"/>
  <cols>
    <col min="1" max="1" width="71.140625" style="499" customWidth="1"/>
    <col min="2" max="2" width="11.85546875" style="499" customWidth="1"/>
    <col min="3" max="4" width="9.42578125" style="499" customWidth="1"/>
    <col min="5" max="5" width="11.28515625" style="499" customWidth="1"/>
    <col min="6" max="7" width="9.42578125" style="499" customWidth="1"/>
    <col min="8" max="8" width="11.28515625" style="499" customWidth="1"/>
    <col min="9" max="10" width="9.42578125" style="499" customWidth="1"/>
    <col min="11" max="11" width="11.5703125" style="499" customWidth="1"/>
    <col min="12" max="12" width="11.42578125" style="499" customWidth="1"/>
    <col min="13" max="13" width="9.42578125" style="499" customWidth="1"/>
    <col min="14" max="14" width="11.28515625" style="499" customWidth="1"/>
    <col min="15" max="16" width="9.42578125" style="499" customWidth="1"/>
    <col min="17" max="17" width="11.42578125" style="499" customWidth="1"/>
    <col min="18" max="18" width="11.85546875" style="499" customWidth="1"/>
    <col min="19" max="19" width="9.42578125" style="770" customWidth="1"/>
    <col min="20" max="256" width="9.140625" style="499"/>
    <col min="257" max="257" width="71.140625" style="499" customWidth="1"/>
    <col min="258" max="258" width="11.85546875" style="499" customWidth="1"/>
    <col min="259" max="260" width="9.42578125" style="499" customWidth="1"/>
    <col min="261" max="261" width="11.28515625" style="499" customWidth="1"/>
    <col min="262" max="263" width="9.42578125" style="499" customWidth="1"/>
    <col min="264" max="264" width="11.28515625" style="499" customWidth="1"/>
    <col min="265" max="266" width="9.42578125" style="499" customWidth="1"/>
    <col min="267" max="267" width="11.5703125" style="499" customWidth="1"/>
    <col min="268" max="268" width="11.42578125" style="499" customWidth="1"/>
    <col min="269" max="269" width="9.42578125" style="499" customWidth="1"/>
    <col min="270" max="270" width="11.28515625" style="499" customWidth="1"/>
    <col min="271" max="272" width="9.42578125" style="499" customWidth="1"/>
    <col min="273" max="273" width="11.42578125" style="499" customWidth="1"/>
    <col min="274" max="274" width="11.85546875" style="499" customWidth="1"/>
    <col min="275" max="275" width="9.42578125" style="499" customWidth="1"/>
    <col min="276" max="512" width="9.140625" style="499"/>
    <col min="513" max="513" width="71.140625" style="499" customWidth="1"/>
    <col min="514" max="514" width="11.85546875" style="499" customWidth="1"/>
    <col min="515" max="516" width="9.42578125" style="499" customWidth="1"/>
    <col min="517" max="517" width="11.28515625" style="499" customWidth="1"/>
    <col min="518" max="519" width="9.42578125" style="499" customWidth="1"/>
    <col min="520" max="520" width="11.28515625" style="499" customWidth="1"/>
    <col min="521" max="522" width="9.42578125" style="499" customWidth="1"/>
    <col min="523" max="523" width="11.5703125" style="499" customWidth="1"/>
    <col min="524" max="524" width="11.42578125" style="499" customWidth="1"/>
    <col min="525" max="525" width="9.42578125" style="499" customWidth="1"/>
    <col min="526" max="526" width="11.28515625" style="499" customWidth="1"/>
    <col min="527" max="528" width="9.42578125" style="499" customWidth="1"/>
    <col min="529" max="529" width="11.42578125" style="499" customWidth="1"/>
    <col min="530" max="530" width="11.85546875" style="499" customWidth="1"/>
    <col min="531" max="531" width="9.42578125" style="499" customWidth="1"/>
    <col min="532" max="768" width="9.140625" style="499"/>
    <col min="769" max="769" width="71.140625" style="499" customWidth="1"/>
    <col min="770" max="770" width="11.85546875" style="499" customWidth="1"/>
    <col min="771" max="772" width="9.42578125" style="499" customWidth="1"/>
    <col min="773" max="773" width="11.28515625" style="499" customWidth="1"/>
    <col min="774" max="775" width="9.42578125" style="499" customWidth="1"/>
    <col min="776" max="776" width="11.28515625" style="499" customWidth="1"/>
    <col min="777" max="778" width="9.42578125" style="499" customWidth="1"/>
    <col min="779" max="779" width="11.5703125" style="499" customWidth="1"/>
    <col min="780" max="780" width="11.42578125" style="499" customWidth="1"/>
    <col min="781" max="781" width="9.42578125" style="499" customWidth="1"/>
    <col min="782" max="782" width="11.28515625" style="499" customWidth="1"/>
    <col min="783" max="784" width="9.42578125" style="499" customWidth="1"/>
    <col min="785" max="785" width="11.42578125" style="499" customWidth="1"/>
    <col min="786" max="786" width="11.85546875" style="499" customWidth="1"/>
    <col min="787" max="787" width="9.42578125" style="499" customWidth="1"/>
    <col min="788" max="1024" width="9.140625" style="499"/>
    <col min="1025" max="1025" width="71.140625" style="499" customWidth="1"/>
    <col min="1026" max="1026" width="11.85546875" style="499" customWidth="1"/>
    <col min="1027" max="1028" width="9.42578125" style="499" customWidth="1"/>
    <col min="1029" max="1029" width="11.28515625" style="499" customWidth="1"/>
    <col min="1030" max="1031" width="9.42578125" style="499" customWidth="1"/>
    <col min="1032" max="1032" width="11.28515625" style="499" customWidth="1"/>
    <col min="1033" max="1034" width="9.42578125" style="499" customWidth="1"/>
    <col min="1035" max="1035" width="11.5703125" style="499" customWidth="1"/>
    <col min="1036" max="1036" width="11.42578125" style="499" customWidth="1"/>
    <col min="1037" max="1037" width="9.42578125" style="499" customWidth="1"/>
    <col min="1038" max="1038" width="11.28515625" style="499" customWidth="1"/>
    <col min="1039" max="1040" width="9.42578125" style="499" customWidth="1"/>
    <col min="1041" max="1041" width="11.42578125" style="499" customWidth="1"/>
    <col min="1042" max="1042" width="11.85546875" style="499" customWidth="1"/>
    <col min="1043" max="1043" width="9.42578125" style="499" customWidth="1"/>
    <col min="1044" max="1280" width="9.140625" style="499"/>
    <col min="1281" max="1281" width="71.140625" style="499" customWidth="1"/>
    <col min="1282" max="1282" width="11.85546875" style="499" customWidth="1"/>
    <col min="1283" max="1284" width="9.42578125" style="499" customWidth="1"/>
    <col min="1285" max="1285" width="11.28515625" style="499" customWidth="1"/>
    <col min="1286" max="1287" width="9.42578125" style="499" customWidth="1"/>
    <col min="1288" max="1288" width="11.28515625" style="499" customWidth="1"/>
    <col min="1289" max="1290" width="9.42578125" style="499" customWidth="1"/>
    <col min="1291" max="1291" width="11.5703125" style="499" customWidth="1"/>
    <col min="1292" max="1292" width="11.42578125" style="499" customWidth="1"/>
    <col min="1293" max="1293" width="9.42578125" style="499" customWidth="1"/>
    <col min="1294" max="1294" width="11.28515625" style="499" customWidth="1"/>
    <col min="1295" max="1296" width="9.42578125" style="499" customWidth="1"/>
    <col min="1297" max="1297" width="11.42578125" style="499" customWidth="1"/>
    <col min="1298" max="1298" width="11.85546875" style="499" customWidth="1"/>
    <col min="1299" max="1299" width="9.42578125" style="499" customWidth="1"/>
    <col min="1300" max="1536" width="9.140625" style="499"/>
    <col min="1537" max="1537" width="71.140625" style="499" customWidth="1"/>
    <col min="1538" max="1538" width="11.85546875" style="499" customWidth="1"/>
    <col min="1539" max="1540" width="9.42578125" style="499" customWidth="1"/>
    <col min="1541" max="1541" width="11.28515625" style="499" customWidth="1"/>
    <col min="1542" max="1543" width="9.42578125" style="499" customWidth="1"/>
    <col min="1544" max="1544" width="11.28515625" style="499" customWidth="1"/>
    <col min="1545" max="1546" width="9.42578125" style="499" customWidth="1"/>
    <col min="1547" max="1547" width="11.5703125" style="499" customWidth="1"/>
    <col min="1548" max="1548" width="11.42578125" style="499" customWidth="1"/>
    <col min="1549" max="1549" width="9.42578125" style="499" customWidth="1"/>
    <col min="1550" max="1550" width="11.28515625" style="499" customWidth="1"/>
    <col min="1551" max="1552" width="9.42578125" style="499" customWidth="1"/>
    <col min="1553" max="1553" width="11.42578125" style="499" customWidth="1"/>
    <col min="1554" max="1554" width="11.85546875" style="499" customWidth="1"/>
    <col min="1555" max="1555" width="9.42578125" style="499" customWidth="1"/>
    <col min="1556" max="1792" width="9.140625" style="499"/>
    <col min="1793" max="1793" width="71.140625" style="499" customWidth="1"/>
    <col min="1794" max="1794" width="11.85546875" style="499" customWidth="1"/>
    <col min="1795" max="1796" width="9.42578125" style="499" customWidth="1"/>
    <col min="1797" max="1797" width="11.28515625" style="499" customWidth="1"/>
    <col min="1798" max="1799" width="9.42578125" style="499" customWidth="1"/>
    <col min="1800" max="1800" width="11.28515625" style="499" customWidth="1"/>
    <col min="1801" max="1802" width="9.42578125" style="499" customWidth="1"/>
    <col min="1803" max="1803" width="11.5703125" style="499" customWidth="1"/>
    <col min="1804" max="1804" width="11.42578125" style="499" customWidth="1"/>
    <col min="1805" max="1805" width="9.42578125" style="499" customWidth="1"/>
    <col min="1806" max="1806" width="11.28515625" style="499" customWidth="1"/>
    <col min="1807" max="1808" width="9.42578125" style="499" customWidth="1"/>
    <col min="1809" max="1809" width="11.42578125" style="499" customWidth="1"/>
    <col min="1810" max="1810" width="11.85546875" style="499" customWidth="1"/>
    <col min="1811" max="1811" width="9.42578125" style="499" customWidth="1"/>
    <col min="1812" max="2048" width="9.140625" style="499"/>
    <col min="2049" max="2049" width="71.140625" style="499" customWidth="1"/>
    <col min="2050" max="2050" width="11.85546875" style="499" customWidth="1"/>
    <col min="2051" max="2052" width="9.42578125" style="499" customWidth="1"/>
    <col min="2053" max="2053" width="11.28515625" style="499" customWidth="1"/>
    <col min="2054" max="2055" width="9.42578125" style="499" customWidth="1"/>
    <col min="2056" max="2056" width="11.28515625" style="499" customWidth="1"/>
    <col min="2057" max="2058" width="9.42578125" style="499" customWidth="1"/>
    <col min="2059" max="2059" width="11.5703125" style="499" customWidth="1"/>
    <col min="2060" max="2060" width="11.42578125" style="499" customWidth="1"/>
    <col min="2061" max="2061" width="9.42578125" style="499" customWidth="1"/>
    <col min="2062" max="2062" width="11.28515625" style="499" customWidth="1"/>
    <col min="2063" max="2064" width="9.42578125" style="499" customWidth="1"/>
    <col min="2065" max="2065" width="11.42578125" style="499" customWidth="1"/>
    <col min="2066" max="2066" width="11.85546875" style="499" customWidth="1"/>
    <col min="2067" max="2067" width="9.42578125" style="499" customWidth="1"/>
    <col min="2068" max="2304" width="9.140625" style="499"/>
    <col min="2305" max="2305" width="71.140625" style="499" customWidth="1"/>
    <col min="2306" max="2306" width="11.85546875" style="499" customWidth="1"/>
    <col min="2307" max="2308" width="9.42578125" style="499" customWidth="1"/>
    <col min="2309" max="2309" width="11.28515625" style="499" customWidth="1"/>
    <col min="2310" max="2311" width="9.42578125" style="499" customWidth="1"/>
    <col min="2312" max="2312" width="11.28515625" style="499" customWidth="1"/>
    <col min="2313" max="2314" width="9.42578125" style="499" customWidth="1"/>
    <col min="2315" max="2315" width="11.5703125" style="499" customWidth="1"/>
    <col min="2316" max="2316" width="11.42578125" style="499" customWidth="1"/>
    <col min="2317" max="2317" width="9.42578125" style="499" customWidth="1"/>
    <col min="2318" max="2318" width="11.28515625" style="499" customWidth="1"/>
    <col min="2319" max="2320" width="9.42578125" style="499" customWidth="1"/>
    <col min="2321" max="2321" width="11.42578125" style="499" customWidth="1"/>
    <col min="2322" max="2322" width="11.85546875" style="499" customWidth="1"/>
    <col min="2323" max="2323" width="9.42578125" style="499" customWidth="1"/>
    <col min="2324" max="2560" width="9.140625" style="499"/>
    <col min="2561" max="2561" width="71.140625" style="499" customWidth="1"/>
    <col min="2562" max="2562" width="11.85546875" style="499" customWidth="1"/>
    <col min="2563" max="2564" width="9.42578125" style="499" customWidth="1"/>
    <col min="2565" max="2565" width="11.28515625" style="499" customWidth="1"/>
    <col min="2566" max="2567" width="9.42578125" style="499" customWidth="1"/>
    <col min="2568" max="2568" width="11.28515625" style="499" customWidth="1"/>
    <col min="2569" max="2570" width="9.42578125" style="499" customWidth="1"/>
    <col min="2571" max="2571" width="11.5703125" style="499" customWidth="1"/>
    <col min="2572" max="2572" width="11.42578125" style="499" customWidth="1"/>
    <col min="2573" max="2573" width="9.42578125" style="499" customWidth="1"/>
    <col min="2574" max="2574" width="11.28515625" style="499" customWidth="1"/>
    <col min="2575" max="2576" width="9.42578125" style="499" customWidth="1"/>
    <col min="2577" max="2577" width="11.42578125" style="499" customWidth="1"/>
    <col min="2578" max="2578" width="11.85546875" style="499" customWidth="1"/>
    <col min="2579" max="2579" width="9.42578125" style="499" customWidth="1"/>
    <col min="2580" max="2816" width="9.140625" style="499"/>
    <col min="2817" max="2817" width="71.140625" style="499" customWidth="1"/>
    <col min="2818" max="2818" width="11.85546875" style="499" customWidth="1"/>
    <col min="2819" max="2820" width="9.42578125" style="499" customWidth="1"/>
    <col min="2821" max="2821" width="11.28515625" style="499" customWidth="1"/>
    <col min="2822" max="2823" width="9.42578125" style="499" customWidth="1"/>
    <col min="2824" max="2824" width="11.28515625" style="499" customWidth="1"/>
    <col min="2825" max="2826" width="9.42578125" style="499" customWidth="1"/>
    <col min="2827" max="2827" width="11.5703125" style="499" customWidth="1"/>
    <col min="2828" max="2828" width="11.42578125" style="499" customWidth="1"/>
    <col min="2829" max="2829" width="9.42578125" style="499" customWidth="1"/>
    <col min="2830" max="2830" width="11.28515625" style="499" customWidth="1"/>
    <col min="2831" max="2832" width="9.42578125" style="499" customWidth="1"/>
    <col min="2833" max="2833" width="11.42578125" style="499" customWidth="1"/>
    <col min="2834" max="2834" width="11.85546875" style="499" customWidth="1"/>
    <col min="2835" max="2835" width="9.42578125" style="499" customWidth="1"/>
    <col min="2836" max="3072" width="9.140625" style="499"/>
    <col min="3073" max="3073" width="71.140625" style="499" customWidth="1"/>
    <col min="3074" max="3074" width="11.85546875" style="499" customWidth="1"/>
    <col min="3075" max="3076" width="9.42578125" style="499" customWidth="1"/>
    <col min="3077" max="3077" width="11.28515625" style="499" customWidth="1"/>
    <col min="3078" max="3079" width="9.42578125" style="499" customWidth="1"/>
    <col min="3080" max="3080" width="11.28515625" style="499" customWidth="1"/>
    <col min="3081" max="3082" width="9.42578125" style="499" customWidth="1"/>
    <col min="3083" max="3083" width="11.5703125" style="499" customWidth="1"/>
    <col min="3084" max="3084" width="11.42578125" style="499" customWidth="1"/>
    <col min="3085" max="3085" width="9.42578125" style="499" customWidth="1"/>
    <col min="3086" max="3086" width="11.28515625" style="499" customWidth="1"/>
    <col min="3087" max="3088" width="9.42578125" style="499" customWidth="1"/>
    <col min="3089" max="3089" width="11.42578125" style="499" customWidth="1"/>
    <col min="3090" max="3090" width="11.85546875" style="499" customWidth="1"/>
    <col min="3091" max="3091" width="9.42578125" style="499" customWidth="1"/>
    <col min="3092" max="3328" width="9.140625" style="499"/>
    <col min="3329" max="3329" width="71.140625" style="499" customWidth="1"/>
    <col min="3330" max="3330" width="11.85546875" style="499" customWidth="1"/>
    <col min="3331" max="3332" width="9.42578125" style="499" customWidth="1"/>
    <col min="3333" max="3333" width="11.28515625" style="499" customWidth="1"/>
    <col min="3334" max="3335" width="9.42578125" style="499" customWidth="1"/>
    <col min="3336" max="3336" width="11.28515625" style="499" customWidth="1"/>
    <col min="3337" max="3338" width="9.42578125" style="499" customWidth="1"/>
    <col min="3339" max="3339" width="11.5703125" style="499" customWidth="1"/>
    <col min="3340" max="3340" width="11.42578125" style="499" customWidth="1"/>
    <col min="3341" max="3341" width="9.42578125" style="499" customWidth="1"/>
    <col min="3342" max="3342" width="11.28515625" style="499" customWidth="1"/>
    <col min="3343" max="3344" width="9.42578125" style="499" customWidth="1"/>
    <col min="3345" max="3345" width="11.42578125" style="499" customWidth="1"/>
    <col min="3346" max="3346" width="11.85546875" style="499" customWidth="1"/>
    <col min="3347" max="3347" width="9.42578125" style="499" customWidth="1"/>
    <col min="3348" max="3584" width="9.140625" style="499"/>
    <col min="3585" max="3585" width="71.140625" style="499" customWidth="1"/>
    <col min="3586" max="3586" width="11.85546875" style="499" customWidth="1"/>
    <col min="3587" max="3588" width="9.42578125" style="499" customWidth="1"/>
    <col min="3589" max="3589" width="11.28515625" style="499" customWidth="1"/>
    <col min="3590" max="3591" width="9.42578125" style="499" customWidth="1"/>
    <col min="3592" max="3592" width="11.28515625" style="499" customWidth="1"/>
    <col min="3593" max="3594" width="9.42578125" style="499" customWidth="1"/>
    <col min="3595" max="3595" width="11.5703125" style="499" customWidth="1"/>
    <col min="3596" max="3596" width="11.42578125" style="499" customWidth="1"/>
    <col min="3597" max="3597" width="9.42578125" style="499" customWidth="1"/>
    <col min="3598" max="3598" width="11.28515625" style="499" customWidth="1"/>
    <col min="3599" max="3600" width="9.42578125" style="499" customWidth="1"/>
    <col min="3601" max="3601" width="11.42578125" style="499" customWidth="1"/>
    <col min="3602" max="3602" width="11.85546875" style="499" customWidth="1"/>
    <col min="3603" max="3603" width="9.42578125" style="499" customWidth="1"/>
    <col min="3604" max="3840" width="9.140625" style="499"/>
    <col min="3841" max="3841" width="71.140625" style="499" customWidth="1"/>
    <col min="3842" max="3842" width="11.85546875" style="499" customWidth="1"/>
    <col min="3843" max="3844" width="9.42578125" style="499" customWidth="1"/>
    <col min="3845" max="3845" width="11.28515625" style="499" customWidth="1"/>
    <col min="3846" max="3847" width="9.42578125" style="499" customWidth="1"/>
    <col min="3848" max="3848" width="11.28515625" style="499" customWidth="1"/>
    <col min="3849" max="3850" width="9.42578125" style="499" customWidth="1"/>
    <col min="3851" max="3851" width="11.5703125" style="499" customWidth="1"/>
    <col min="3852" max="3852" width="11.42578125" style="499" customWidth="1"/>
    <col min="3853" max="3853" width="9.42578125" style="499" customWidth="1"/>
    <col min="3854" max="3854" width="11.28515625" style="499" customWidth="1"/>
    <col min="3855" max="3856" width="9.42578125" style="499" customWidth="1"/>
    <col min="3857" max="3857" width="11.42578125" style="499" customWidth="1"/>
    <col min="3858" max="3858" width="11.85546875" style="499" customWidth="1"/>
    <col min="3859" max="3859" width="9.42578125" style="499" customWidth="1"/>
    <col min="3860" max="4096" width="9.140625" style="499"/>
    <col min="4097" max="4097" width="71.140625" style="499" customWidth="1"/>
    <col min="4098" max="4098" width="11.85546875" style="499" customWidth="1"/>
    <col min="4099" max="4100" width="9.42578125" style="499" customWidth="1"/>
    <col min="4101" max="4101" width="11.28515625" style="499" customWidth="1"/>
    <col min="4102" max="4103" width="9.42578125" style="499" customWidth="1"/>
    <col min="4104" max="4104" width="11.28515625" style="499" customWidth="1"/>
    <col min="4105" max="4106" width="9.42578125" style="499" customWidth="1"/>
    <col min="4107" max="4107" width="11.5703125" style="499" customWidth="1"/>
    <col min="4108" max="4108" width="11.42578125" style="499" customWidth="1"/>
    <col min="4109" max="4109" width="9.42578125" style="499" customWidth="1"/>
    <col min="4110" max="4110" width="11.28515625" style="499" customWidth="1"/>
    <col min="4111" max="4112" width="9.42578125" style="499" customWidth="1"/>
    <col min="4113" max="4113" width="11.42578125" style="499" customWidth="1"/>
    <col min="4114" max="4114" width="11.85546875" style="499" customWidth="1"/>
    <col min="4115" max="4115" width="9.42578125" style="499" customWidth="1"/>
    <col min="4116" max="4352" width="9.140625" style="499"/>
    <col min="4353" max="4353" width="71.140625" style="499" customWidth="1"/>
    <col min="4354" max="4354" width="11.85546875" style="499" customWidth="1"/>
    <col min="4355" max="4356" width="9.42578125" style="499" customWidth="1"/>
    <col min="4357" max="4357" width="11.28515625" style="499" customWidth="1"/>
    <col min="4358" max="4359" width="9.42578125" style="499" customWidth="1"/>
    <col min="4360" max="4360" width="11.28515625" style="499" customWidth="1"/>
    <col min="4361" max="4362" width="9.42578125" style="499" customWidth="1"/>
    <col min="4363" max="4363" width="11.5703125" style="499" customWidth="1"/>
    <col min="4364" max="4364" width="11.42578125" style="499" customWidth="1"/>
    <col min="4365" max="4365" width="9.42578125" style="499" customWidth="1"/>
    <col min="4366" max="4366" width="11.28515625" style="499" customWidth="1"/>
    <col min="4367" max="4368" width="9.42578125" style="499" customWidth="1"/>
    <col min="4369" max="4369" width="11.42578125" style="499" customWidth="1"/>
    <col min="4370" max="4370" width="11.85546875" style="499" customWidth="1"/>
    <col min="4371" max="4371" width="9.42578125" style="499" customWidth="1"/>
    <col min="4372" max="4608" width="9.140625" style="499"/>
    <col min="4609" max="4609" width="71.140625" style="499" customWidth="1"/>
    <col min="4610" max="4610" width="11.85546875" style="499" customWidth="1"/>
    <col min="4611" max="4612" width="9.42578125" style="499" customWidth="1"/>
    <col min="4613" max="4613" width="11.28515625" style="499" customWidth="1"/>
    <col min="4614" max="4615" width="9.42578125" style="499" customWidth="1"/>
    <col min="4616" max="4616" width="11.28515625" style="499" customWidth="1"/>
    <col min="4617" max="4618" width="9.42578125" style="499" customWidth="1"/>
    <col min="4619" max="4619" width="11.5703125" style="499" customWidth="1"/>
    <col min="4620" max="4620" width="11.42578125" style="499" customWidth="1"/>
    <col min="4621" max="4621" width="9.42578125" style="499" customWidth="1"/>
    <col min="4622" max="4622" width="11.28515625" style="499" customWidth="1"/>
    <col min="4623" max="4624" width="9.42578125" style="499" customWidth="1"/>
    <col min="4625" max="4625" width="11.42578125" style="499" customWidth="1"/>
    <col min="4626" max="4626" width="11.85546875" style="499" customWidth="1"/>
    <col min="4627" max="4627" width="9.42578125" style="499" customWidth="1"/>
    <col min="4628" max="4864" width="9.140625" style="499"/>
    <col min="4865" max="4865" width="71.140625" style="499" customWidth="1"/>
    <col min="4866" max="4866" width="11.85546875" style="499" customWidth="1"/>
    <col min="4867" max="4868" width="9.42578125" style="499" customWidth="1"/>
    <col min="4869" max="4869" width="11.28515625" style="499" customWidth="1"/>
    <col min="4870" max="4871" width="9.42578125" style="499" customWidth="1"/>
    <col min="4872" max="4872" width="11.28515625" style="499" customWidth="1"/>
    <col min="4873" max="4874" width="9.42578125" style="499" customWidth="1"/>
    <col min="4875" max="4875" width="11.5703125" style="499" customWidth="1"/>
    <col min="4876" max="4876" width="11.42578125" style="499" customWidth="1"/>
    <col min="4877" max="4877" width="9.42578125" style="499" customWidth="1"/>
    <col min="4878" max="4878" width="11.28515625" style="499" customWidth="1"/>
    <col min="4879" max="4880" width="9.42578125" style="499" customWidth="1"/>
    <col min="4881" max="4881" width="11.42578125" style="499" customWidth="1"/>
    <col min="4882" max="4882" width="11.85546875" style="499" customWidth="1"/>
    <col min="4883" max="4883" width="9.42578125" style="499" customWidth="1"/>
    <col min="4884" max="5120" width="9.140625" style="499"/>
    <col min="5121" max="5121" width="71.140625" style="499" customWidth="1"/>
    <col min="5122" max="5122" width="11.85546875" style="499" customWidth="1"/>
    <col min="5123" max="5124" width="9.42578125" style="499" customWidth="1"/>
    <col min="5125" max="5125" width="11.28515625" style="499" customWidth="1"/>
    <col min="5126" max="5127" width="9.42578125" style="499" customWidth="1"/>
    <col min="5128" max="5128" width="11.28515625" style="499" customWidth="1"/>
    <col min="5129" max="5130" width="9.42578125" style="499" customWidth="1"/>
    <col min="5131" max="5131" width="11.5703125" style="499" customWidth="1"/>
    <col min="5132" max="5132" width="11.42578125" style="499" customWidth="1"/>
    <col min="5133" max="5133" width="9.42578125" style="499" customWidth="1"/>
    <col min="5134" max="5134" width="11.28515625" style="499" customWidth="1"/>
    <col min="5135" max="5136" width="9.42578125" style="499" customWidth="1"/>
    <col min="5137" max="5137" width="11.42578125" style="499" customWidth="1"/>
    <col min="5138" max="5138" width="11.85546875" style="499" customWidth="1"/>
    <col min="5139" max="5139" width="9.42578125" style="499" customWidth="1"/>
    <col min="5140" max="5376" width="9.140625" style="499"/>
    <col min="5377" max="5377" width="71.140625" style="499" customWidth="1"/>
    <col min="5378" max="5378" width="11.85546875" style="499" customWidth="1"/>
    <col min="5379" max="5380" width="9.42578125" style="499" customWidth="1"/>
    <col min="5381" max="5381" width="11.28515625" style="499" customWidth="1"/>
    <col min="5382" max="5383" width="9.42578125" style="499" customWidth="1"/>
    <col min="5384" max="5384" width="11.28515625" style="499" customWidth="1"/>
    <col min="5385" max="5386" width="9.42578125" style="499" customWidth="1"/>
    <col min="5387" max="5387" width="11.5703125" style="499" customWidth="1"/>
    <col min="5388" max="5388" width="11.42578125" style="499" customWidth="1"/>
    <col min="5389" max="5389" width="9.42578125" style="499" customWidth="1"/>
    <col min="5390" max="5390" width="11.28515625" style="499" customWidth="1"/>
    <col min="5391" max="5392" width="9.42578125" style="499" customWidth="1"/>
    <col min="5393" max="5393" width="11.42578125" style="499" customWidth="1"/>
    <col min="5394" max="5394" width="11.85546875" style="499" customWidth="1"/>
    <col min="5395" max="5395" width="9.42578125" style="499" customWidth="1"/>
    <col min="5396" max="5632" width="9.140625" style="499"/>
    <col min="5633" max="5633" width="71.140625" style="499" customWidth="1"/>
    <col min="5634" max="5634" width="11.85546875" style="499" customWidth="1"/>
    <col min="5635" max="5636" width="9.42578125" style="499" customWidth="1"/>
    <col min="5637" max="5637" width="11.28515625" style="499" customWidth="1"/>
    <col min="5638" max="5639" width="9.42578125" style="499" customWidth="1"/>
    <col min="5640" max="5640" width="11.28515625" style="499" customWidth="1"/>
    <col min="5641" max="5642" width="9.42578125" style="499" customWidth="1"/>
    <col min="5643" max="5643" width="11.5703125" style="499" customWidth="1"/>
    <col min="5644" max="5644" width="11.42578125" style="499" customWidth="1"/>
    <col min="5645" max="5645" width="9.42578125" style="499" customWidth="1"/>
    <col min="5646" max="5646" width="11.28515625" style="499" customWidth="1"/>
    <col min="5647" max="5648" width="9.42578125" style="499" customWidth="1"/>
    <col min="5649" max="5649" width="11.42578125" style="499" customWidth="1"/>
    <col min="5650" max="5650" width="11.85546875" style="499" customWidth="1"/>
    <col min="5651" max="5651" width="9.42578125" style="499" customWidth="1"/>
    <col min="5652" max="5888" width="9.140625" style="499"/>
    <col min="5889" max="5889" width="71.140625" style="499" customWidth="1"/>
    <col min="5890" max="5890" width="11.85546875" style="499" customWidth="1"/>
    <col min="5891" max="5892" width="9.42578125" style="499" customWidth="1"/>
    <col min="5893" max="5893" width="11.28515625" style="499" customWidth="1"/>
    <col min="5894" max="5895" width="9.42578125" style="499" customWidth="1"/>
    <col min="5896" max="5896" width="11.28515625" style="499" customWidth="1"/>
    <col min="5897" max="5898" width="9.42578125" style="499" customWidth="1"/>
    <col min="5899" max="5899" width="11.5703125" style="499" customWidth="1"/>
    <col min="5900" max="5900" width="11.42578125" style="499" customWidth="1"/>
    <col min="5901" max="5901" width="9.42578125" style="499" customWidth="1"/>
    <col min="5902" max="5902" width="11.28515625" style="499" customWidth="1"/>
    <col min="5903" max="5904" width="9.42578125" style="499" customWidth="1"/>
    <col min="5905" max="5905" width="11.42578125" style="499" customWidth="1"/>
    <col min="5906" max="5906" width="11.85546875" style="499" customWidth="1"/>
    <col min="5907" max="5907" width="9.42578125" style="499" customWidth="1"/>
    <col min="5908" max="6144" width="9.140625" style="499"/>
    <col min="6145" max="6145" width="71.140625" style="499" customWidth="1"/>
    <col min="6146" max="6146" width="11.85546875" style="499" customWidth="1"/>
    <col min="6147" max="6148" width="9.42578125" style="499" customWidth="1"/>
    <col min="6149" max="6149" width="11.28515625" style="499" customWidth="1"/>
    <col min="6150" max="6151" width="9.42578125" style="499" customWidth="1"/>
    <col min="6152" max="6152" width="11.28515625" style="499" customWidth="1"/>
    <col min="6153" max="6154" width="9.42578125" style="499" customWidth="1"/>
    <col min="6155" max="6155" width="11.5703125" style="499" customWidth="1"/>
    <col min="6156" max="6156" width="11.42578125" style="499" customWidth="1"/>
    <col min="6157" max="6157" width="9.42578125" style="499" customWidth="1"/>
    <col min="6158" max="6158" width="11.28515625" style="499" customWidth="1"/>
    <col min="6159" max="6160" width="9.42578125" style="499" customWidth="1"/>
    <col min="6161" max="6161" width="11.42578125" style="499" customWidth="1"/>
    <col min="6162" max="6162" width="11.85546875" style="499" customWidth="1"/>
    <col min="6163" max="6163" width="9.42578125" style="499" customWidth="1"/>
    <col min="6164" max="6400" width="9.140625" style="499"/>
    <col min="6401" max="6401" width="71.140625" style="499" customWidth="1"/>
    <col min="6402" max="6402" width="11.85546875" style="499" customWidth="1"/>
    <col min="6403" max="6404" width="9.42578125" style="499" customWidth="1"/>
    <col min="6405" max="6405" width="11.28515625" style="499" customWidth="1"/>
    <col min="6406" max="6407" width="9.42578125" style="499" customWidth="1"/>
    <col min="6408" max="6408" width="11.28515625" style="499" customWidth="1"/>
    <col min="6409" max="6410" width="9.42578125" style="499" customWidth="1"/>
    <col min="6411" max="6411" width="11.5703125" style="499" customWidth="1"/>
    <col min="6412" max="6412" width="11.42578125" style="499" customWidth="1"/>
    <col min="6413" max="6413" width="9.42578125" style="499" customWidth="1"/>
    <col min="6414" max="6414" width="11.28515625" style="499" customWidth="1"/>
    <col min="6415" max="6416" width="9.42578125" style="499" customWidth="1"/>
    <col min="6417" max="6417" width="11.42578125" style="499" customWidth="1"/>
    <col min="6418" max="6418" width="11.85546875" style="499" customWidth="1"/>
    <col min="6419" max="6419" width="9.42578125" style="499" customWidth="1"/>
    <col min="6420" max="6656" width="9.140625" style="499"/>
    <col min="6657" max="6657" width="71.140625" style="499" customWidth="1"/>
    <col min="6658" max="6658" width="11.85546875" style="499" customWidth="1"/>
    <col min="6659" max="6660" width="9.42578125" style="499" customWidth="1"/>
    <col min="6661" max="6661" width="11.28515625" style="499" customWidth="1"/>
    <col min="6662" max="6663" width="9.42578125" style="499" customWidth="1"/>
    <col min="6664" max="6664" width="11.28515625" style="499" customWidth="1"/>
    <col min="6665" max="6666" width="9.42578125" style="499" customWidth="1"/>
    <col min="6667" max="6667" width="11.5703125" style="499" customWidth="1"/>
    <col min="6668" max="6668" width="11.42578125" style="499" customWidth="1"/>
    <col min="6669" max="6669" width="9.42578125" style="499" customWidth="1"/>
    <col min="6670" max="6670" width="11.28515625" style="499" customWidth="1"/>
    <col min="6671" max="6672" width="9.42578125" style="499" customWidth="1"/>
    <col min="6673" max="6673" width="11.42578125" style="499" customWidth="1"/>
    <col min="6674" max="6674" width="11.85546875" style="499" customWidth="1"/>
    <col min="6675" max="6675" width="9.42578125" style="499" customWidth="1"/>
    <col min="6676" max="6912" width="9.140625" style="499"/>
    <col min="6913" max="6913" width="71.140625" style="499" customWidth="1"/>
    <col min="6914" max="6914" width="11.85546875" style="499" customWidth="1"/>
    <col min="6915" max="6916" width="9.42578125" style="499" customWidth="1"/>
    <col min="6917" max="6917" width="11.28515625" style="499" customWidth="1"/>
    <col min="6918" max="6919" width="9.42578125" style="499" customWidth="1"/>
    <col min="6920" max="6920" width="11.28515625" style="499" customWidth="1"/>
    <col min="6921" max="6922" width="9.42578125" style="499" customWidth="1"/>
    <col min="6923" max="6923" width="11.5703125" style="499" customWidth="1"/>
    <col min="6924" max="6924" width="11.42578125" style="499" customWidth="1"/>
    <col min="6925" max="6925" width="9.42578125" style="499" customWidth="1"/>
    <col min="6926" max="6926" width="11.28515625" style="499" customWidth="1"/>
    <col min="6927" max="6928" width="9.42578125" style="499" customWidth="1"/>
    <col min="6929" max="6929" width="11.42578125" style="499" customWidth="1"/>
    <col min="6930" max="6930" width="11.85546875" style="499" customWidth="1"/>
    <col min="6931" max="6931" width="9.42578125" style="499" customWidth="1"/>
    <col min="6932" max="7168" width="9.140625" style="499"/>
    <col min="7169" max="7169" width="71.140625" style="499" customWidth="1"/>
    <col min="7170" max="7170" width="11.85546875" style="499" customWidth="1"/>
    <col min="7171" max="7172" width="9.42578125" style="499" customWidth="1"/>
    <col min="7173" max="7173" width="11.28515625" style="499" customWidth="1"/>
    <col min="7174" max="7175" width="9.42578125" style="499" customWidth="1"/>
    <col min="7176" max="7176" width="11.28515625" style="499" customWidth="1"/>
    <col min="7177" max="7178" width="9.42578125" style="499" customWidth="1"/>
    <col min="7179" max="7179" width="11.5703125" style="499" customWidth="1"/>
    <col min="7180" max="7180" width="11.42578125" style="499" customWidth="1"/>
    <col min="7181" max="7181" width="9.42578125" style="499" customWidth="1"/>
    <col min="7182" max="7182" width="11.28515625" style="499" customWidth="1"/>
    <col min="7183" max="7184" width="9.42578125" style="499" customWidth="1"/>
    <col min="7185" max="7185" width="11.42578125" style="499" customWidth="1"/>
    <col min="7186" max="7186" width="11.85546875" style="499" customWidth="1"/>
    <col min="7187" max="7187" width="9.42578125" style="499" customWidth="1"/>
    <col min="7188" max="7424" width="9.140625" style="499"/>
    <col min="7425" max="7425" width="71.140625" style="499" customWidth="1"/>
    <col min="7426" max="7426" width="11.85546875" style="499" customWidth="1"/>
    <col min="7427" max="7428" width="9.42578125" style="499" customWidth="1"/>
    <col min="7429" max="7429" width="11.28515625" style="499" customWidth="1"/>
    <col min="7430" max="7431" width="9.42578125" style="499" customWidth="1"/>
    <col min="7432" max="7432" width="11.28515625" style="499" customWidth="1"/>
    <col min="7433" max="7434" width="9.42578125" style="499" customWidth="1"/>
    <col min="7435" max="7435" width="11.5703125" style="499" customWidth="1"/>
    <col min="7436" max="7436" width="11.42578125" style="499" customWidth="1"/>
    <col min="7437" max="7437" width="9.42578125" style="499" customWidth="1"/>
    <col min="7438" max="7438" width="11.28515625" style="499" customWidth="1"/>
    <col min="7439" max="7440" width="9.42578125" style="499" customWidth="1"/>
    <col min="7441" max="7441" width="11.42578125" style="499" customWidth="1"/>
    <col min="7442" max="7442" width="11.85546875" style="499" customWidth="1"/>
    <col min="7443" max="7443" width="9.42578125" style="499" customWidth="1"/>
    <col min="7444" max="7680" width="9.140625" style="499"/>
    <col min="7681" max="7681" width="71.140625" style="499" customWidth="1"/>
    <col min="7682" max="7682" width="11.85546875" style="499" customWidth="1"/>
    <col min="7683" max="7684" width="9.42578125" style="499" customWidth="1"/>
    <col min="7685" max="7685" width="11.28515625" style="499" customWidth="1"/>
    <col min="7686" max="7687" width="9.42578125" style="499" customWidth="1"/>
    <col min="7688" max="7688" width="11.28515625" style="499" customWidth="1"/>
    <col min="7689" max="7690" width="9.42578125" style="499" customWidth="1"/>
    <col min="7691" max="7691" width="11.5703125" style="499" customWidth="1"/>
    <col min="7692" max="7692" width="11.42578125" style="499" customWidth="1"/>
    <col min="7693" max="7693" width="9.42578125" style="499" customWidth="1"/>
    <col min="7694" max="7694" width="11.28515625" style="499" customWidth="1"/>
    <col min="7695" max="7696" width="9.42578125" style="499" customWidth="1"/>
    <col min="7697" max="7697" width="11.42578125" style="499" customWidth="1"/>
    <col min="7698" max="7698" width="11.85546875" style="499" customWidth="1"/>
    <col min="7699" max="7699" width="9.42578125" style="499" customWidth="1"/>
    <col min="7700" max="7936" width="9.140625" style="499"/>
    <col min="7937" max="7937" width="71.140625" style="499" customWidth="1"/>
    <col min="7938" max="7938" width="11.85546875" style="499" customWidth="1"/>
    <col min="7939" max="7940" width="9.42578125" style="499" customWidth="1"/>
    <col min="7941" max="7941" width="11.28515625" style="499" customWidth="1"/>
    <col min="7942" max="7943" width="9.42578125" style="499" customWidth="1"/>
    <col min="7944" max="7944" width="11.28515625" style="499" customWidth="1"/>
    <col min="7945" max="7946" width="9.42578125" style="499" customWidth="1"/>
    <col min="7947" max="7947" width="11.5703125" style="499" customWidth="1"/>
    <col min="7948" max="7948" width="11.42578125" style="499" customWidth="1"/>
    <col min="7949" max="7949" width="9.42578125" style="499" customWidth="1"/>
    <col min="7950" max="7950" width="11.28515625" style="499" customWidth="1"/>
    <col min="7951" max="7952" width="9.42578125" style="499" customWidth="1"/>
    <col min="7953" max="7953" width="11.42578125" style="499" customWidth="1"/>
    <col min="7954" max="7954" width="11.85546875" style="499" customWidth="1"/>
    <col min="7955" max="7955" width="9.42578125" style="499" customWidth="1"/>
    <col min="7956" max="8192" width="9.140625" style="499"/>
    <col min="8193" max="8193" width="71.140625" style="499" customWidth="1"/>
    <col min="8194" max="8194" width="11.85546875" style="499" customWidth="1"/>
    <col min="8195" max="8196" width="9.42578125" style="499" customWidth="1"/>
    <col min="8197" max="8197" width="11.28515625" style="499" customWidth="1"/>
    <col min="8198" max="8199" width="9.42578125" style="499" customWidth="1"/>
    <col min="8200" max="8200" width="11.28515625" style="499" customWidth="1"/>
    <col min="8201" max="8202" width="9.42578125" style="499" customWidth="1"/>
    <col min="8203" max="8203" width="11.5703125" style="499" customWidth="1"/>
    <col min="8204" max="8204" width="11.42578125" style="499" customWidth="1"/>
    <col min="8205" max="8205" width="9.42578125" style="499" customWidth="1"/>
    <col min="8206" max="8206" width="11.28515625" style="499" customWidth="1"/>
    <col min="8207" max="8208" width="9.42578125" style="499" customWidth="1"/>
    <col min="8209" max="8209" width="11.42578125" style="499" customWidth="1"/>
    <col min="8210" max="8210" width="11.85546875" style="499" customWidth="1"/>
    <col min="8211" max="8211" width="9.42578125" style="499" customWidth="1"/>
    <col min="8212" max="8448" width="9.140625" style="499"/>
    <col min="8449" max="8449" width="71.140625" style="499" customWidth="1"/>
    <col min="8450" max="8450" width="11.85546875" style="499" customWidth="1"/>
    <col min="8451" max="8452" width="9.42578125" style="499" customWidth="1"/>
    <col min="8453" max="8453" width="11.28515625" style="499" customWidth="1"/>
    <col min="8454" max="8455" width="9.42578125" style="499" customWidth="1"/>
    <col min="8456" max="8456" width="11.28515625" style="499" customWidth="1"/>
    <col min="8457" max="8458" width="9.42578125" style="499" customWidth="1"/>
    <col min="8459" max="8459" width="11.5703125" style="499" customWidth="1"/>
    <col min="8460" max="8460" width="11.42578125" style="499" customWidth="1"/>
    <col min="8461" max="8461" width="9.42578125" style="499" customWidth="1"/>
    <col min="8462" max="8462" width="11.28515625" style="499" customWidth="1"/>
    <col min="8463" max="8464" width="9.42578125" style="499" customWidth="1"/>
    <col min="8465" max="8465" width="11.42578125" style="499" customWidth="1"/>
    <col min="8466" max="8466" width="11.85546875" style="499" customWidth="1"/>
    <col min="8467" max="8467" width="9.42578125" style="499" customWidth="1"/>
    <col min="8468" max="8704" width="9.140625" style="499"/>
    <col min="8705" max="8705" width="71.140625" style="499" customWidth="1"/>
    <col min="8706" max="8706" width="11.85546875" style="499" customWidth="1"/>
    <col min="8707" max="8708" width="9.42578125" style="499" customWidth="1"/>
    <col min="8709" max="8709" width="11.28515625" style="499" customWidth="1"/>
    <col min="8710" max="8711" width="9.42578125" style="499" customWidth="1"/>
    <col min="8712" max="8712" width="11.28515625" style="499" customWidth="1"/>
    <col min="8713" max="8714" width="9.42578125" style="499" customWidth="1"/>
    <col min="8715" max="8715" width="11.5703125" style="499" customWidth="1"/>
    <col min="8716" max="8716" width="11.42578125" style="499" customWidth="1"/>
    <col min="8717" max="8717" width="9.42578125" style="499" customWidth="1"/>
    <col min="8718" max="8718" width="11.28515625" style="499" customWidth="1"/>
    <col min="8719" max="8720" width="9.42578125" style="499" customWidth="1"/>
    <col min="8721" max="8721" width="11.42578125" style="499" customWidth="1"/>
    <col min="8722" max="8722" width="11.85546875" style="499" customWidth="1"/>
    <col min="8723" max="8723" width="9.42578125" style="499" customWidth="1"/>
    <col min="8724" max="8960" width="9.140625" style="499"/>
    <col min="8961" max="8961" width="71.140625" style="499" customWidth="1"/>
    <col min="8962" max="8962" width="11.85546875" style="499" customWidth="1"/>
    <col min="8963" max="8964" width="9.42578125" style="499" customWidth="1"/>
    <col min="8965" max="8965" width="11.28515625" style="499" customWidth="1"/>
    <col min="8966" max="8967" width="9.42578125" style="499" customWidth="1"/>
    <col min="8968" max="8968" width="11.28515625" style="499" customWidth="1"/>
    <col min="8969" max="8970" width="9.42578125" style="499" customWidth="1"/>
    <col min="8971" max="8971" width="11.5703125" style="499" customWidth="1"/>
    <col min="8972" max="8972" width="11.42578125" style="499" customWidth="1"/>
    <col min="8973" max="8973" width="9.42578125" style="499" customWidth="1"/>
    <col min="8974" max="8974" width="11.28515625" style="499" customWidth="1"/>
    <col min="8975" max="8976" width="9.42578125" style="499" customWidth="1"/>
    <col min="8977" max="8977" width="11.42578125" style="499" customWidth="1"/>
    <col min="8978" max="8978" width="11.85546875" style="499" customWidth="1"/>
    <col min="8979" max="8979" width="9.42578125" style="499" customWidth="1"/>
    <col min="8980" max="9216" width="9.140625" style="499"/>
    <col min="9217" max="9217" width="71.140625" style="499" customWidth="1"/>
    <col min="9218" max="9218" width="11.85546875" style="499" customWidth="1"/>
    <col min="9219" max="9220" width="9.42578125" style="499" customWidth="1"/>
    <col min="9221" max="9221" width="11.28515625" style="499" customWidth="1"/>
    <col min="9222" max="9223" width="9.42578125" style="499" customWidth="1"/>
    <col min="9224" max="9224" width="11.28515625" style="499" customWidth="1"/>
    <col min="9225" max="9226" width="9.42578125" style="499" customWidth="1"/>
    <col min="9227" max="9227" width="11.5703125" style="499" customWidth="1"/>
    <col min="9228" max="9228" width="11.42578125" style="499" customWidth="1"/>
    <col min="9229" max="9229" width="9.42578125" style="499" customWidth="1"/>
    <col min="9230" max="9230" width="11.28515625" style="499" customWidth="1"/>
    <col min="9231" max="9232" width="9.42578125" style="499" customWidth="1"/>
    <col min="9233" max="9233" width="11.42578125" style="499" customWidth="1"/>
    <col min="9234" max="9234" width="11.85546875" style="499" customWidth="1"/>
    <col min="9235" max="9235" width="9.42578125" style="499" customWidth="1"/>
    <col min="9236" max="9472" width="9.140625" style="499"/>
    <col min="9473" max="9473" width="71.140625" style="499" customWidth="1"/>
    <col min="9474" max="9474" width="11.85546875" style="499" customWidth="1"/>
    <col min="9475" max="9476" width="9.42578125" style="499" customWidth="1"/>
    <col min="9477" max="9477" width="11.28515625" style="499" customWidth="1"/>
    <col min="9478" max="9479" width="9.42578125" style="499" customWidth="1"/>
    <col min="9480" max="9480" width="11.28515625" style="499" customWidth="1"/>
    <col min="9481" max="9482" width="9.42578125" style="499" customWidth="1"/>
    <col min="9483" max="9483" width="11.5703125" style="499" customWidth="1"/>
    <col min="9484" max="9484" width="11.42578125" style="499" customWidth="1"/>
    <col min="9485" max="9485" width="9.42578125" style="499" customWidth="1"/>
    <col min="9486" max="9486" width="11.28515625" style="499" customWidth="1"/>
    <col min="9487" max="9488" width="9.42578125" style="499" customWidth="1"/>
    <col min="9489" max="9489" width="11.42578125" style="499" customWidth="1"/>
    <col min="9490" max="9490" width="11.85546875" style="499" customWidth="1"/>
    <col min="9491" max="9491" width="9.42578125" style="499" customWidth="1"/>
    <col min="9492" max="9728" width="9.140625" style="499"/>
    <col min="9729" max="9729" width="71.140625" style="499" customWidth="1"/>
    <col min="9730" max="9730" width="11.85546875" style="499" customWidth="1"/>
    <col min="9731" max="9732" width="9.42578125" style="499" customWidth="1"/>
    <col min="9733" max="9733" width="11.28515625" style="499" customWidth="1"/>
    <col min="9734" max="9735" width="9.42578125" style="499" customWidth="1"/>
    <col min="9736" max="9736" width="11.28515625" style="499" customWidth="1"/>
    <col min="9737" max="9738" width="9.42578125" style="499" customWidth="1"/>
    <col min="9739" max="9739" width="11.5703125" style="499" customWidth="1"/>
    <col min="9740" max="9740" width="11.42578125" style="499" customWidth="1"/>
    <col min="9741" max="9741" width="9.42578125" style="499" customWidth="1"/>
    <col min="9742" max="9742" width="11.28515625" style="499" customWidth="1"/>
    <col min="9743" max="9744" width="9.42578125" style="499" customWidth="1"/>
    <col min="9745" max="9745" width="11.42578125" style="499" customWidth="1"/>
    <col min="9746" max="9746" width="11.85546875" style="499" customWidth="1"/>
    <col min="9747" max="9747" width="9.42578125" style="499" customWidth="1"/>
    <col min="9748" max="9984" width="9.140625" style="499"/>
    <col min="9985" max="9985" width="71.140625" style="499" customWidth="1"/>
    <col min="9986" max="9986" width="11.85546875" style="499" customWidth="1"/>
    <col min="9987" max="9988" width="9.42578125" style="499" customWidth="1"/>
    <col min="9989" max="9989" width="11.28515625" style="499" customWidth="1"/>
    <col min="9990" max="9991" width="9.42578125" style="499" customWidth="1"/>
    <col min="9992" max="9992" width="11.28515625" style="499" customWidth="1"/>
    <col min="9993" max="9994" width="9.42578125" style="499" customWidth="1"/>
    <col min="9995" max="9995" width="11.5703125" style="499" customWidth="1"/>
    <col min="9996" max="9996" width="11.42578125" style="499" customWidth="1"/>
    <col min="9997" max="9997" width="9.42578125" style="499" customWidth="1"/>
    <col min="9998" max="9998" width="11.28515625" style="499" customWidth="1"/>
    <col min="9999" max="10000" width="9.42578125" style="499" customWidth="1"/>
    <col min="10001" max="10001" width="11.42578125" style="499" customWidth="1"/>
    <col min="10002" max="10002" width="11.85546875" style="499" customWidth="1"/>
    <col min="10003" max="10003" width="9.42578125" style="499" customWidth="1"/>
    <col min="10004" max="10240" width="9.140625" style="499"/>
    <col min="10241" max="10241" width="71.140625" style="499" customWidth="1"/>
    <col min="10242" max="10242" width="11.85546875" style="499" customWidth="1"/>
    <col min="10243" max="10244" width="9.42578125" style="499" customWidth="1"/>
    <col min="10245" max="10245" width="11.28515625" style="499" customWidth="1"/>
    <col min="10246" max="10247" width="9.42578125" style="499" customWidth="1"/>
    <col min="10248" max="10248" width="11.28515625" style="499" customWidth="1"/>
    <col min="10249" max="10250" width="9.42578125" style="499" customWidth="1"/>
    <col min="10251" max="10251" width="11.5703125" style="499" customWidth="1"/>
    <col min="10252" max="10252" width="11.42578125" style="499" customWidth="1"/>
    <col min="10253" max="10253" width="9.42578125" style="499" customWidth="1"/>
    <col min="10254" max="10254" width="11.28515625" style="499" customWidth="1"/>
    <col min="10255" max="10256" width="9.42578125" style="499" customWidth="1"/>
    <col min="10257" max="10257" width="11.42578125" style="499" customWidth="1"/>
    <col min="10258" max="10258" width="11.85546875" style="499" customWidth="1"/>
    <col min="10259" max="10259" width="9.42578125" style="499" customWidth="1"/>
    <col min="10260" max="10496" width="9.140625" style="499"/>
    <col min="10497" max="10497" width="71.140625" style="499" customWidth="1"/>
    <col min="10498" max="10498" width="11.85546875" style="499" customWidth="1"/>
    <col min="10499" max="10500" width="9.42578125" style="499" customWidth="1"/>
    <col min="10501" max="10501" width="11.28515625" style="499" customWidth="1"/>
    <col min="10502" max="10503" width="9.42578125" style="499" customWidth="1"/>
    <col min="10504" max="10504" width="11.28515625" style="499" customWidth="1"/>
    <col min="10505" max="10506" width="9.42578125" style="499" customWidth="1"/>
    <col min="10507" max="10507" width="11.5703125" style="499" customWidth="1"/>
    <col min="10508" max="10508" width="11.42578125" style="499" customWidth="1"/>
    <col min="10509" max="10509" width="9.42578125" style="499" customWidth="1"/>
    <col min="10510" max="10510" width="11.28515625" style="499" customWidth="1"/>
    <col min="10511" max="10512" width="9.42578125" style="499" customWidth="1"/>
    <col min="10513" max="10513" width="11.42578125" style="499" customWidth="1"/>
    <col min="10514" max="10514" width="11.85546875" style="499" customWidth="1"/>
    <col min="10515" max="10515" width="9.42578125" style="499" customWidth="1"/>
    <col min="10516" max="10752" width="9.140625" style="499"/>
    <col min="10753" max="10753" width="71.140625" style="499" customWidth="1"/>
    <col min="10754" max="10754" width="11.85546875" style="499" customWidth="1"/>
    <col min="10755" max="10756" width="9.42578125" style="499" customWidth="1"/>
    <col min="10757" max="10757" width="11.28515625" style="499" customWidth="1"/>
    <col min="10758" max="10759" width="9.42578125" style="499" customWidth="1"/>
    <col min="10760" max="10760" width="11.28515625" style="499" customWidth="1"/>
    <col min="10761" max="10762" width="9.42578125" style="499" customWidth="1"/>
    <col min="10763" max="10763" width="11.5703125" style="499" customWidth="1"/>
    <col min="10764" max="10764" width="11.42578125" style="499" customWidth="1"/>
    <col min="10765" max="10765" width="9.42578125" style="499" customWidth="1"/>
    <col min="10766" max="10766" width="11.28515625" style="499" customWidth="1"/>
    <col min="10767" max="10768" width="9.42578125" style="499" customWidth="1"/>
    <col min="10769" max="10769" width="11.42578125" style="499" customWidth="1"/>
    <col min="10770" max="10770" width="11.85546875" style="499" customWidth="1"/>
    <col min="10771" max="10771" width="9.42578125" style="499" customWidth="1"/>
    <col min="10772" max="11008" width="9.140625" style="499"/>
    <col min="11009" max="11009" width="71.140625" style="499" customWidth="1"/>
    <col min="11010" max="11010" width="11.85546875" style="499" customWidth="1"/>
    <col min="11011" max="11012" width="9.42578125" style="499" customWidth="1"/>
    <col min="11013" max="11013" width="11.28515625" style="499" customWidth="1"/>
    <col min="11014" max="11015" width="9.42578125" style="499" customWidth="1"/>
    <col min="11016" max="11016" width="11.28515625" style="499" customWidth="1"/>
    <col min="11017" max="11018" width="9.42578125" style="499" customWidth="1"/>
    <col min="11019" max="11019" width="11.5703125" style="499" customWidth="1"/>
    <col min="11020" max="11020" width="11.42578125" style="499" customWidth="1"/>
    <col min="11021" max="11021" width="9.42578125" style="499" customWidth="1"/>
    <col min="11022" max="11022" width="11.28515625" style="499" customWidth="1"/>
    <col min="11023" max="11024" width="9.42578125" style="499" customWidth="1"/>
    <col min="11025" max="11025" width="11.42578125" style="499" customWidth="1"/>
    <col min="11026" max="11026" width="11.85546875" style="499" customWidth="1"/>
    <col min="11027" max="11027" width="9.42578125" style="499" customWidth="1"/>
    <col min="11028" max="11264" width="9.140625" style="499"/>
    <col min="11265" max="11265" width="71.140625" style="499" customWidth="1"/>
    <col min="11266" max="11266" width="11.85546875" style="499" customWidth="1"/>
    <col min="11267" max="11268" width="9.42578125" style="499" customWidth="1"/>
    <col min="11269" max="11269" width="11.28515625" style="499" customWidth="1"/>
    <col min="11270" max="11271" width="9.42578125" style="499" customWidth="1"/>
    <col min="11272" max="11272" width="11.28515625" style="499" customWidth="1"/>
    <col min="11273" max="11274" width="9.42578125" style="499" customWidth="1"/>
    <col min="11275" max="11275" width="11.5703125" style="499" customWidth="1"/>
    <col min="11276" max="11276" width="11.42578125" style="499" customWidth="1"/>
    <col min="11277" max="11277" width="9.42578125" style="499" customWidth="1"/>
    <col min="11278" max="11278" width="11.28515625" style="499" customWidth="1"/>
    <col min="11279" max="11280" width="9.42578125" style="499" customWidth="1"/>
    <col min="11281" max="11281" width="11.42578125" style="499" customWidth="1"/>
    <col min="11282" max="11282" width="11.85546875" style="499" customWidth="1"/>
    <col min="11283" max="11283" width="9.42578125" style="499" customWidth="1"/>
    <col min="11284" max="11520" width="9.140625" style="499"/>
    <col min="11521" max="11521" width="71.140625" style="499" customWidth="1"/>
    <col min="11522" max="11522" width="11.85546875" style="499" customWidth="1"/>
    <col min="11523" max="11524" width="9.42578125" style="499" customWidth="1"/>
    <col min="11525" max="11525" width="11.28515625" style="499" customWidth="1"/>
    <col min="11526" max="11527" width="9.42578125" style="499" customWidth="1"/>
    <col min="11528" max="11528" width="11.28515625" style="499" customWidth="1"/>
    <col min="11529" max="11530" width="9.42578125" style="499" customWidth="1"/>
    <col min="11531" max="11531" width="11.5703125" style="499" customWidth="1"/>
    <col min="11532" max="11532" width="11.42578125" style="499" customWidth="1"/>
    <col min="11533" max="11533" width="9.42578125" style="499" customWidth="1"/>
    <col min="11534" max="11534" width="11.28515625" style="499" customWidth="1"/>
    <col min="11535" max="11536" width="9.42578125" style="499" customWidth="1"/>
    <col min="11537" max="11537" width="11.42578125" style="499" customWidth="1"/>
    <col min="11538" max="11538" width="11.85546875" style="499" customWidth="1"/>
    <col min="11539" max="11539" width="9.42578125" style="499" customWidth="1"/>
    <col min="11540" max="11776" width="9.140625" style="499"/>
    <col min="11777" max="11777" width="71.140625" style="499" customWidth="1"/>
    <col min="11778" max="11778" width="11.85546875" style="499" customWidth="1"/>
    <col min="11779" max="11780" width="9.42578125" style="499" customWidth="1"/>
    <col min="11781" max="11781" width="11.28515625" style="499" customWidth="1"/>
    <col min="11782" max="11783" width="9.42578125" style="499" customWidth="1"/>
    <col min="11784" max="11784" width="11.28515625" style="499" customWidth="1"/>
    <col min="11785" max="11786" width="9.42578125" style="499" customWidth="1"/>
    <col min="11787" max="11787" width="11.5703125" style="499" customWidth="1"/>
    <col min="11788" max="11788" width="11.42578125" style="499" customWidth="1"/>
    <col min="11789" max="11789" width="9.42578125" style="499" customWidth="1"/>
    <col min="11790" max="11790" width="11.28515625" style="499" customWidth="1"/>
    <col min="11791" max="11792" width="9.42578125" style="499" customWidth="1"/>
    <col min="11793" max="11793" width="11.42578125" style="499" customWidth="1"/>
    <col min="11794" max="11794" width="11.85546875" style="499" customWidth="1"/>
    <col min="11795" max="11795" width="9.42578125" style="499" customWidth="1"/>
    <col min="11796" max="12032" width="9.140625" style="499"/>
    <col min="12033" max="12033" width="71.140625" style="499" customWidth="1"/>
    <col min="12034" max="12034" width="11.85546875" style="499" customWidth="1"/>
    <col min="12035" max="12036" width="9.42578125" style="499" customWidth="1"/>
    <col min="12037" max="12037" width="11.28515625" style="499" customWidth="1"/>
    <col min="12038" max="12039" width="9.42578125" style="499" customWidth="1"/>
    <col min="12040" max="12040" width="11.28515625" style="499" customWidth="1"/>
    <col min="12041" max="12042" width="9.42578125" style="499" customWidth="1"/>
    <col min="12043" max="12043" width="11.5703125" style="499" customWidth="1"/>
    <col min="12044" max="12044" width="11.42578125" style="499" customWidth="1"/>
    <col min="12045" max="12045" width="9.42578125" style="499" customWidth="1"/>
    <col min="12046" max="12046" width="11.28515625" style="499" customWidth="1"/>
    <col min="12047" max="12048" width="9.42578125" style="499" customWidth="1"/>
    <col min="12049" max="12049" width="11.42578125" style="499" customWidth="1"/>
    <col min="12050" max="12050" width="11.85546875" style="499" customWidth="1"/>
    <col min="12051" max="12051" width="9.42578125" style="499" customWidth="1"/>
    <col min="12052" max="12288" width="9.140625" style="499"/>
    <col min="12289" max="12289" width="71.140625" style="499" customWidth="1"/>
    <col min="12290" max="12290" width="11.85546875" style="499" customWidth="1"/>
    <col min="12291" max="12292" width="9.42578125" style="499" customWidth="1"/>
    <col min="12293" max="12293" width="11.28515625" style="499" customWidth="1"/>
    <col min="12294" max="12295" width="9.42578125" style="499" customWidth="1"/>
    <col min="12296" max="12296" width="11.28515625" style="499" customWidth="1"/>
    <col min="12297" max="12298" width="9.42578125" style="499" customWidth="1"/>
    <col min="12299" max="12299" width="11.5703125" style="499" customWidth="1"/>
    <col min="12300" max="12300" width="11.42578125" style="499" customWidth="1"/>
    <col min="12301" max="12301" width="9.42578125" style="499" customWidth="1"/>
    <col min="12302" max="12302" width="11.28515625" style="499" customWidth="1"/>
    <col min="12303" max="12304" width="9.42578125" style="499" customWidth="1"/>
    <col min="12305" max="12305" width="11.42578125" style="499" customWidth="1"/>
    <col min="12306" max="12306" width="11.85546875" style="499" customWidth="1"/>
    <col min="12307" max="12307" width="9.42578125" style="499" customWidth="1"/>
    <col min="12308" max="12544" width="9.140625" style="499"/>
    <col min="12545" max="12545" width="71.140625" style="499" customWidth="1"/>
    <col min="12546" max="12546" width="11.85546875" style="499" customWidth="1"/>
    <col min="12547" max="12548" width="9.42578125" style="499" customWidth="1"/>
    <col min="12549" max="12549" width="11.28515625" style="499" customWidth="1"/>
    <col min="12550" max="12551" width="9.42578125" style="499" customWidth="1"/>
    <col min="12552" max="12552" width="11.28515625" style="499" customWidth="1"/>
    <col min="12553" max="12554" width="9.42578125" style="499" customWidth="1"/>
    <col min="12555" max="12555" width="11.5703125" style="499" customWidth="1"/>
    <col min="12556" max="12556" width="11.42578125" style="499" customWidth="1"/>
    <col min="12557" max="12557" width="9.42578125" style="499" customWidth="1"/>
    <col min="12558" max="12558" width="11.28515625" style="499" customWidth="1"/>
    <col min="12559" max="12560" width="9.42578125" style="499" customWidth="1"/>
    <col min="12561" max="12561" width="11.42578125" style="499" customWidth="1"/>
    <col min="12562" max="12562" width="11.85546875" style="499" customWidth="1"/>
    <col min="12563" max="12563" width="9.42578125" style="499" customWidth="1"/>
    <col min="12564" max="12800" width="9.140625" style="499"/>
    <col min="12801" max="12801" width="71.140625" style="499" customWidth="1"/>
    <col min="12802" max="12802" width="11.85546875" style="499" customWidth="1"/>
    <col min="12803" max="12804" width="9.42578125" style="499" customWidth="1"/>
    <col min="12805" max="12805" width="11.28515625" style="499" customWidth="1"/>
    <col min="12806" max="12807" width="9.42578125" style="499" customWidth="1"/>
    <col min="12808" max="12808" width="11.28515625" style="499" customWidth="1"/>
    <col min="12809" max="12810" width="9.42578125" style="499" customWidth="1"/>
    <col min="12811" max="12811" width="11.5703125" style="499" customWidth="1"/>
    <col min="12812" max="12812" width="11.42578125" style="499" customWidth="1"/>
    <col min="12813" max="12813" width="9.42578125" style="499" customWidth="1"/>
    <col min="12814" max="12814" width="11.28515625" style="499" customWidth="1"/>
    <col min="12815" max="12816" width="9.42578125" style="499" customWidth="1"/>
    <col min="12817" max="12817" width="11.42578125" style="499" customWidth="1"/>
    <col min="12818" max="12818" width="11.85546875" style="499" customWidth="1"/>
    <col min="12819" max="12819" width="9.42578125" style="499" customWidth="1"/>
    <col min="12820" max="13056" width="9.140625" style="499"/>
    <col min="13057" max="13057" width="71.140625" style="499" customWidth="1"/>
    <col min="13058" max="13058" width="11.85546875" style="499" customWidth="1"/>
    <col min="13059" max="13060" width="9.42578125" style="499" customWidth="1"/>
    <col min="13061" max="13061" width="11.28515625" style="499" customWidth="1"/>
    <col min="13062" max="13063" width="9.42578125" style="499" customWidth="1"/>
    <col min="13064" max="13064" width="11.28515625" style="499" customWidth="1"/>
    <col min="13065" max="13066" width="9.42578125" style="499" customWidth="1"/>
    <col min="13067" max="13067" width="11.5703125" style="499" customWidth="1"/>
    <col min="13068" max="13068" width="11.42578125" style="499" customWidth="1"/>
    <col min="13069" max="13069" width="9.42578125" style="499" customWidth="1"/>
    <col min="13070" max="13070" width="11.28515625" style="499" customWidth="1"/>
    <col min="13071" max="13072" width="9.42578125" style="499" customWidth="1"/>
    <col min="13073" max="13073" width="11.42578125" style="499" customWidth="1"/>
    <col min="13074" max="13074" width="11.85546875" style="499" customWidth="1"/>
    <col min="13075" max="13075" width="9.42578125" style="499" customWidth="1"/>
    <col min="13076" max="13312" width="9.140625" style="499"/>
    <col min="13313" max="13313" width="71.140625" style="499" customWidth="1"/>
    <col min="13314" max="13314" width="11.85546875" style="499" customWidth="1"/>
    <col min="13315" max="13316" width="9.42578125" style="499" customWidth="1"/>
    <col min="13317" max="13317" width="11.28515625" style="499" customWidth="1"/>
    <col min="13318" max="13319" width="9.42578125" style="499" customWidth="1"/>
    <col min="13320" max="13320" width="11.28515625" style="499" customWidth="1"/>
    <col min="13321" max="13322" width="9.42578125" style="499" customWidth="1"/>
    <col min="13323" max="13323" width="11.5703125" style="499" customWidth="1"/>
    <col min="13324" max="13324" width="11.42578125" style="499" customWidth="1"/>
    <col min="13325" max="13325" width="9.42578125" style="499" customWidth="1"/>
    <col min="13326" max="13326" width="11.28515625" style="499" customWidth="1"/>
    <col min="13327" max="13328" width="9.42578125" style="499" customWidth="1"/>
    <col min="13329" max="13329" width="11.42578125" style="499" customWidth="1"/>
    <col min="13330" max="13330" width="11.85546875" style="499" customWidth="1"/>
    <col min="13331" max="13331" width="9.42578125" style="499" customWidth="1"/>
    <col min="13332" max="13568" width="9.140625" style="499"/>
    <col min="13569" max="13569" width="71.140625" style="499" customWidth="1"/>
    <col min="13570" max="13570" width="11.85546875" style="499" customWidth="1"/>
    <col min="13571" max="13572" width="9.42578125" style="499" customWidth="1"/>
    <col min="13573" max="13573" width="11.28515625" style="499" customWidth="1"/>
    <col min="13574" max="13575" width="9.42578125" style="499" customWidth="1"/>
    <col min="13576" max="13576" width="11.28515625" style="499" customWidth="1"/>
    <col min="13577" max="13578" width="9.42578125" style="499" customWidth="1"/>
    <col min="13579" max="13579" width="11.5703125" style="499" customWidth="1"/>
    <col min="13580" max="13580" width="11.42578125" style="499" customWidth="1"/>
    <col min="13581" max="13581" width="9.42578125" style="499" customWidth="1"/>
    <col min="13582" max="13582" width="11.28515625" style="499" customWidth="1"/>
    <col min="13583" max="13584" width="9.42578125" style="499" customWidth="1"/>
    <col min="13585" max="13585" width="11.42578125" style="499" customWidth="1"/>
    <col min="13586" max="13586" width="11.85546875" style="499" customWidth="1"/>
    <col min="13587" max="13587" width="9.42578125" style="499" customWidth="1"/>
    <col min="13588" max="13824" width="9.140625" style="499"/>
    <col min="13825" max="13825" width="71.140625" style="499" customWidth="1"/>
    <col min="13826" max="13826" width="11.85546875" style="499" customWidth="1"/>
    <col min="13827" max="13828" width="9.42578125" style="499" customWidth="1"/>
    <col min="13829" max="13829" width="11.28515625" style="499" customWidth="1"/>
    <col min="13830" max="13831" width="9.42578125" style="499" customWidth="1"/>
    <col min="13832" max="13832" width="11.28515625" style="499" customWidth="1"/>
    <col min="13833" max="13834" width="9.42578125" style="499" customWidth="1"/>
    <col min="13835" max="13835" width="11.5703125" style="499" customWidth="1"/>
    <col min="13836" max="13836" width="11.42578125" style="499" customWidth="1"/>
    <col min="13837" max="13837" width="9.42578125" style="499" customWidth="1"/>
    <col min="13838" max="13838" width="11.28515625" style="499" customWidth="1"/>
    <col min="13839" max="13840" width="9.42578125" style="499" customWidth="1"/>
    <col min="13841" max="13841" width="11.42578125" style="499" customWidth="1"/>
    <col min="13842" max="13842" width="11.85546875" style="499" customWidth="1"/>
    <col min="13843" max="13843" width="9.42578125" style="499" customWidth="1"/>
    <col min="13844" max="14080" width="9.140625" style="499"/>
    <col min="14081" max="14081" width="71.140625" style="499" customWidth="1"/>
    <col min="14082" max="14082" width="11.85546875" style="499" customWidth="1"/>
    <col min="14083" max="14084" width="9.42578125" style="499" customWidth="1"/>
    <col min="14085" max="14085" width="11.28515625" style="499" customWidth="1"/>
    <col min="14086" max="14087" width="9.42578125" style="499" customWidth="1"/>
    <col min="14088" max="14088" width="11.28515625" style="499" customWidth="1"/>
    <col min="14089" max="14090" width="9.42578125" style="499" customWidth="1"/>
    <col min="14091" max="14091" width="11.5703125" style="499" customWidth="1"/>
    <col min="14092" max="14092" width="11.42578125" style="499" customWidth="1"/>
    <col min="14093" max="14093" width="9.42578125" style="499" customWidth="1"/>
    <col min="14094" max="14094" width="11.28515625" style="499" customWidth="1"/>
    <col min="14095" max="14096" width="9.42578125" style="499" customWidth="1"/>
    <col min="14097" max="14097" width="11.42578125" style="499" customWidth="1"/>
    <col min="14098" max="14098" width="11.85546875" style="499" customWidth="1"/>
    <col min="14099" max="14099" width="9.42578125" style="499" customWidth="1"/>
    <col min="14100" max="14336" width="9.140625" style="499"/>
    <col min="14337" max="14337" width="71.140625" style="499" customWidth="1"/>
    <col min="14338" max="14338" width="11.85546875" style="499" customWidth="1"/>
    <col min="14339" max="14340" width="9.42578125" style="499" customWidth="1"/>
    <col min="14341" max="14341" width="11.28515625" style="499" customWidth="1"/>
    <col min="14342" max="14343" width="9.42578125" style="499" customWidth="1"/>
    <col min="14344" max="14344" width="11.28515625" style="499" customWidth="1"/>
    <col min="14345" max="14346" width="9.42578125" style="499" customWidth="1"/>
    <col min="14347" max="14347" width="11.5703125" style="499" customWidth="1"/>
    <col min="14348" max="14348" width="11.42578125" style="499" customWidth="1"/>
    <col min="14349" max="14349" width="9.42578125" style="499" customWidth="1"/>
    <col min="14350" max="14350" width="11.28515625" style="499" customWidth="1"/>
    <col min="14351" max="14352" width="9.42578125" style="499" customWidth="1"/>
    <col min="14353" max="14353" width="11.42578125" style="499" customWidth="1"/>
    <col min="14354" max="14354" width="11.85546875" style="499" customWidth="1"/>
    <col min="14355" max="14355" width="9.42578125" style="499" customWidth="1"/>
    <col min="14356" max="14592" width="9.140625" style="499"/>
    <col min="14593" max="14593" width="71.140625" style="499" customWidth="1"/>
    <col min="14594" max="14594" width="11.85546875" style="499" customWidth="1"/>
    <col min="14595" max="14596" width="9.42578125" style="499" customWidth="1"/>
    <col min="14597" max="14597" width="11.28515625" style="499" customWidth="1"/>
    <col min="14598" max="14599" width="9.42578125" style="499" customWidth="1"/>
    <col min="14600" max="14600" width="11.28515625" style="499" customWidth="1"/>
    <col min="14601" max="14602" width="9.42578125" style="499" customWidth="1"/>
    <col min="14603" max="14603" width="11.5703125" style="499" customWidth="1"/>
    <col min="14604" max="14604" width="11.42578125" style="499" customWidth="1"/>
    <col min="14605" max="14605" width="9.42578125" style="499" customWidth="1"/>
    <col min="14606" max="14606" width="11.28515625" style="499" customWidth="1"/>
    <col min="14607" max="14608" width="9.42578125" style="499" customWidth="1"/>
    <col min="14609" max="14609" width="11.42578125" style="499" customWidth="1"/>
    <col min="14610" max="14610" width="11.85546875" style="499" customWidth="1"/>
    <col min="14611" max="14611" width="9.42578125" style="499" customWidth="1"/>
    <col min="14612" max="14848" width="9.140625" style="499"/>
    <col min="14849" max="14849" width="71.140625" style="499" customWidth="1"/>
    <col min="14850" max="14850" width="11.85546875" style="499" customWidth="1"/>
    <col min="14851" max="14852" width="9.42578125" style="499" customWidth="1"/>
    <col min="14853" max="14853" width="11.28515625" style="499" customWidth="1"/>
    <col min="14854" max="14855" width="9.42578125" style="499" customWidth="1"/>
    <col min="14856" max="14856" width="11.28515625" style="499" customWidth="1"/>
    <col min="14857" max="14858" width="9.42578125" style="499" customWidth="1"/>
    <col min="14859" max="14859" width="11.5703125" style="499" customWidth="1"/>
    <col min="14860" max="14860" width="11.42578125" style="499" customWidth="1"/>
    <col min="14861" max="14861" width="9.42578125" style="499" customWidth="1"/>
    <col min="14862" max="14862" width="11.28515625" style="499" customWidth="1"/>
    <col min="14863" max="14864" width="9.42578125" style="499" customWidth="1"/>
    <col min="14865" max="14865" width="11.42578125" style="499" customWidth="1"/>
    <col min="14866" max="14866" width="11.85546875" style="499" customWidth="1"/>
    <col min="14867" max="14867" width="9.42578125" style="499" customWidth="1"/>
    <col min="14868" max="15104" width="9.140625" style="499"/>
    <col min="15105" max="15105" width="71.140625" style="499" customWidth="1"/>
    <col min="15106" max="15106" width="11.85546875" style="499" customWidth="1"/>
    <col min="15107" max="15108" width="9.42578125" style="499" customWidth="1"/>
    <col min="15109" max="15109" width="11.28515625" style="499" customWidth="1"/>
    <col min="15110" max="15111" width="9.42578125" style="499" customWidth="1"/>
    <col min="15112" max="15112" width="11.28515625" style="499" customWidth="1"/>
    <col min="15113" max="15114" width="9.42578125" style="499" customWidth="1"/>
    <col min="15115" max="15115" width="11.5703125" style="499" customWidth="1"/>
    <col min="15116" max="15116" width="11.42578125" style="499" customWidth="1"/>
    <col min="15117" max="15117" width="9.42578125" style="499" customWidth="1"/>
    <col min="15118" max="15118" width="11.28515625" style="499" customWidth="1"/>
    <col min="15119" max="15120" width="9.42578125" style="499" customWidth="1"/>
    <col min="15121" max="15121" width="11.42578125" style="499" customWidth="1"/>
    <col min="15122" max="15122" width="11.85546875" style="499" customWidth="1"/>
    <col min="15123" max="15123" width="9.42578125" style="499" customWidth="1"/>
    <col min="15124" max="15360" width="9.140625" style="499"/>
    <col min="15361" max="15361" width="71.140625" style="499" customWidth="1"/>
    <col min="15362" max="15362" width="11.85546875" style="499" customWidth="1"/>
    <col min="15363" max="15364" width="9.42578125" style="499" customWidth="1"/>
    <col min="15365" max="15365" width="11.28515625" style="499" customWidth="1"/>
    <col min="15366" max="15367" width="9.42578125" style="499" customWidth="1"/>
    <col min="15368" max="15368" width="11.28515625" style="499" customWidth="1"/>
    <col min="15369" max="15370" width="9.42578125" style="499" customWidth="1"/>
    <col min="15371" max="15371" width="11.5703125" style="499" customWidth="1"/>
    <col min="15372" max="15372" width="11.42578125" style="499" customWidth="1"/>
    <col min="15373" max="15373" width="9.42578125" style="499" customWidth="1"/>
    <col min="15374" max="15374" width="11.28515625" style="499" customWidth="1"/>
    <col min="15375" max="15376" width="9.42578125" style="499" customWidth="1"/>
    <col min="15377" max="15377" width="11.42578125" style="499" customWidth="1"/>
    <col min="15378" max="15378" width="11.85546875" style="499" customWidth="1"/>
    <col min="15379" max="15379" width="9.42578125" style="499" customWidth="1"/>
    <col min="15380" max="15616" width="9.140625" style="499"/>
    <col min="15617" max="15617" width="71.140625" style="499" customWidth="1"/>
    <col min="15618" max="15618" width="11.85546875" style="499" customWidth="1"/>
    <col min="15619" max="15620" width="9.42578125" style="499" customWidth="1"/>
    <col min="15621" max="15621" width="11.28515625" style="499" customWidth="1"/>
    <col min="15622" max="15623" width="9.42578125" style="499" customWidth="1"/>
    <col min="15624" max="15624" width="11.28515625" style="499" customWidth="1"/>
    <col min="15625" max="15626" width="9.42578125" style="499" customWidth="1"/>
    <col min="15627" max="15627" width="11.5703125" style="499" customWidth="1"/>
    <col min="15628" max="15628" width="11.42578125" style="499" customWidth="1"/>
    <col min="15629" max="15629" width="9.42578125" style="499" customWidth="1"/>
    <col min="15630" max="15630" width="11.28515625" style="499" customWidth="1"/>
    <col min="15631" max="15632" width="9.42578125" style="499" customWidth="1"/>
    <col min="15633" max="15633" width="11.42578125" style="499" customWidth="1"/>
    <col min="15634" max="15634" width="11.85546875" style="499" customWidth="1"/>
    <col min="15635" max="15635" width="9.42578125" style="499" customWidth="1"/>
    <col min="15636" max="15872" width="9.140625" style="499"/>
    <col min="15873" max="15873" width="71.140625" style="499" customWidth="1"/>
    <col min="15874" max="15874" width="11.85546875" style="499" customWidth="1"/>
    <col min="15875" max="15876" width="9.42578125" style="499" customWidth="1"/>
    <col min="15877" max="15877" width="11.28515625" style="499" customWidth="1"/>
    <col min="15878" max="15879" width="9.42578125" style="499" customWidth="1"/>
    <col min="15880" max="15880" width="11.28515625" style="499" customWidth="1"/>
    <col min="15881" max="15882" width="9.42578125" style="499" customWidth="1"/>
    <col min="15883" max="15883" width="11.5703125" style="499" customWidth="1"/>
    <col min="15884" max="15884" width="11.42578125" style="499" customWidth="1"/>
    <col min="15885" max="15885" width="9.42578125" style="499" customWidth="1"/>
    <col min="15886" max="15886" width="11.28515625" style="499" customWidth="1"/>
    <col min="15887" max="15888" width="9.42578125" style="499" customWidth="1"/>
    <col min="15889" max="15889" width="11.42578125" style="499" customWidth="1"/>
    <col min="15890" max="15890" width="11.85546875" style="499" customWidth="1"/>
    <col min="15891" max="15891" width="9.42578125" style="499" customWidth="1"/>
    <col min="15892" max="16128" width="9.140625" style="499"/>
    <col min="16129" max="16129" width="71.140625" style="499" customWidth="1"/>
    <col min="16130" max="16130" width="11.85546875" style="499" customWidth="1"/>
    <col min="16131" max="16132" width="9.42578125" style="499" customWidth="1"/>
    <col min="16133" max="16133" width="11.28515625" style="499" customWidth="1"/>
    <col min="16134" max="16135" width="9.42578125" style="499" customWidth="1"/>
    <col min="16136" max="16136" width="11.28515625" style="499" customWidth="1"/>
    <col min="16137" max="16138" width="9.42578125" style="499" customWidth="1"/>
    <col min="16139" max="16139" width="11.5703125" style="499" customWidth="1"/>
    <col min="16140" max="16140" width="11.42578125" style="499" customWidth="1"/>
    <col min="16141" max="16141" width="9.42578125" style="499" customWidth="1"/>
    <col min="16142" max="16142" width="11.28515625" style="499" customWidth="1"/>
    <col min="16143" max="16144" width="9.42578125" style="499" customWidth="1"/>
    <col min="16145" max="16145" width="11.42578125" style="499" customWidth="1"/>
    <col min="16146" max="16146" width="11.85546875" style="499" customWidth="1"/>
    <col min="16147" max="16147" width="9.42578125" style="499" customWidth="1"/>
    <col min="16148" max="16384" width="9.140625" style="499"/>
  </cols>
  <sheetData>
    <row r="1" spans="1:19" ht="55.5" customHeight="1">
      <c r="A1" s="7302" t="s">
        <v>342</v>
      </c>
      <c r="B1" s="7302"/>
      <c r="C1" s="7302"/>
      <c r="D1" s="7302"/>
      <c r="E1" s="7302"/>
      <c r="F1" s="7302"/>
      <c r="G1" s="7302"/>
      <c r="H1" s="7302"/>
      <c r="I1" s="7302"/>
      <c r="J1" s="7302"/>
      <c r="K1" s="7302"/>
      <c r="L1" s="7302"/>
      <c r="M1" s="7302"/>
      <c r="N1" s="7302"/>
      <c r="O1" s="7302"/>
      <c r="P1" s="7302"/>
      <c r="Q1" s="7302"/>
      <c r="R1" s="7302"/>
      <c r="S1" s="7302"/>
    </row>
    <row r="2" spans="1:19" ht="27.75" customHeight="1">
      <c r="A2" s="7302" t="s">
        <v>385</v>
      </c>
      <c r="B2" s="7302"/>
      <c r="C2" s="7302"/>
      <c r="D2" s="7302"/>
      <c r="E2" s="7302"/>
      <c r="F2" s="7302"/>
      <c r="G2" s="7302"/>
      <c r="H2" s="7302"/>
      <c r="I2" s="7302"/>
      <c r="J2" s="7302"/>
      <c r="K2" s="7302"/>
      <c r="L2" s="7302"/>
      <c r="M2" s="7302"/>
      <c r="N2" s="7302"/>
      <c r="O2" s="7302"/>
      <c r="P2" s="7302"/>
      <c r="Q2" s="7302"/>
      <c r="R2" s="7302"/>
      <c r="S2" s="7302"/>
    </row>
    <row r="3" spans="1:19" ht="33" customHeight="1" thickBot="1">
      <c r="A3" s="719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8"/>
    </row>
    <row r="4" spans="1:19" ht="13.5" customHeight="1">
      <c r="A4" s="7952" t="s">
        <v>1</v>
      </c>
      <c r="B4" s="7954" t="s">
        <v>2</v>
      </c>
      <c r="C4" s="7955"/>
      <c r="D4" s="7955"/>
      <c r="E4" s="7954" t="s">
        <v>3</v>
      </c>
      <c r="F4" s="7955"/>
      <c r="G4" s="7958"/>
      <c r="H4" s="7962" t="s">
        <v>4</v>
      </c>
      <c r="I4" s="7955"/>
      <c r="J4" s="7955"/>
      <c r="K4" s="7954" t="s">
        <v>5</v>
      </c>
      <c r="L4" s="7955"/>
      <c r="M4" s="7958"/>
      <c r="N4" s="7966">
        <v>5</v>
      </c>
      <c r="O4" s="7955"/>
      <c r="P4" s="7955"/>
      <c r="Q4" s="7967" t="s">
        <v>22</v>
      </c>
      <c r="R4" s="7968"/>
      <c r="S4" s="7969"/>
    </row>
    <row r="5" spans="1:19" ht="33" customHeight="1" thickBot="1">
      <c r="A5" s="7953"/>
      <c r="B5" s="7956"/>
      <c r="C5" s="7957"/>
      <c r="D5" s="7957"/>
      <c r="E5" s="7959"/>
      <c r="F5" s="7960"/>
      <c r="G5" s="7961"/>
      <c r="H5" s="7960"/>
      <c r="I5" s="7960"/>
      <c r="J5" s="7960"/>
      <c r="K5" s="7963"/>
      <c r="L5" s="7964"/>
      <c r="M5" s="7965"/>
      <c r="N5" s="7956"/>
      <c r="O5" s="7957"/>
      <c r="P5" s="7957"/>
      <c r="Q5" s="7970"/>
      <c r="R5" s="7971"/>
      <c r="S5" s="7972"/>
    </row>
    <row r="6" spans="1:19" ht="58.5" customHeight="1" thickBot="1">
      <c r="A6" s="7304"/>
      <c r="B6" s="722" t="s">
        <v>7</v>
      </c>
      <c r="C6" s="722" t="s">
        <v>8</v>
      </c>
      <c r="D6" s="722" t="s">
        <v>9</v>
      </c>
      <c r="E6" s="722" t="s">
        <v>7</v>
      </c>
      <c r="F6" s="722" t="s">
        <v>8</v>
      </c>
      <c r="G6" s="722" t="s">
        <v>9</v>
      </c>
      <c r="H6" s="722" t="s">
        <v>7</v>
      </c>
      <c r="I6" s="722" t="s">
        <v>8</v>
      </c>
      <c r="J6" s="722" t="s">
        <v>9</v>
      </c>
      <c r="K6" s="722" t="s">
        <v>7</v>
      </c>
      <c r="L6" s="722" t="s">
        <v>8</v>
      </c>
      <c r="M6" s="722" t="s">
        <v>9</v>
      </c>
      <c r="N6" s="722" t="s">
        <v>7</v>
      </c>
      <c r="O6" s="722" t="s">
        <v>8</v>
      </c>
      <c r="P6" s="722" t="s">
        <v>9</v>
      </c>
      <c r="Q6" s="722" t="s">
        <v>7</v>
      </c>
      <c r="R6" s="722" t="s">
        <v>8</v>
      </c>
      <c r="S6" s="723" t="s">
        <v>9</v>
      </c>
    </row>
    <row r="7" spans="1:19" ht="34.5" customHeight="1" thickBot="1">
      <c r="A7" s="737" t="s">
        <v>10</v>
      </c>
      <c r="B7" s="738"/>
      <c r="C7" s="739"/>
      <c r="D7" s="740"/>
      <c r="E7" s="741"/>
      <c r="F7" s="741"/>
      <c r="G7" s="742"/>
      <c r="H7" s="738"/>
      <c r="I7" s="741"/>
      <c r="J7" s="743"/>
      <c r="K7" s="741"/>
      <c r="L7" s="741"/>
      <c r="M7" s="742"/>
      <c r="N7" s="738"/>
      <c r="O7" s="741"/>
      <c r="P7" s="743"/>
      <c r="Q7" s="744"/>
      <c r="R7" s="744"/>
      <c r="S7" s="745"/>
    </row>
    <row r="8" spans="1:19" ht="28.5" customHeight="1" thickBot="1">
      <c r="A8" s="651" t="s">
        <v>216</v>
      </c>
      <c r="B8" s="746">
        <f>B12+B15</f>
        <v>0</v>
      </c>
      <c r="C8" s="746">
        <f>C12+C15</f>
        <v>0</v>
      </c>
      <c r="D8" s="746">
        <f>D12+D15</f>
        <v>0</v>
      </c>
      <c r="E8" s="1060">
        <f>E12+E15</f>
        <v>0</v>
      </c>
      <c r="F8" s="1060">
        <v>0</v>
      </c>
      <c r="G8" s="1060">
        <v>0</v>
      </c>
      <c r="H8" s="1060">
        <f>H12+H15</f>
        <v>0</v>
      </c>
      <c r="I8" s="1060">
        <v>23</v>
      </c>
      <c r="J8" s="1060">
        <v>23</v>
      </c>
      <c r="K8" s="1060">
        <f>K12+K15</f>
        <v>0</v>
      </c>
      <c r="L8" s="1060">
        <v>33</v>
      </c>
      <c r="M8" s="1060">
        <v>33</v>
      </c>
      <c r="N8" s="1060">
        <f>N12+N15</f>
        <v>0</v>
      </c>
      <c r="O8" s="1060">
        <f>O12+O15</f>
        <v>22</v>
      </c>
      <c r="P8" s="1060">
        <f>P12+P15</f>
        <v>22</v>
      </c>
      <c r="Q8" s="746">
        <f>Q12+Q15</f>
        <v>0</v>
      </c>
      <c r="R8" s="746">
        <v>79</v>
      </c>
      <c r="S8" s="747">
        <v>79</v>
      </c>
    </row>
    <row r="9" spans="1:19" ht="24.75" customHeight="1" thickBot="1">
      <c r="A9" s="737" t="s">
        <v>14</v>
      </c>
      <c r="B9" s="748">
        <f t="shared" ref="B9:S9" si="0">SUM(B8)</f>
        <v>0</v>
      </c>
      <c r="C9" s="748">
        <f t="shared" si="0"/>
        <v>0</v>
      </c>
      <c r="D9" s="748">
        <f t="shared" si="0"/>
        <v>0</v>
      </c>
      <c r="E9" s="1061">
        <f t="shared" ref="E9" si="1">SUM(E8)</f>
        <v>0</v>
      </c>
      <c r="F9" s="1061">
        <v>0</v>
      </c>
      <c r="G9" s="1061">
        <v>0</v>
      </c>
      <c r="H9" s="1061">
        <f t="shared" si="0"/>
        <v>0</v>
      </c>
      <c r="I9" s="1061">
        <f t="shared" si="0"/>
        <v>23</v>
      </c>
      <c r="J9" s="1061">
        <f t="shared" si="0"/>
        <v>23</v>
      </c>
      <c r="K9" s="1061">
        <f t="shared" si="0"/>
        <v>0</v>
      </c>
      <c r="L9" s="1061">
        <f t="shared" si="0"/>
        <v>33</v>
      </c>
      <c r="M9" s="1061">
        <f t="shared" si="0"/>
        <v>33</v>
      </c>
      <c r="N9" s="1061">
        <f t="shared" si="0"/>
        <v>0</v>
      </c>
      <c r="O9" s="1061">
        <f t="shared" si="0"/>
        <v>22</v>
      </c>
      <c r="P9" s="1061">
        <f t="shared" si="0"/>
        <v>22</v>
      </c>
      <c r="Q9" s="748">
        <f t="shared" si="0"/>
        <v>0</v>
      </c>
      <c r="R9" s="748">
        <f t="shared" si="0"/>
        <v>79</v>
      </c>
      <c r="S9" s="749">
        <f t="shared" si="0"/>
        <v>79</v>
      </c>
    </row>
    <row r="10" spans="1:19" ht="24.75" customHeight="1" thickBot="1">
      <c r="A10" s="652" t="s">
        <v>15</v>
      </c>
      <c r="B10" s="750"/>
      <c r="C10" s="751"/>
      <c r="D10" s="752"/>
      <c r="E10" s="1062"/>
      <c r="F10" s="1063"/>
      <c r="G10" s="1064"/>
      <c r="H10" s="1062"/>
      <c r="I10" s="1063"/>
      <c r="J10" s="1064"/>
      <c r="K10" s="1065"/>
      <c r="L10" s="1063"/>
      <c r="M10" s="1064"/>
      <c r="N10" s="1065"/>
      <c r="O10" s="1063"/>
      <c r="P10" s="1064"/>
      <c r="Q10" s="753"/>
      <c r="R10" s="754"/>
      <c r="S10" s="755"/>
    </row>
    <row r="11" spans="1:19" ht="30.75" customHeight="1" thickBot="1">
      <c r="A11" s="756" t="s">
        <v>16</v>
      </c>
      <c r="B11" s="757"/>
      <c r="C11" s="758"/>
      <c r="D11" s="759"/>
      <c r="E11" s="1066"/>
      <c r="F11" s="1067"/>
      <c r="G11" s="1068"/>
      <c r="H11" s="1066"/>
      <c r="I11" s="1067"/>
      <c r="J11" s="1068"/>
      <c r="K11" s="1069"/>
      <c r="L11" s="1067"/>
      <c r="M11" s="1068"/>
      <c r="N11" s="1069"/>
      <c r="O11" s="1067"/>
      <c r="P11" s="1068"/>
      <c r="Q11" s="760"/>
      <c r="R11" s="634"/>
      <c r="S11" s="612"/>
    </row>
    <row r="12" spans="1:19" ht="29.25" customHeight="1" thickBot="1">
      <c r="A12" s="647" t="s">
        <v>216</v>
      </c>
      <c r="B12" s="761">
        <v>0</v>
      </c>
      <c r="C12" s="762">
        <v>0</v>
      </c>
      <c r="D12" s="763">
        <v>0</v>
      </c>
      <c r="E12" s="1070">
        <v>0</v>
      </c>
      <c r="F12" s="1039">
        <v>0</v>
      </c>
      <c r="G12" s="1071">
        <v>0</v>
      </c>
      <c r="H12" s="1070">
        <v>0</v>
      </c>
      <c r="I12" s="1039">
        <v>23</v>
      </c>
      <c r="J12" s="1071">
        <v>23</v>
      </c>
      <c r="K12" s="1038">
        <v>0</v>
      </c>
      <c r="L12" s="1039">
        <v>32</v>
      </c>
      <c r="M12" s="1072">
        <v>32</v>
      </c>
      <c r="N12" s="1070">
        <v>0</v>
      </c>
      <c r="O12" s="1039">
        <v>21</v>
      </c>
      <c r="P12" s="1071">
        <v>21</v>
      </c>
      <c r="Q12" s="764">
        <f>B12+E12+H12+K12+N12</f>
        <v>0</v>
      </c>
      <c r="R12" s="765">
        <f>C12+F12+I12+L12+O12</f>
        <v>76</v>
      </c>
      <c r="S12" s="613">
        <f>Q12+R12</f>
        <v>76</v>
      </c>
    </row>
    <row r="13" spans="1:19" ht="28.5" customHeight="1" thickBot="1">
      <c r="A13" s="766" t="s">
        <v>17</v>
      </c>
      <c r="B13" s="748">
        <f t="shared" ref="B13:S13" si="2">SUM(B12)</f>
        <v>0</v>
      </c>
      <c r="C13" s="748">
        <f t="shared" si="2"/>
        <v>0</v>
      </c>
      <c r="D13" s="748">
        <f t="shared" si="2"/>
        <v>0</v>
      </c>
      <c r="E13" s="1061">
        <f t="shared" ref="E13" si="3">SUM(E12)</f>
        <v>0</v>
      </c>
      <c r="F13" s="1061">
        <v>0</v>
      </c>
      <c r="G13" s="1061">
        <v>0</v>
      </c>
      <c r="H13" s="1061">
        <f t="shared" si="2"/>
        <v>0</v>
      </c>
      <c r="I13" s="1061">
        <f t="shared" si="2"/>
        <v>23</v>
      </c>
      <c r="J13" s="1061">
        <f t="shared" si="2"/>
        <v>23</v>
      </c>
      <c r="K13" s="1061">
        <f t="shared" si="2"/>
        <v>0</v>
      </c>
      <c r="L13" s="1061">
        <f t="shared" si="2"/>
        <v>32</v>
      </c>
      <c r="M13" s="1061">
        <f t="shared" si="2"/>
        <v>32</v>
      </c>
      <c r="N13" s="1061">
        <f t="shared" si="2"/>
        <v>0</v>
      </c>
      <c r="O13" s="1061">
        <f t="shared" si="2"/>
        <v>21</v>
      </c>
      <c r="P13" s="1061">
        <f t="shared" si="2"/>
        <v>21</v>
      </c>
      <c r="Q13" s="748">
        <f t="shared" si="2"/>
        <v>0</v>
      </c>
      <c r="R13" s="748">
        <f t="shared" si="2"/>
        <v>76</v>
      </c>
      <c r="S13" s="749">
        <f t="shared" si="2"/>
        <v>76</v>
      </c>
    </row>
    <row r="14" spans="1:19" ht="31.5" customHeight="1" thickBot="1">
      <c r="A14" s="767" t="s">
        <v>18</v>
      </c>
      <c r="B14" s="757"/>
      <c r="C14" s="758"/>
      <c r="D14" s="768"/>
      <c r="E14" s="1069"/>
      <c r="F14" s="1067"/>
      <c r="G14" s="1073"/>
      <c r="H14" s="1069"/>
      <c r="I14" s="1067"/>
      <c r="J14" s="1073"/>
      <c r="K14" s="1069"/>
      <c r="L14" s="1067"/>
      <c r="M14" s="1073"/>
      <c r="N14" s="1069"/>
      <c r="O14" s="1067"/>
      <c r="P14" s="1073"/>
      <c r="Q14" s="769"/>
      <c r="R14" s="754"/>
      <c r="S14" s="755"/>
    </row>
    <row r="15" spans="1:19" ht="24.95" customHeight="1" thickBot="1">
      <c r="A15" s="647" t="s">
        <v>216</v>
      </c>
      <c r="B15" s="1929">
        <v>0</v>
      </c>
      <c r="C15" s="1930">
        <v>0</v>
      </c>
      <c r="D15" s="1931">
        <v>0</v>
      </c>
      <c r="E15" s="1929">
        <v>0</v>
      </c>
      <c r="F15" s="1930">
        <v>0</v>
      </c>
      <c r="G15" s="1932">
        <v>0</v>
      </c>
      <c r="H15" s="1929">
        <v>0</v>
      </c>
      <c r="I15" s="1930">
        <v>0</v>
      </c>
      <c r="J15" s="1932">
        <v>0</v>
      </c>
      <c r="K15" s="1933">
        <v>0</v>
      </c>
      <c r="L15" s="1930">
        <v>1</v>
      </c>
      <c r="M15" s="1931">
        <v>1</v>
      </c>
      <c r="N15" s="1929">
        <v>0</v>
      </c>
      <c r="O15" s="1930">
        <v>1</v>
      </c>
      <c r="P15" s="1932">
        <v>1</v>
      </c>
      <c r="Q15" s="1934">
        <f>B15+E15+H15+K15+N15</f>
        <v>0</v>
      </c>
      <c r="R15" s="1935">
        <f>C15+F15+I15+L15+O15</f>
        <v>2</v>
      </c>
      <c r="S15" s="1936">
        <f>Q15+R15</f>
        <v>2</v>
      </c>
    </row>
    <row r="16" spans="1:19" ht="26.25" customHeight="1" thickBot="1">
      <c r="A16" s="737" t="s">
        <v>19</v>
      </c>
      <c r="B16" s="1937">
        <f t="shared" ref="B16:S16" si="4">SUM(B15)</f>
        <v>0</v>
      </c>
      <c r="C16" s="1937">
        <f t="shared" si="4"/>
        <v>0</v>
      </c>
      <c r="D16" s="1937">
        <f t="shared" si="4"/>
        <v>0</v>
      </c>
      <c r="E16" s="1937">
        <f t="shared" ref="E16" si="5">SUM(E15)</f>
        <v>0</v>
      </c>
      <c r="F16" s="1937">
        <v>0</v>
      </c>
      <c r="G16" s="1937">
        <v>0</v>
      </c>
      <c r="H16" s="1937">
        <f t="shared" si="4"/>
        <v>0</v>
      </c>
      <c r="I16" s="1937">
        <f t="shared" si="4"/>
        <v>0</v>
      </c>
      <c r="J16" s="1937">
        <f t="shared" si="4"/>
        <v>0</v>
      </c>
      <c r="K16" s="1937">
        <f t="shared" si="4"/>
        <v>0</v>
      </c>
      <c r="L16" s="1937">
        <f t="shared" si="4"/>
        <v>1</v>
      </c>
      <c r="M16" s="1937">
        <f t="shared" si="4"/>
        <v>1</v>
      </c>
      <c r="N16" s="1937">
        <f t="shared" si="4"/>
        <v>0</v>
      </c>
      <c r="O16" s="1937">
        <f t="shared" si="4"/>
        <v>1</v>
      </c>
      <c r="P16" s="1937">
        <f t="shared" si="4"/>
        <v>1</v>
      </c>
      <c r="Q16" s="1937">
        <f t="shared" si="4"/>
        <v>0</v>
      </c>
      <c r="R16" s="1937">
        <f t="shared" si="4"/>
        <v>2</v>
      </c>
      <c r="S16" s="1937">
        <f t="shared" si="4"/>
        <v>2</v>
      </c>
    </row>
    <row r="17" spans="1:19" ht="33.75" customHeight="1" thickBot="1">
      <c r="A17" s="724" t="s">
        <v>240</v>
      </c>
      <c r="B17" s="1074">
        <f t="shared" ref="B17:S17" si="6">B13+B16</f>
        <v>0</v>
      </c>
      <c r="C17" s="1074">
        <f t="shared" si="6"/>
        <v>0</v>
      </c>
      <c r="D17" s="1074">
        <f t="shared" si="6"/>
        <v>0</v>
      </c>
      <c r="E17" s="1075">
        <f t="shared" si="6"/>
        <v>0</v>
      </c>
      <c r="F17" s="1075">
        <f t="shared" si="6"/>
        <v>0</v>
      </c>
      <c r="G17" s="1075">
        <f t="shared" si="6"/>
        <v>0</v>
      </c>
      <c r="H17" s="1075">
        <f t="shared" ref="H17:P17" si="7">H13+H16</f>
        <v>0</v>
      </c>
      <c r="I17" s="1075">
        <f t="shared" si="7"/>
        <v>23</v>
      </c>
      <c r="J17" s="1075">
        <f t="shared" si="7"/>
        <v>23</v>
      </c>
      <c r="K17" s="1075">
        <f t="shared" si="7"/>
        <v>0</v>
      </c>
      <c r="L17" s="1075">
        <f t="shared" si="7"/>
        <v>33</v>
      </c>
      <c r="M17" s="1075">
        <f t="shared" si="7"/>
        <v>33</v>
      </c>
      <c r="N17" s="1075">
        <f t="shared" si="7"/>
        <v>0</v>
      </c>
      <c r="O17" s="1075">
        <f t="shared" si="7"/>
        <v>22</v>
      </c>
      <c r="P17" s="1075">
        <f t="shared" si="7"/>
        <v>22</v>
      </c>
      <c r="Q17" s="1074">
        <f t="shared" si="6"/>
        <v>0</v>
      </c>
      <c r="R17" s="1074">
        <f t="shared" si="6"/>
        <v>78</v>
      </c>
      <c r="S17" s="1074">
        <f t="shared" si="6"/>
        <v>78</v>
      </c>
    </row>
    <row r="18" spans="1:19">
      <c r="A18" s="425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S18" s="506"/>
    </row>
    <row r="19" spans="1:19">
      <c r="A19" s="425"/>
      <c r="B19" s="506"/>
      <c r="C19" s="506"/>
      <c r="D19" s="506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6"/>
      <c r="R19" s="506"/>
      <c r="S19" s="506"/>
    </row>
    <row r="20" spans="1:19">
      <c r="A20" s="7951"/>
      <c r="B20" s="7951"/>
      <c r="C20" s="7951"/>
      <c r="D20" s="7951"/>
      <c r="E20" s="7951"/>
      <c r="F20" s="7951"/>
      <c r="G20" s="7951"/>
      <c r="H20" s="7951"/>
      <c r="I20" s="7951"/>
      <c r="J20" s="7951"/>
      <c r="K20" s="7951"/>
      <c r="L20" s="7951"/>
      <c r="M20" s="7951"/>
      <c r="N20" s="7951"/>
      <c r="O20" s="7951"/>
      <c r="P20" s="7951"/>
      <c r="Q20" s="7951"/>
      <c r="R20" s="7951"/>
      <c r="S20" s="7951"/>
    </row>
    <row r="21" spans="1:19">
      <c r="A21" s="425"/>
      <c r="B21" s="506"/>
      <c r="C21" s="506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</row>
    <row r="23" spans="1:19">
      <c r="A23" s="771"/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S32"/>
  <sheetViews>
    <sheetView zoomScale="60" zoomScaleNormal="60" workbookViewId="0">
      <selection activeCell="A2" sqref="A2:S2"/>
    </sheetView>
  </sheetViews>
  <sheetFormatPr defaultRowHeight="20.25"/>
  <cols>
    <col min="1" max="1" width="73.28515625" style="507" customWidth="1"/>
    <col min="2" max="256" width="9.140625" style="507"/>
    <col min="257" max="257" width="73.28515625" style="507" customWidth="1"/>
    <col min="258" max="512" width="9.140625" style="507"/>
    <col min="513" max="513" width="73.28515625" style="507" customWidth="1"/>
    <col min="514" max="768" width="9.140625" style="507"/>
    <col min="769" max="769" width="73.28515625" style="507" customWidth="1"/>
    <col min="770" max="1024" width="9.140625" style="507"/>
    <col min="1025" max="1025" width="73.28515625" style="507" customWidth="1"/>
    <col min="1026" max="1280" width="9.140625" style="507"/>
    <col min="1281" max="1281" width="73.28515625" style="507" customWidth="1"/>
    <col min="1282" max="1536" width="9.140625" style="507"/>
    <col min="1537" max="1537" width="73.28515625" style="507" customWidth="1"/>
    <col min="1538" max="1792" width="9.140625" style="507"/>
    <col min="1793" max="1793" width="73.28515625" style="507" customWidth="1"/>
    <col min="1794" max="2048" width="9.140625" style="507"/>
    <col min="2049" max="2049" width="73.28515625" style="507" customWidth="1"/>
    <col min="2050" max="2304" width="9.140625" style="507"/>
    <col min="2305" max="2305" width="73.28515625" style="507" customWidth="1"/>
    <col min="2306" max="2560" width="9.140625" style="507"/>
    <col min="2561" max="2561" width="73.28515625" style="507" customWidth="1"/>
    <col min="2562" max="2816" width="9.140625" style="507"/>
    <col min="2817" max="2817" width="73.28515625" style="507" customWidth="1"/>
    <col min="2818" max="3072" width="9.140625" style="507"/>
    <col min="3073" max="3073" width="73.28515625" style="507" customWidth="1"/>
    <col min="3074" max="3328" width="9.140625" style="507"/>
    <col min="3329" max="3329" width="73.28515625" style="507" customWidth="1"/>
    <col min="3330" max="3584" width="9.140625" style="507"/>
    <col min="3585" max="3585" width="73.28515625" style="507" customWidth="1"/>
    <col min="3586" max="3840" width="9.140625" style="507"/>
    <col min="3841" max="3841" width="73.28515625" style="507" customWidth="1"/>
    <col min="3842" max="4096" width="9.140625" style="507"/>
    <col min="4097" max="4097" width="73.28515625" style="507" customWidth="1"/>
    <col min="4098" max="4352" width="9.140625" style="507"/>
    <col min="4353" max="4353" width="73.28515625" style="507" customWidth="1"/>
    <col min="4354" max="4608" width="9.140625" style="507"/>
    <col min="4609" max="4609" width="73.28515625" style="507" customWidth="1"/>
    <col min="4610" max="4864" width="9.140625" style="507"/>
    <col min="4865" max="4865" width="73.28515625" style="507" customWidth="1"/>
    <col min="4866" max="5120" width="9.140625" style="507"/>
    <col min="5121" max="5121" width="73.28515625" style="507" customWidth="1"/>
    <col min="5122" max="5376" width="9.140625" style="507"/>
    <col min="5377" max="5377" width="73.28515625" style="507" customWidth="1"/>
    <col min="5378" max="5632" width="9.140625" style="507"/>
    <col min="5633" max="5633" width="73.28515625" style="507" customWidth="1"/>
    <col min="5634" max="5888" width="9.140625" style="507"/>
    <col min="5889" max="5889" width="73.28515625" style="507" customWidth="1"/>
    <col min="5890" max="6144" width="9.140625" style="507"/>
    <col min="6145" max="6145" width="73.28515625" style="507" customWidth="1"/>
    <col min="6146" max="6400" width="9.140625" style="507"/>
    <col min="6401" max="6401" width="73.28515625" style="507" customWidth="1"/>
    <col min="6402" max="6656" width="9.140625" style="507"/>
    <col min="6657" max="6657" width="73.28515625" style="507" customWidth="1"/>
    <col min="6658" max="6912" width="9.140625" style="507"/>
    <col min="6913" max="6913" width="73.28515625" style="507" customWidth="1"/>
    <col min="6914" max="7168" width="9.140625" style="507"/>
    <col min="7169" max="7169" width="73.28515625" style="507" customWidth="1"/>
    <col min="7170" max="7424" width="9.140625" style="507"/>
    <col min="7425" max="7425" width="73.28515625" style="507" customWidth="1"/>
    <col min="7426" max="7680" width="9.140625" style="507"/>
    <col min="7681" max="7681" width="73.28515625" style="507" customWidth="1"/>
    <col min="7682" max="7936" width="9.140625" style="507"/>
    <col min="7937" max="7937" width="73.28515625" style="507" customWidth="1"/>
    <col min="7938" max="8192" width="9.140625" style="507"/>
    <col min="8193" max="8193" width="73.28515625" style="507" customWidth="1"/>
    <col min="8194" max="8448" width="9.140625" style="507"/>
    <col min="8449" max="8449" width="73.28515625" style="507" customWidth="1"/>
    <col min="8450" max="8704" width="9.140625" style="507"/>
    <col min="8705" max="8705" width="73.28515625" style="507" customWidth="1"/>
    <col min="8706" max="8960" width="9.140625" style="507"/>
    <col min="8961" max="8961" width="73.28515625" style="507" customWidth="1"/>
    <col min="8962" max="9216" width="9.140625" style="507"/>
    <col min="9217" max="9217" width="73.28515625" style="507" customWidth="1"/>
    <col min="9218" max="9472" width="9.140625" style="507"/>
    <col min="9473" max="9473" width="73.28515625" style="507" customWidth="1"/>
    <col min="9474" max="9728" width="9.140625" style="507"/>
    <col min="9729" max="9729" width="73.28515625" style="507" customWidth="1"/>
    <col min="9730" max="9984" width="9.140625" style="507"/>
    <col min="9985" max="9985" width="73.28515625" style="507" customWidth="1"/>
    <col min="9986" max="10240" width="9.140625" style="507"/>
    <col min="10241" max="10241" width="73.28515625" style="507" customWidth="1"/>
    <col min="10242" max="10496" width="9.140625" style="507"/>
    <col min="10497" max="10497" width="73.28515625" style="507" customWidth="1"/>
    <col min="10498" max="10752" width="9.140625" style="507"/>
    <col min="10753" max="10753" width="73.28515625" style="507" customWidth="1"/>
    <col min="10754" max="11008" width="9.140625" style="507"/>
    <col min="11009" max="11009" width="73.28515625" style="507" customWidth="1"/>
    <col min="11010" max="11264" width="9.140625" style="507"/>
    <col min="11265" max="11265" width="73.28515625" style="507" customWidth="1"/>
    <col min="11266" max="11520" width="9.140625" style="507"/>
    <col min="11521" max="11521" width="73.28515625" style="507" customWidth="1"/>
    <col min="11522" max="11776" width="9.140625" style="507"/>
    <col min="11777" max="11777" width="73.28515625" style="507" customWidth="1"/>
    <col min="11778" max="12032" width="9.140625" style="507"/>
    <col min="12033" max="12033" width="73.28515625" style="507" customWidth="1"/>
    <col min="12034" max="12288" width="9.140625" style="507"/>
    <col min="12289" max="12289" width="73.28515625" style="507" customWidth="1"/>
    <col min="12290" max="12544" width="9.140625" style="507"/>
    <col min="12545" max="12545" width="73.28515625" style="507" customWidth="1"/>
    <col min="12546" max="12800" width="9.140625" style="507"/>
    <col min="12801" max="12801" width="73.28515625" style="507" customWidth="1"/>
    <col min="12802" max="13056" width="9.140625" style="507"/>
    <col min="13057" max="13057" width="73.28515625" style="507" customWidth="1"/>
    <col min="13058" max="13312" width="9.140625" style="507"/>
    <col min="13313" max="13313" width="73.28515625" style="507" customWidth="1"/>
    <col min="13314" max="13568" width="9.140625" style="507"/>
    <col min="13569" max="13569" width="73.28515625" style="507" customWidth="1"/>
    <col min="13570" max="13824" width="9.140625" style="507"/>
    <col min="13825" max="13825" width="73.28515625" style="507" customWidth="1"/>
    <col min="13826" max="14080" width="9.140625" style="507"/>
    <col min="14081" max="14081" width="73.28515625" style="507" customWidth="1"/>
    <col min="14082" max="14336" width="9.140625" style="507"/>
    <col min="14337" max="14337" width="73.28515625" style="507" customWidth="1"/>
    <col min="14338" max="14592" width="9.140625" style="507"/>
    <col min="14593" max="14593" width="73.28515625" style="507" customWidth="1"/>
    <col min="14594" max="14848" width="9.140625" style="507"/>
    <col min="14849" max="14849" width="73.28515625" style="507" customWidth="1"/>
    <col min="14850" max="15104" width="9.140625" style="507"/>
    <col min="15105" max="15105" width="73.28515625" style="507" customWidth="1"/>
    <col min="15106" max="15360" width="9.140625" style="507"/>
    <col min="15361" max="15361" width="73.28515625" style="507" customWidth="1"/>
    <col min="15362" max="15616" width="9.140625" style="507"/>
    <col min="15617" max="15617" width="73.28515625" style="507" customWidth="1"/>
    <col min="15618" max="15872" width="9.140625" style="507"/>
    <col min="15873" max="15873" width="73.28515625" style="507" customWidth="1"/>
    <col min="15874" max="16128" width="9.140625" style="507"/>
    <col min="16129" max="16129" width="73.28515625" style="507" customWidth="1"/>
    <col min="16130" max="16384" width="9.140625" style="507"/>
  </cols>
  <sheetData>
    <row r="1" spans="1:19" ht="22.5" customHeight="1">
      <c r="A1" s="7302" t="s">
        <v>342</v>
      </c>
      <c r="B1" s="7302"/>
      <c r="C1" s="7302"/>
      <c r="D1" s="7302"/>
      <c r="E1" s="7302"/>
      <c r="F1" s="7302"/>
      <c r="G1" s="7302"/>
      <c r="H1" s="7302"/>
      <c r="I1" s="7302"/>
      <c r="J1" s="7302"/>
      <c r="K1" s="7302"/>
      <c r="L1" s="7302"/>
      <c r="M1" s="7302"/>
      <c r="N1" s="7302"/>
      <c r="O1" s="7302"/>
      <c r="P1" s="7302"/>
      <c r="Q1" s="7302"/>
      <c r="R1" s="7302"/>
      <c r="S1" s="7302"/>
    </row>
    <row r="2" spans="1:19" ht="28.5" customHeight="1">
      <c r="A2" s="7302" t="s">
        <v>372</v>
      </c>
      <c r="B2" s="7302"/>
      <c r="C2" s="7302"/>
      <c r="D2" s="7302"/>
      <c r="E2" s="7302"/>
      <c r="F2" s="7302"/>
      <c r="G2" s="7302"/>
      <c r="H2" s="7302"/>
      <c r="I2" s="7302"/>
      <c r="J2" s="7302"/>
      <c r="K2" s="7302"/>
      <c r="L2" s="7302"/>
      <c r="M2" s="7302"/>
      <c r="N2" s="7302"/>
      <c r="O2" s="7302"/>
      <c r="P2" s="7302"/>
      <c r="Q2" s="7302"/>
      <c r="R2" s="7302"/>
      <c r="S2" s="7302"/>
    </row>
    <row r="3" spans="1:19" ht="21" customHeight="1" thickBot="1">
      <c r="A3" s="719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8"/>
    </row>
    <row r="4" spans="1:19" ht="31.5" customHeight="1">
      <c r="A4" s="7952" t="s">
        <v>1</v>
      </c>
      <c r="B4" s="7954" t="s">
        <v>2</v>
      </c>
      <c r="C4" s="7955"/>
      <c r="D4" s="7955"/>
      <c r="E4" s="7954" t="s">
        <v>3</v>
      </c>
      <c r="F4" s="7955"/>
      <c r="G4" s="7958"/>
      <c r="H4" s="7962" t="s">
        <v>4</v>
      </c>
      <c r="I4" s="7955"/>
      <c r="J4" s="7955"/>
      <c r="K4" s="7954" t="s">
        <v>5</v>
      </c>
      <c r="L4" s="7955"/>
      <c r="M4" s="7958"/>
      <c r="N4" s="7966">
        <v>5</v>
      </c>
      <c r="O4" s="7955"/>
      <c r="P4" s="7955"/>
      <c r="Q4" s="7967" t="s">
        <v>22</v>
      </c>
      <c r="R4" s="7968"/>
      <c r="S4" s="7969"/>
    </row>
    <row r="5" spans="1:19" ht="11.25" customHeight="1" thickBot="1">
      <c r="A5" s="7953"/>
      <c r="B5" s="7956"/>
      <c r="C5" s="7957"/>
      <c r="D5" s="7957"/>
      <c r="E5" s="7959"/>
      <c r="F5" s="7960"/>
      <c r="G5" s="7961"/>
      <c r="H5" s="7960"/>
      <c r="I5" s="7960"/>
      <c r="J5" s="7960"/>
      <c r="K5" s="7963"/>
      <c r="L5" s="7964"/>
      <c r="M5" s="7965"/>
      <c r="N5" s="7956"/>
      <c r="O5" s="7957"/>
      <c r="P5" s="7957"/>
      <c r="Q5" s="7970"/>
      <c r="R5" s="7971"/>
      <c r="S5" s="7972"/>
    </row>
    <row r="6" spans="1:19" ht="124.5" customHeight="1" thickBot="1">
      <c r="A6" s="7304"/>
      <c r="B6" s="772" t="s">
        <v>7</v>
      </c>
      <c r="C6" s="772" t="s">
        <v>8</v>
      </c>
      <c r="D6" s="772" t="s">
        <v>9</v>
      </c>
      <c r="E6" s="772" t="s">
        <v>7</v>
      </c>
      <c r="F6" s="772" t="s">
        <v>8</v>
      </c>
      <c r="G6" s="772" t="s">
        <v>9</v>
      </c>
      <c r="H6" s="772" t="s">
        <v>7</v>
      </c>
      <c r="I6" s="772" t="s">
        <v>8</v>
      </c>
      <c r="J6" s="772" t="s">
        <v>9</v>
      </c>
      <c r="K6" s="772" t="s">
        <v>7</v>
      </c>
      <c r="L6" s="772" t="s">
        <v>8</v>
      </c>
      <c r="M6" s="772" t="s">
        <v>9</v>
      </c>
      <c r="N6" s="772" t="s">
        <v>7</v>
      </c>
      <c r="O6" s="772" t="s">
        <v>8</v>
      </c>
      <c r="P6" s="772" t="s">
        <v>9</v>
      </c>
      <c r="Q6" s="772" t="s">
        <v>7</v>
      </c>
      <c r="R6" s="772" t="s">
        <v>8</v>
      </c>
      <c r="S6" s="1007" t="s">
        <v>9</v>
      </c>
    </row>
    <row r="7" spans="1:19" ht="22.5" customHeight="1" thickBot="1">
      <c r="A7" s="773" t="s">
        <v>10</v>
      </c>
      <c r="B7" s="774"/>
      <c r="C7" s="775"/>
      <c r="D7" s="776"/>
      <c r="E7" s="777"/>
      <c r="F7" s="777"/>
      <c r="G7" s="778"/>
      <c r="H7" s="774"/>
      <c r="I7" s="777"/>
      <c r="J7" s="779"/>
      <c r="K7" s="777"/>
      <c r="L7" s="777"/>
      <c r="M7" s="778"/>
      <c r="N7" s="774"/>
      <c r="O7" s="777"/>
      <c r="P7" s="779"/>
      <c r="Q7" s="780"/>
      <c r="R7" s="780"/>
      <c r="S7" s="781"/>
    </row>
    <row r="8" spans="1:19" ht="22.5" customHeight="1" thickBot="1">
      <c r="A8" s="733" t="s">
        <v>216</v>
      </c>
      <c r="B8" s="782">
        <f t="shared" ref="B8:P8" si="0">SUM(B12,B15)</f>
        <v>0</v>
      </c>
      <c r="C8" s="782">
        <f t="shared" si="0"/>
        <v>0</v>
      </c>
      <c r="D8" s="782">
        <f t="shared" si="0"/>
        <v>0</v>
      </c>
      <c r="E8" s="782">
        <f t="shared" si="0"/>
        <v>0</v>
      </c>
      <c r="F8" s="782">
        <f t="shared" si="0"/>
        <v>0</v>
      </c>
      <c r="G8" s="782">
        <f t="shared" si="0"/>
        <v>0</v>
      </c>
      <c r="H8" s="782">
        <f t="shared" si="0"/>
        <v>0</v>
      </c>
      <c r="I8" s="782">
        <f t="shared" si="0"/>
        <v>0</v>
      </c>
      <c r="J8" s="782">
        <f t="shared" si="0"/>
        <v>0</v>
      </c>
      <c r="K8" s="782">
        <f t="shared" si="0"/>
        <v>0</v>
      </c>
      <c r="L8" s="782">
        <f t="shared" si="0"/>
        <v>1</v>
      </c>
      <c r="M8" s="782">
        <f t="shared" si="0"/>
        <v>1</v>
      </c>
      <c r="N8" s="782">
        <f t="shared" si="0"/>
        <v>1</v>
      </c>
      <c r="O8" s="782">
        <f t="shared" si="0"/>
        <v>0</v>
      </c>
      <c r="P8" s="782">
        <f t="shared" si="0"/>
        <v>1</v>
      </c>
      <c r="Q8" s="783">
        <f>SUM(B8,E8,H8,K8,N8)</f>
        <v>1</v>
      </c>
      <c r="R8" s="783">
        <f>SUM(C8,F8,I8,L8,O8)</f>
        <v>1</v>
      </c>
      <c r="S8" s="784">
        <f>SUM(Q8:R8)</f>
        <v>2</v>
      </c>
    </row>
    <row r="9" spans="1:19" ht="22.5" customHeight="1" thickBot="1">
      <c r="A9" s="785" t="s">
        <v>14</v>
      </c>
      <c r="B9" s="786">
        <f t="shared" ref="B9:S9" si="1">SUM(B8:B8)</f>
        <v>0</v>
      </c>
      <c r="C9" s="786">
        <f t="shared" si="1"/>
        <v>0</v>
      </c>
      <c r="D9" s="786">
        <f t="shared" si="1"/>
        <v>0</v>
      </c>
      <c r="E9" s="786">
        <f t="shared" si="1"/>
        <v>0</v>
      </c>
      <c r="F9" s="786">
        <f t="shared" si="1"/>
        <v>0</v>
      </c>
      <c r="G9" s="786">
        <f t="shared" si="1"/>
        <v>0</v>
      </c>
      <c r="H9" s="786">
        <f t="shared" si="1"/>
        <v>0</v>
      </c>
      <c r="I9" s="786">
        <f t="shared" si="1"/>
        <v>0</v>
      </c>
      <c r="J9" s="786">
        <f t="shared" si="1"/>
        <v>0</v>
      </c>
      <c r="K9" s="786">
        <f t="shared" si="1"/>
        <v>0</v>
      </c>
      <c r="L9" s="786">
        <f t="shared" si="1"/>
        <v>1</v>
      </c>
      <c r="M9" s="786">
        <f t="shared" si="1"/>
        <v>1</v>
      </c>
      <c r="N9" s="786">
        <f t="shared" si="1"/>
        <v>1</v>
      </c>
      <c r="O9" s="786">
        <f t="shared" si="1"/>
        <v>0</v>
      </c>
      <c r="P9" s="786">
        <f t="shared" si="1"/>
        <v>1</v>
      </c>
      <c r="Q9" s="786">
        <f t="shared" si="1"/>
        <v>1</v>
      </c>
      <c r="R9" s="786">
        <f t="shared" si="1"/>
        <v>1</v>
      </c>
      <c r="S9" s="787">
        <f t="shared" si="1"/>
        <v>2</v>
      </c>
    </row>
    <row r="10" spans="1:19" ht="22.5" customHeight="1" thickBot="1">
      <c r="A10" s="788" t="s">
        <v>15</v>
      </c>
      <c r="B10" s="789"/>
      <c r="C10" s="790"/>
      <c r="D10" s="791"/>
      <c r="E10" s="789"/>
      <c r="F10" s="790"/>
      <c r="G10" s="791"/>
      <c r="H10" s="789"/>
      <c r="I10" s="790"/>
      <c r="J10" s="791"/>
      <c r="K10" s="789"/>
      <c r="L10" s="790"/>
      <c r="M10" s="791"/>
      <c r="N10" s="789"/>
      <c r="O10" s="790"/>
      <c r="P10" s="791"/>
      <c r="Q10" s="789"/>
      <c r="R10" s="790"/>
      <c r="S10" s="791"/>
    </row>
    <row r="11" spans="1:19" ht="22.5" customHeight="1" thickBot="1">
      <c r="A11" s="788" t="s">
        <v>16</v>
      </c>
      <c r="B11" s="792"/>
      <c r="C11" s="667"/>
      <c r="D11" s="509"/>
      <c r="E11" s="792"/>
      <c r="F11" s="667"/>
      <c r="G11" s="509"/>
      <c r="H11" s="792"/>
      <c r="I11" s="667"/>
      <c r="J11" s="509"/>
      <c r="K11" s="792"/>
      <c r="L11" s="667"/>
      <c r="M11" s="509"/>
      <c r="N11" s="666"/>
      <c r="O11" s="793"/>
      <c r="P11" s="509"/>
      <c r="Q11" s="666"/>
      <c r="R11" s="793"/>
      <c r="S11" s="509"/>
    </row>
    <row r="12" spans="1:19" ht="22.5" customHeight="1" thickBot="1">
      <c r="A12" s="733" t="s">
        <v>216</v>
      </c>
      <c r="B12" s="794">
        <v>0</v>
      </c>
      <c r="C12" s="795">
        <v>0</v>
      </c>
      <c r="D12" s="796">
        <v>0</v>
      </c>
      <c r="E12" s="797">
        <v>0</v>
      </c>
      <c r="F12" s="795">
        <v>0</v>
      </c>
      <c r="G12" s="796">
        <v>0</v>
      </c>
      <c r="H12" s="794">
        <v>0</v>
      </c>
      <c r="I12" s="795">
        <v>0</v>
      </c>
      <c r="J12" s="796">
        <v>0</v>
      </c>
      <c r="K12" s="794">
        <v>0</v>
      </c>
      <c r="L12" s="795">
        <v>1</v>
      </c>
      <c r="M12" s="796">
        <v>1</v>
      </c>
      <c r="N12" s="794">
        <v>1</v>
      </c>
      <c r="O12" s="795">
        <v>0</v>
      </c>
      <c r="P12" s="798">
        <v>1</v>
      </c>
      <c r="Q12" s="799">
        <f>B12+E12+H12+K12+N12</f>
        <v>1</v>
      </c>
      <c r="R12" s="800">
        <f>C12+F12+I12+L12+O12</f>
        <v>1</v>
      </c>
      <c r="S12" s="801">
        <f>Q12+R12</f>
        <v>2</v>
      </c>
    </row>
    <row r="13" spans="1:19" ht="22.5" customHeight="1" thickBot="1">
      <c r="A13" s="802" t="s">
        <v>17</v>
      </c>
      <c r="B13" s="786">
        <f t="shared" ref="B13:S13" si="2">SUM(B12:B12)</f>
        <v>0</v>
      </c>
      <c r="C13" s="786">
        <f t="shared" si="2"/>
        <v>0</v>
      </c>
      <c r="D13" s="786">
        <f t="shared" si="2"/>
        <v>0</v>
      </c>
      <c r="E13" s="786">
        <f t="shared" si="2"/>
        <v>0</v>
      </c>
      <c r="F13" s="786">
        <f t="shared" si="2"/>
        <v>0</v>
      </c>
      <c r="G13" s="786">
        <f t="shared" si="2"/>
        <v>0</v>
      </c>
      <c r="H13" s="786">
        <f t="shared" si="2"/>
        <v>0</v>
      </c>
      <c r="I13" s="786">
        <f t="shared" si="2"/>
        <v>0</v>
      </c>
      <c r="J13" s="786">
        <f t="shared" si="2"/>
        <v>0</v>
      </c>
      <c r="K13" s="786">
        <f t="shared" si="2"/>
        <v>0</v>
      </c>
      <c r="L13" s="786">
        <f t="shared" si="2"/>
        <v>1</v>
      </c>
      <c r="M13" s="786">
        <f t="shared" si="2"/>
        <v>1</v>
      </c>
      <c r="N13" s="786">
        <f t="shared" si="2"/>
        <v>1</v>
      </c>
      <c r="O13" s="786">
        <f t="shared" si="2"/>
        <v>0</v>
      </c>
      <c r="P13" s="786">
        <f t="shared" si="2"/>
        <v>1</v>
      </c>
      <c r="Q13" s="786">
        <f t="shared" si="2"/>
        <v>1</v>
      </c>
      <c r="R13" s="786">
        <f t="shared" si="2"/>
        <v>1</v>
      </c>
      <c r="S13" s="787">
        <f t="shared" si="2"/>
        <v>2</v>
      </c>
    </row>
    <row r="14" spans="1:19" ht="22.5" customHeight="1" thickBot="1">
      <c r="A14" s="803" t="s">
        <v>18</v>
      </c>
      <c r="B14" s="804"/>
      <c r="C14" s="805"/>
      <c r="D14" s="806"/>
      <c r="E14" s="804"/>
      <c r="F14" s="805"/>
      <c r="G14" s="806"/>
      <c r="H14" s="804"/>
      <c r="I14" s="805"/>
      <c r="J14" s="806"/>
      <c r="K14" s="804"/>
      <c r="L14" s="805"/>
      <c r="M14" s="806"/>
      <c r="N14" s="804"/>
      <c r="O14" s="805"/>
      <c r="P14" s="806"/>
      <c r="Q14" s="807"/>
      <c r="R14" s="805"/>
      <c r="S14" s="808"/>
    </row>
    <row r="15" spans="1:19" ht="22.5" customHeight="1" thickBot="1">
      <c r="A15" s="733" t="s">
        <v>216</v>
      </c>
      <c r="B15" s="738">
        <v>0</v>
      </c>
      <c r="C15" s="739">
        <v>0</v>
      </c>
      <c r="D15" s="740">
        <v>0</v>
      </c>
      <c r="E15" s="738">
        <v>0</v>
      </c>
      <c r="F15" s="739">
        <v>0</v>
      </c>
      <c r="G15" s="740">
        <v>0</v>
      </c>
      <c r="H15" s="738">
        <v>0</v>
      </c>
      <c r="I15" s="739">
        <v>0</v>
      </c>
      <c r="J15" s="740">
        <v>0</v>
      </c>
      <c r="K15" s="738">
        <v>0</v>
      </c>
      <c r="L15" s="739">
        <v>0</v>
      </c>
      <c r="M15" s="740">
        <v>0</v>
      </c>
      <c r="N15" s="738">
        <v>0</v>
      </c>
      <c r="O15" s="739">
        <v>0</v>
      </c>
      <c r="P15" s="740">
        <v>0</v>
      </c>
      <c r="Q15" s="786">
        <f>B15+E15+H15+K15+N15</f>
        <v>0</v>
      </c>
      <c r="R15" s="809">
        <f>C15+F15+I15+L15+O15</f>
        <v>0</v>
      </c>
      <c r="S15" s="810">
        <f>Q15+R15</f>
        <v>0</v>
      </c>
    </row>
    <row r="16" spans="1:19" ht="28.5" customHeight="1" thickBot="1">
      <c r="A16" s="785" t="s">
        <v>19</v>
      </c>
      <c r="B16" s="511">
        <f t="shared" ref="B16:S16" si="3">SUM(B15:B15)</f>
        <v>0</v>
      </c>
      <c r="C16" s="511">
        <f t="shared" si="3"/>
        <v>0</v>
      </c>
      <c r="D16" s="511">
        <f t="shared" si="3"/>
        <v>0</v>
      </c>
      <c r="E16" s="511">
        <f t="shared" si="3"/>
        <v>0</v>
      </c>
      <c r="F16" s="511">
        <f t="shared" si="3"/>
        <v>0</v>
      </c>
      <c r="G16" s="511">
        <f t="shared" si="3"/>
        <v>0</v>
      </c>
      <c r="H16" s="511">
        <f t="shared" si="3"/>
        <v>0</v>
      </c>
      <c r="I16" s="511">
        <f t="shared" si="3"/>
        <v>0</v>
      </c>
      <c r="J16" s="511">
        <f t="shared" si="3"/>
        <v>0</v>
      </c>
      <c r="K16" s="511">
        <f t="shared" si="3"/>
        <v>0</v>
      </c>
      <c r="L16" s="511">
        <f t="shared" si="3"/>
        <v>0</v>
      </c>
      <c r="M16" s="511">
        <f t="shared" si="3"/>
        <v>0</v>
      </c>
      <c r="N16" s="511">
        <f t="shared" si="3"/>
        <v>0</v>
      </c>
      <c r="O16" s="511">
        <f t="shared" si="3"/>
        <v>0</v>
      </c>
      <c r="P16" s="511">
        <f t="shared" si="3"/>
        <v>0</v>
      </c>
      <c r="Q16" s="511">
        <f t="shared" si="3"/>
        <v>0</v>
      </c>
      <c r="R16" s="511">
        <f t="shared" si="3"/>
        <v>0</v>
      </c>
      <c r="S16" s="511">
        <f t="shared" si="3"/>
        <v>0</v>
      </c>
    </row>
    <row r="17" spans="1:19" ht="22.5" customHeight="1" thickBot="1">
      <c r="A17" s="724" t="s">
        <v>242</v>
      </c>
      <c r="B17" s="811">
        <f t="shared" ref="B17:S17" si="4">SUM(B13,B16)</f>
        <v>0</v>
      </c>
      <c r="C17" s="811">
        <f t="shared" si="4"/>
        <v>0</v>
      </c>
      <c r="D17" s="811">
        <f t="shared" si="4"/>
        <v>0</v>
      </c>
      <c r="E17" s="811">
        <f t="shared" si="4"/>
        <v>0</v>
      </c>
      <c r="F17" s="811">
        <f t="shared" si="4"/>
        <v>0</v>
      </c>
      <c r="G17" s="811">
        <f t="shared" si="4"/>
        <v>0</v>
      </c>
      <c r="H17" s="811">
        <f t="shared" si="4"/>
        <v>0</v>
      </c>
      <c r="I17" s="811">
        <f t="shared" si="4"/>
        <v>0</v>
      </c>
      <c r="J17" s="811">
        <f t="shared" si="4"/>
        <v>0</v>
      </c>
      <c r="K17" s="811">
        <f t="shared" si="4"/>
        <v>0</v>
      </c>
      <c r="L17" s="811">
        <f t="shared" si="4"/>
        <v>1</v>
      </c>
      <c r="M17" s="811">
        <f t="shared" si="4"/>
        <v>1</v>
      </c>
      <c r="N17" s="811">
        <f t="shared" si="4"/>
        <v>1</v>
      </c>
      <c r="O17" s="811">
        <f t="shared" si="4"/>
        <v>0</v>
      </c>
      <c r="P17" s="811">
        <f t="shared" si="4"/>
        <v>1</v>
      </c>
      <c r="Q17" s="811">
        <f t="shared" si="4"/>
        <v>1</v>
      </c>
      <c r="R17" s="811">
        <f t="shared" si="4"/>
        <v>1</v>
      </c>
      <c r="S17" s="811">
        <f t="shared" si="4"/>
        <v>2</v>
      </c>
    </row>
    <row r="18" spans="1:19" ht="22.5" customHeight="1">
      <c r="A18" s="510"/>
      <c r="B18" s="510"/>
      <c r="C18" s="510"/>
      <c r="D18" s="510"/>
      <c r="E18" s="510"/>
      <c r="F18" s="510"/>
      <c r="G18" s="510"/>
      <c r="H18" s="510"/>
      <c r="I18" s="510"/>
      <c r="J18" s="510"/>
      <c r="K18" s="510"/>
      <c r="L18" s="510"/>
      <c r="M18" s="510"/>
      <c r="N18" s="510"/>
      <c r="O18" s="510"/>
      <c r="P18" s="510"/>
      <c r="Q18" s="510"/>
      <c r="R18" s="510"/>
      <c r="S18" s="510"/>
    </row>
    <row r="19" spans="1:19" ht="22.5" customHeight="1">
      <c r="A19" s="510"/>
      <c r="B19" s="510"/>
      <c r="C19" s="510"/>
      <c r="D19" s="510"/>
      <c r="E19" s="510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0"/>
      <c r="R19" s="510"/>
      <c r="S19" s="510"/>
    </row>
    <row r="20" spans="1:19" ht="22.5" customHeight="1">
      <c r="A20" s="510"/>
      <c r="B20" s="510"/>
      <c r="C20" s="510"/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10"/>
      <c r="O20" s="510"/>
      <c r="P20" s="510"/>
      <c r="Q20" s="510"/>
      <c r="R20" s="510"/>
      <c r="S20" s="510"/>
    </row>
    <row r="21" spans="1:19" ht="31.5" customHeight="1">
      <c r="A21" s="510"/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</row>
    <row r="22" spans="1:19" ht="30" customHeight="1">
      <c r="A22" s="510"/>
      <c r="B22" s="510"/>
      <c r="C22" s="510"/>
      <c r="D22" s="510"/>
      <c r="E22" s="510"/>
      <c r="F22" s="510"/>
      <c r="G22" s="510"/>
      <c r="H22" s="510"/>
      <c r="I22" s="510"/>
      <c r="J22" s="510"/>
      <c r="K22" s="510"/>
      <c r="L22" s="510"/>
      <c r="M22" s="510"/>
      <c r="N22" s="510"/>
      <c r="O22" s="510"/>
      <c r="P22" s="510"/>
      <c r="Q22" s="510"/>
      <c r="R22" s="510"/>
      <c r="S22" s="510"/>
    </row>
    <row r="23" spans="1:19" ht="22.5" customHeight="1">
      <c r="A23" s="510"/>
      <c r="B23" s="510"/>
      <c r="C23" s="510"/>
      <c r="D23" s="510"/>
      <c r="E23" s="510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510"/>
      <c r="Q23" s="510"/>
      <c r="R23" s="510"/>
      <c r="S23" s="510"/>
    </row>
    <row r="24" spans="1:19" ht="22.5" customHeight="1">
      <c r="A24" s="510"/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</row>
    <row r="25" spans="1:19" ht="22.5" customHeight="1">
      <c r="A25" s="510"/>
      <c r="B25" s="510"/>
      <c r="C25" s="510"/>
      <c r="D25" s="510"/>
      <c r="E25" s="510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510"/>
      <c r="Q25" s="510"/>
      <c r="R25" s="510"/>
      <c r="S25" s="510"/>
    </row>
    <row r="26" spans="1:19" ht="22.5" customHeight="1">
      <c r="A26" s="510"/>
      <c r="B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S26" s="510"/>
    </row>
    <row r="27" spans="1:19" ht="22.5" customHeight="1">
      <c r="A27" s="510"/>
      <c r="B27" s="510"/>
      <c r="C27" s="510"/>
      <c r="D27" s="510"/>
      <c r="E27" s="510"/>
      <c r="F27" s="510"/>
      <c r="G27" s="510"/>
      <c r="H27" s="510"/>
      <c r="I27" s="510"/>
      <c r="J27" s="510"/>
      <c r="K27" s="510"/>
      <c r="L27" s="510"/>
      <c r="M27" s="510"/>
      <c r="N27" s="510"/>
      <c r="O27" s="510"/>
      <c r="P27" s="510"/>
      <c r="Q27" s="510"/>
      <c r="R27" s="510"/>
      <c r="S27" s="510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M33"/>
  <sheetViews>
    <sheetView zoomScale="50" zoomScaleNormal="50" workbookViewId="0">
      <selection activeCell="L25" sqref="K25:L25"/>
    </sheetView>
  </sheetViews>
  <sheetFormatPr defaultRowHeight="20.25"/>
  <cols>
    <col min="1" max="1" width="91.42578125" style="493" customWidth="1"/>
    <col min="2" max="2" width="13.85546875" style="493" customWidth="1"/>
    <col min="3" max="3" width="12.140625" style="493" customWidth="1"/>
    <col min="4" max="4" width="11" style="493" customWidth="1"/>
    <col min="5" max="5" width="14.140625" style="493" customWidth="1"/>
    <col min="6" max="6" width="11.85546875" style="493" customWidth="1"/>
    <col min="7" max="7" width="11.5703125" style="493" customWidth="1"/>
    <col min="8" max="8" width="13" style="493" customWidth="1"/>
    <col min="9" max="9" width="12.140625" style="493" customWidth="1"/>
    <col min="10" max="10" width="13" style="493" customWidth="1"/>
    <col min="11" max="11" width="14.28515625" style="493" customWidth="1"/>
    <col min="12" max="12" width="13.140625" style="493" customWidth="1"/>
    <col min="13" max="13" width="10.7109375" style="493" customWidth="1"/>
    <col min="14" max="256" width="9.140625" style="493"/>
    <col min="257" max="257" width="91.42578125" style="493" customWidth="1"/>
    <col min="258" max="258" width="13.85546875" style="493" customWidth="1"/>
    <col min="259" max="259" width="12.140625" style="493" customWidth="1"/>
    <col min="260" max="260" width="11" style="493" customWidth="1"/>
    <col min="261" max="261" width="14.140625" style="493" customWidth="1"/>
    <col min="262" max="262" width="11.85546875" style="493" customWidth="1"/>
    <col min="263" max="263" width="11.5703125" style="493" customWidth="1"/>
    <col min="264" max="264" width="13" style="493" customWidth="1"/>
    <col min="265" max="265" width="12.140625" style="493" customWidth="1"/>
    <col min="266" max="266" width="13" style="493" customWidth="1"/>
    <col min="267" max="267" width="14.28515625" style="493" customWidth="1"/>
    <col min="268" max="268" width="13.140625" style="493" customWidth="1"/>
    <col min="269" max="269" width="10.7109375" style="493" customWidth="1"/>
    <col min="270" max="512" width="9.140625" style="493"/>
    <col min="513" max="513" width="91.42578125" style="493" customWidth="1"/>
    <col min="514" max="514" width="13.85546875" style="493" customWidth="1"/>
    <col min="515" max="515" width="12.140625" style="493" customWidth="1"/>
    <col min="516" max="516" width="11" style="493" customWidth="1"/>
    <col min="517" max="517" width="14.140625" style="493" customWidth="1"/>
    <col min="518" max="518" width="11.85546875" style="493" customWidth="1"/>
    <col min="519" max="519" width="11.5703125" style="493" customWidth="1"/>
    <col min="520" max="520" width="13" style="493" customWidth="1"/>
    <col min="521" max="521" width="12.140625" style="493" customWidth="1"/>
    <col min="522" max="522" width="13" style="493" customWidth="1"/>
    <col min="523" max="523" width="14.28515625" style="493" customWidth="1"/>
    <col min="524" max="524" width="13.140625" style="493" customWidth="1"/>
    <col min="525" max="525" width="10.7109375" style="493" customWidth="1"/>
    <col min="526" max="768" width="9.140625" style="493"/>
    <col min="769" max="769" width="91.42578125" style="493" customWidth="1"/>
    <col min="770" max="770" width="13.85546875" style="493" customWidth="1"/>
    <col min="771" max="771" width="12.140625" style="493" customWidth="1"/>
    <col min="772" max="772" width="11" style="493" customWidth="1"/>
    <col min="773" max="773" width="14.140625" style="493" customWidth="1"/>
    <col min="774" max="774" width="11.85546875" style="493" customWidth="1"/>
    <col min="775" max="775" width="11.5703125" style="493" customWidth="1"/>
    <col min="776" max="776" width="13" style="493" customWidth="1"/>
    <col min="777" max="777" width="12.140625" style="493" customWidth="1"/>
    <col min="778" max="778" width="13" style="493" customWidth="1"/>
    <col min="779" max="779" width="14.28515625" style="493" customWidth="1"/>
    <col min="780" max="780" width="13.140625" style="493" customWidth="1"/>
    <col min="781" max="781" width="10.7109375" style="493" customWidth="1"/>
    <col min="782" max="1024" width="9.140625" style="493"/>
    <col min="1025" max="1025" width="91.42578125" style="493" customWidth="1"/>
    <col min="1026" max="1026" width="13.85546875" style="493" customWidth="1"/>
    <col min="1027" max="1027" width="12.140625" style="493" customWidth="1"/>
    <col min="1028" max="1028" width="11" style="493" customWidth="1"/>
    <col min="1029" max="1029" width="14.140625" style="493" customWidth="1"/>
    <col min="1030" max="1030" width="11.85546875" style="493" customWidth="1"/>
    <col min="1031" max="1031" width="11.5703125" style="493" customWidth="1"/>
    <col min="1032" max="1032" width="13" style="493" customWidth="1"/>
    <col min="1033" max="1033" width="12.140625" style="493" customWidth="1"/>
    <col min="1034" max="1034" width="13" style="493" customWidth="1"/>
    <col min="1035" max="1035" width="14.28515625" style="493" customWidth="1"/>
    <col min="1036" max="1036" width="13.140625" style="493" customWidth="1"/>
    <col min="1037" max="1037" width="10.7109375" style="493" customWidth="1"/>
    <col min="1038" max="1280" width="9.140625" style="493"/>
    <col min="1281" max="1281" width="91.42578125" style="493" customWidth="1"/>
    <col min="1282" max="1282" width="13.85546875" style="493" customWidth="1"/>
    <col min="1283" max="1283" width="12.140625" style="493" customWidth="1"/>
    <col min="1284" max="1284" width="11" style="493" customWidth="1"/>
    <col min="1285" max="1285" width="14.140625" style="493" customWidth="1"/>
    <col min="1286" max="1286" width="11.85546875" style="493" customWidth="1"/>
    <col min="1287" max="1287" width="11.5703125" style="493" customWidth="1"/>
    <col min="1288" max="1288" width="13" style="493" customWidth="1"/>
    <col min="1289" max="1289" width="12.140625" style="493" customWidth="1"/>
    <col min="1290" max="1290" width="13" style="493" customWidth="1"/>
    <col min="1291" max="1291" width="14.28515625" style="493" customWidth="1"/>
    <col min="1292" max="1292" width="13.140625" style="493" customWidth="1"/>
    <col min="1293" max="1293" width="10.7109375" style="493" customWidth="1"/>
    <col min="1294" max="1536" width="9.140625" style="493"/>
    <col min="1537" max="1537" width="91.42578125" style="493" customWidth="1"/>
    <col min="1538" max="1538" width="13.85546875" style="493" customWidth="1"/>
    <col min="1539" max="1539" width="12.140625" style="493" customWidth="1"/>
    <col min="1540" max="1540" width="11" style="493" customWidth="1"/>
    <col min="1541" max="1541" width="14.140625" style="493" customWidth="1"/>
    <col min="1542" max="1542" width="11.85546875" style="493" customWidth="1"/>
    <col min="1543" max="1543" width="11.5703125" style="493" customWidth="1"/>
    <col min="1544" max="1544" width="13" style="493" customWidth="1"/>
    <col min="1545" max="1545" width="12.140625" style="493" customWidth="1"/>
    <col min="1546" max="1546" width="13" style="493" customWidth="1"/>
    <col min="1547" max="1547" width="14.28515625" style="493" customWidth="1"/>
    <col min="1548" max="1548" width="13.140625" style="493" customWidth="1"/>
    <col min="1549" max="1549" width="10.7109375" style="493" customWidth="1"/>
    <col min="1550" max="1792" width="9.140625" style="493"/>
    <col min="1793" max="1793" width="91.42578125" style="493" customWidth="1"/>
    <col min="1794" max="1794" width="13.85546875" style="493" customWidth="1"/>
    <col min="1795" max="1795" width="12.140625" style="493" customWidth="1"/>
    <col min="1796" max="1796" width="11" style="493" customWidth="1"/>
    <col min="1797" max="1797" width="14.140625" style="493" customWidth="1"/>
    <col min="1798" max="1798" width="11.85546875" style="493" customWidth="1"/>
    <col min="1799" max="1799" width="11.5703125" style="493" customWidth="1"/>
    <col min="1800" max="1800" width="13" style="493" customWidth="1"/>
    <col min="1801" max="1801" width="12.140625" style="493" customWidth="1"/>
    <col min="1802" max="1802" width="13" style="493" customWidth="1"/>
    <col min="1803" max="1803" width="14.28515625" style="493" customWidth="1"/>
    <col min="1804" max="1804" width="13.140625" style="493" customWidth="1"/>
    <col min="1805" max="1805" width="10.7109375" style="493" customWidth="1"/>
    <col min="1806" max="2048" width="9.140625" style="493"/>
    <col min="2049" max="2049" width="91.42578125" style="493" customWidth="1"/>
    <col min="2050" max="2050" width="13.85546875" style="493" customWidth="1"/>
    <col min="2051" max="2051" width="12.140625" style="493" customWidth="1"/>
    <col min="2052" max="2052" width="11" style="493" customWidth="1"/>
    <col min="2053" max="2053" width="14.140625" style="493" customWidth="1"/>
    <col min="2054" max="2054" width="11.85546875" style="493" customWidth="1"/>
    <col min="2055" max="2055" width="11.5703125" style="493" customWidth="1"/>
    <col min="2056" max="2056" width="13" style="493" customWidth="1"/>
    <col min="2057" max="2057" width="12.140625" style="493" customWidth="1"/>
    <col min="2058" max="2058" width="13" style="493" customWidth="1"/>
    <col min="2059" max="2059" width="14.28515625" style="493" customWidth="1"/>
    <col min="2060" max="2060" width="13.140625" style="493" customWidth="1"/>
    <col min="2061" max="2061" width="10.7109375" style="493" customWidth="1"/>
    <col min="2062" max="2304" width="9.140625" style="493"/>
    <col min="2305" max="2305" width="91.42578125" style="493" customWidth="1"/>
    <col min="2306" max="2306" width="13.85546875" style="493" customWidth="1"/>
    <col min="2307" max="2307" width="12.140625" style="493" customWidth="1"/>
    <col min="2308" max="2308" width="11" style="493" customWidth="1"/>
    <col min="2309" max="2309" width="14.140625" style="493" customWidth="1"/>
    <col min="2310" max="2310" width="11.85546875" style="493" customWidth="1"/>
    <col min="2311" max="2311" width="11.5703125" style="493" customWidth="1"/>
    <col min="2312" max="2312" width="13" style="493" customWidth="1"/>
    <col min="2313" max="2313" width="12.140625" style="493" customWidth="1"/>
    <col min="2314" max="2314" width="13" style="493" customWidth="1"/>
    <col min="2315" max="2315" width="14.28515625" style="493" customWidth="1"/>
    <col min="2316" max="2316" width="13.140625" style="493" customWidth="1"/>
    <col min="2317" max="2317" width="10.7109375" style="493" customWidth="1"/>
    <col min="2318" max="2560" width="9.140625" style="493"/>
    <col min="2561" max="2561" width="91.42578125" style="493" customWidth="1"/>
    <col min="2562" max="2562" width="13.85546875" style="493" customWidth="1"/>
    <col min="2563" max="2563" width="12.140625" style="493" customWidth="1"/>
    <col min="2564" max="2564" width="11" style="493" customWidth="1"/>
    <col min="2565" max="2565" width="14.140625" style="493" customWidth="1"/>
    <col min="2566" max="2566" width="11.85546875" style="493" customWidth="1"/>
    <col min="2567" max="2567" width="11.5703125" style="493" customWidth="1"/>
    <col min="2568" max="2568" width="13" style="493" customWidth="1"/>
    <col min="2569" max="2569" width="12.140625" style="493" customWidth="1"/>
    <col min="2570" max="2570" width="13" style="493" customWidth="1"/>
    <col min="2571" max="2571" width="14.28515625" style="493" customWidth="1"/>
    <col min="2572" max="2572" width="13.140625" style="493" customWidth="1"/>
    <col min="2573" max="2573" width="10.7109375" style="493" customWidth="1"/>
    <col min="2574" max="2816" width="9.140625" style="493"/>
    <col min="2817" max="2817" width="91.42578125" style="493" customWidth="1"/>
    <col min="2818" max="2818" width="13.85546875" style="493" customWidth="1"/>
    <col min="2819" max="2819" width="12.140625" style="493" customWidth="1"/>
    <col min="2820" max="2820" width="11" style="493" customWidth="1"/>
    <col min="2821" max="2821" width="14.140625" style="493" customWidth="1"/>
    <col min="2822" max="2822" width="11.85546875" style="493" customWidth="1"/>
    <col min="2823" max="2823" width="11.5703125" style="493" customWidth="1"/>
    <col min="2824" max="2824" width="13" style="493" customWidth="1"/>
    <col min="2825" max="2825" width="12.140625" style="493" customWidth="1"/>
    <col min="2826" max="2826" width="13" style="493" customWidth="1"/>
    <col min="2827" max="2827" width="14.28515625" style="493" customWidth="1"/>
    <col min="2828" max="2828" width="13.140625" style="493" customWidth="1"/>
    <col min="2829" max="2829" width="10.7109375" style="493" customWidth="1"/>
    <col min="2830" max="3072" width="9.140625" style="493"/>
    <col min="3073" max="3073" width="91.42578125" style="493" customWidth="1"/>
    <col min="3074" max="3074" width="13.85546875" style="493" customWidth="1"/>
    <col min="3075" max="3075" width="12.140625" style="493" customWidth="1"/>
    <col min="3076" max="3076" width="11" style="493" customWidth="1"/>
    <col min="3077" max="3077" width="14.140625" style="493" customWidth="1"/>
    <col min="3078" max="3078" width="11.85546875" style="493" customWidth="1"/>
    <col min="3079" max="3079" width="11.5703125" style="493" customWidth="1"/>
    <col min="3080" max="3080" width="13" style="493" customWidth="1"/>
    <col min="3081" max="3081" width="12.140625" style="493" customWidth="1"/>
    <col min="3082" max="3082" width="13" style="493" customWidth="1"/>
    <col min="3083" max="3083" width="14.28515625" style="493" customWidth="1"/>
    <col min="3084" max="3084" width="13.140625" style="493" customWidth="1"/>
    <col min="3085" max="3085" width="10.7109375" style="493" customWidth="1"/>
    <col min="3086" max="3328" width="9.140625" style="493"/>
    <col min="3329" max="3329" width="91.42578125" style="493" customWidth="1"/>
    <col min="3330" max="3330" width="13.85546875" style="493" customWidth="1"/>
    <col min="3331" max="3331" width="12.140625" style="493" customWidth="1"/>
    <col min="3332" max="3332" width="11" style="493" customWidth="1"/>
    <col min="3333" max="3333" width="14.140625" style="493" customWidth="1"/>
    <col min="3334" max="3334" width="11.85546875" style="493" customWidth="1"/>
    <col min="3335" max="3335" width="11.5703125" style="493" customWidth="1"/>
    <col min="3336" max="3336" width="13" style="493" customWidth="1"/>
    <col min="3337" max="3337" width="12.140625" style="493" customWidth="1"/>
    <col min="3338" max="3338" width="13" style="493" customWidth="1"/>
    <col min="3339" max="3339" width="14.28515625" style="493" customWidth="1"/>
    <col min="3340" max="3340" width="13.140625" style="493" customWidth="1"/>
    <col min="3341" max="3341" width="10.7109375" style="493" customWidth="1"/>
    <col min="3342" max="3584" width="9.140625" style="493"/>
    <col min="3585" max="3585" width="91.42578125" style="493" customWidth="1"/>
    <col min="3586" max="3586" width="13.85546875" style="493" customWidth="1"/>
    <col min="3587" max="3587" width="12.140625" style="493" customWidth="1"/>
    <col min="3588" max="3588" width="11" style="493" customWidth="1"/>
    <col min="3589" max="3589" width="14.140625" style="493" customWidth="1"/>
    <col min="3590" max="3590" width="11.85546875" style="493" customWidth="1"/>
    <col min="3591" max="3591" width="11.5703125" style="493" customWidth="1"/>
    <col min="3592" max="3592" width="13" style="493" customWidth="1"/>
    <col min="3593" max="3593" width="12.140625" style="493" customWidth="1"/>
    <col min="3594" max="3594" width="13" style="493" customWidth="1"/>
    <col min="3595" max="3595" width="14.28515625" style="493" customWidth="1"/>
    <col min="3596" max="3596" width="13.140625" style="493" customWidth="1"/>
    <col min="3597" max="3597" width="10.7109375" style="493" customWidth="1"/>
    <col min="3598" max="3840" width="9.140625" style="493"/>
    <col min="3841" max="3841" width="91.42578125" style="493" customWidth="1"/>
    <col min="3842" max="3842" width="13.85546875" style="493" customWidth="1"/>
    <col min="3843" max="3843" width="12.140625" style="493" customWidth="1"/>
    <col min="3844" max="3844" width="11" style="493" customWidth="1"/>
    <col min="3845" max="3845" width="14.140625" style="493" customWidth="1"/>
    <col min="3846" max="3846" width="11.85546875" style="493" customWidth="1"/>
    <col min="3847" max="3847" width="11.5703125" style="493" customWidth="1"/>
    <col min="3848" max="3848" width="13" style="493" customWidth="1"/>
    <col min="3849" max="3849" width="12.140625" style="493" customWidth="1"/>
    <col min="3850" max="3850" width="13" style="493" customWidth="1"/>
    <col min="3851" max="3851" width="14.28515625" style="493" customWidth="1"/>
    <col min="3852" max="3852" width="13.140625" style="493" customWidth="1"/>
    <col min="3853" max="3853" width="10.7109375" style="493" customWidth="1"/>
    <col min="3854" max="4096" width="9.140625" style="493"/>
    <col min="4097" max="4097" width="91.42578125" style="493" customWidth="1"/>
    <col min="4098" max="4098" width="13.85546875" style="493" customWidth="1"/>
    <col min="4099" max="4099" width="12.140625" style="493" customWidth="1"/>
    <col min="4100" max="4100" width="11" style="493" customWidth="1"/>
    <col min="4101" max="4101" width="14.140625" style="493" customWidth="1"/>
    <col min="4102" max="4102" width="11.85546875" style="493" customWidth="1"/>
    <col min="4103" max="4103" width="11.5703125" style="493" customWidth="1"/>
    <col min="4104" max="4104" width="13" style="493" customWidth="1"/>
    <col min="4105" max="4105" width="12.140625" style="493" customWidth="1"/>
    <col min="4106" max="4106" width="13" style="493" customWidth="1"/>
    <col min="4107" max="4107" width="14.28515625" style="493" customWidth="1"/>
    <col min="4108" max="4108" width="13.140625" style="493" customWidth="1"/>
    <col min="4109" max="4109" width="10.7109375" style="493" customWidth="1"/>
    <col min="4110" max="4352" width="9.140625" style="493"/>
    <col min="4353" max="4353" width="91.42578125" style="493" customWidth="1"/>
    <col min="4354" max="4354" width="13.85546875" style="493" customWidth="1"/>
    <col min="4355" max="4355" width="12.140625" style="493" customWidth="1"/>
    <col min="4356" max="4356" width="11" style="493" customWidth="1"/>
    <col min="4357" max="4357" width="14.140625" style="493" customWidth="1"/>
    <col min="4358" max="4358" width="11.85546875" style="493" customWidth="1"/>
    <col min="4359" max="4359" width="11.5703125" style="493" customWidth="1"/>
    <col min="4360" max="4360" width="13" style="493" customWidth="1"/>
    <col min="4361" max="4361" width="12.140625" style="493" customWidth="1"/>
    <col min="4362" max="4362" width="13" style="493" customWidth="1"/>
    <col min="4363" max="4363" width="14.28515625" style="493" customWidth="1"/>
    <col min="4364" max="4364" width="13.140625" style="493" customWidth="1"/>
    <col min="4365" max="4365" width="10.7109375" style="493" customWidth="1"/>
    <col min="4366" max="4608" width="9.140625" style="493"/>
    <col min="4609" max="4609" width="91.42578125" style="493" customWidth="1"/>
    <col min="4610" max="4610" width="13.85546875" style="493" customWidth="1"/>
    <col min="4611" max="4611" width="12.140625" style="493" customWidth="1"/>
    <col min="4612" max="4612" width="11" style="493" customWidth="1"/>
    <col min="4613" max="4613" width="14.140625" style="493" customWidth="1"/>
    <col min="4614" max="4614" width="11.85546875" style="493" customWidth="1"/>
    <col min="4615" max="4615" width="11.5703125" style="493" customWidth="1"/>
    <col min="4616" max="4616" width="13" style="493" customWidth="1"/>
    <col min="4617" max="4617" width="12.140625" style="493" customWidth="1"/>
    <col min="4618" max="4618" width="13" style="493" customWidth="1"/>
    <col min="4619" max="4619" width="14.28515625" style="493" customWidth="1"/>
    <col min="4620" max="4620" width="13.140625" style="493" customWidth="1"/>
    <col min="4621" max="4621" width="10.7109375" style="493" customWidth="1"/>
    <col min="4622" max="4864" width="9.140625" style="493"/>
    <col min="4865" max="4865" width="91.42578125" style="493" customWidth="1"/>
    <col min="4866" max="4866" width="13.85546875" style="493" customWidth="1"/>
    <col min="4867" max="4867" width="12.140625" style="493" customWidth="1"/>
    <col min="4868" max="4868" width="11" style="493" customWidth="1"/>
    <col min="4869" max="4869" width="14.140625" style="493" customWidth="1"/>
    <col min="4870" max="4870" width="11.85546875" style="493" customWidth="1"/>
    <col min="4871" max="4871" width="11.5703125" style="493" customWidth="1"/>
    <col min="4872" max="4872" width="13" style="493" customWidth="1"/>
    <col min="4873" max="4873" width="12.140625" style="493" customWidth="1"/>
    <col min="4874" max="4874" width="13" style="493" customWidth="1"/>
    <col min="4875" max="4875" width="14.28515625" style="493" customWidth="1"/>
    <col min="4876" max="4876" width="13.140625" style="493" customWidth="1"/>
    <col min="4877" max="4877" width="10.7109375" style="493" customWidth="1"/>
    <col min="4878" max="5120" width="9.140625" style="493"/>
    <col min="5121" max="5121" width="91.42578125" style="493" customWidth="1"/>
    <col min="5122" max="5122" width="13.85546875" style="493" customWidth="1"/>
    <col min="5123" max="5123" width="12.140625" style="493" customWidth="1"/>
    <col min="5124" max="5124" width="11" style="493" customWidth="1"/>
    <col min="5125" max="5125" width="14.140625" style="493" customWidth="1"/>
    <col min="5126" max="5126" width="11.85546875" style="493" customWidth="1"/>
    <col min="5127" max="5127" width="11.5703125" style="493" customWidth="1"/>
    <col min="5128" max="5128" width="13" style="493" customWidth="1"/>
    <col min="5129" max="5129" width="12.140625" style="493" customWidth="1"/>
    <col min="5130" max="5130" width="13" style="493" customWidth="1"/>
    <col min="5131" max="5131" width="14.28515625" style="493" customWidth="1"/>
    <col min="5132" max="5132" width="13.140625" style="493" customWidth="1"/>
    <col min="5133" max="5133" width="10.7109375" style="493" customWidth="1"/>
    <col min="5134" max="5376" width="9.140625" style="493"/>
    <col min="5377" max="5377" width="91.42578125" style="493" customWidth="1"/>
    <col min="5378" max="5378" width="13.85546875" style="493" customWidth="1"/>
    <col min="5379" max="5379" width="12.140625" style="493" customWidth="1"/>
    <col min="5380" max="5380" width="11" style="493" customWidth="1"/>
    <col min="5381" max="5381" width="14.140625" style="493" customWidth="1"/>
    <col min="5382" max="5382" width="11.85546875" style="493" customWidth="1"/>
    <col min="5383" max="5383" width="11.5703125" style="493" customWidth="1"/>
    <col min="5384" max="5384" width="13" style="493" customWidth="1"/>
    <col min="5385" max="5385" width="12.140625" style="493" customWidth="1"/>
    <col min="5386" max="5386" width="13" style="493" customWidth="1"/>
    <col min="5387" max="5387" width="14.28515625" style="493" customWidth="1"/>
    <col min="5388" max="5388" width="13.140625" style="493" customWidth="1"/>
    <col min="5389" max="5389" width="10.7109375" style="493" customWidth="1"/>
    <col min="5390" max="5632" width="9.140625" style="493"/>
    <col min="5633" max="5633" width="91.42578125" style="493" customWidth="1"/>
    <col min="5634" max="5634" width="13.85546875" style="493" customWidth="1"/>
    <col min="5635" max="5635" width="12.140625" style="493" customWidth="1"/>
    <col min="5636" max="5636" width="11" style="493" customWidth="1"/>
    <col min="5637" max="5637" width="14.140625" style="493" customWidth="1"/>
    <col min="5638" max="5638" width="11.85546875" style="493" customWidth="1"/>
    <col min="5639" max="5639" width="11.5703125" style="493" customWidth="1"/>
    <col min="5640" max="5640" width="13" style="493" customWidth="1"/>
    <col min="5641" max="5641" width="12.140625" style="493" customWidth="1"/>
    <col min="5642" max="5642" width="13" style="493" customWidth="1"/>
    <col min="5643" max="5643" width="14.28515625" style="493" customWidth="1"/>
    <col min="5644" max="5644" width="13.140625" style="493" customWidth="1"/>
    <col min="5645" max="5645" width="10.7109375" style="493" customWidth="1"/>
    <col min="5646" max="5888" width="9.140625" style="493"/>
    <col min="5889" max="5889" width="91.42578125" style="493" customWidth="1"/>
    <col min="5890" max="5890" width="13.85546875" style="493" customWidth="1"/>
    <col min="5891" max="5891" width="12.140625" style="493" customWidth="1"/>
    <col min="5892" max="5892" width="11" style="493" customWidth="1"/>
    <col min="5893" max="5893" width="14.140625" style="493" customWidth="1"/>
    <col min="5894" max="5894" width="11.85546875" style="493" customWidth="1"/>
    <col min="5895" max="5895" width="11.5703125" style="493" customWidth="1"/>
    <col min="5896" max="5896" width="13" style="493" customWidth="1"/>
    <col min="5897" max="5897" width="12.140625" style="493" customWidth="1"/>
    <col min="5898" max="5898" width="13" style="493" customWidth="1"/>
    <col min="5899" max="5899" width="14.28515625" style="493" customWidth="1"/>
    <col min="5900" max="5900" width="13.140625" style="493" customWidth="1"/>
    <col min="5901" max="5901" width="10.7109375" style="493" customWidth="1"/>
    <col min="5902" max="6144" width="9.140625" style="493"/>
    <col min="6145" max="6145" width="91.42578125" style="493" customWidth="1"/>
    <col min="6146" max="6146" width="13.85546875" style="493" customWidth="1"/>
    <col min="6147" max="6147" width="12.140625" style="493" customWidth="1"/>
    <col min="6148" max="6148" width="11" style="493" customWidth="1"/>
    <col min="6149" max="6149" width="14.140625" style="493" customWidth="1"/>
    <col min="6150" max="6150" width="11.85546875" style="493" customWidth="1"/>
    <col min="6151" max="6151" width="11.5703125" style="493" customWidth="1"/>
    <col min="6152" max="6152" width="13" style="493" customWidth="1"/>
    <col min="6153" max="6153" width="12.140625" style="493" customWidth="1"/>
    <col min="6154" max="6154" width="13" style="493" customWidth="1"/>
    <col min="6155" max="6155" width="14.28515625" style="493" customWidth="1"/>
    <col min="6156" max="6156" width="13.140625" style="493" customWidth="1"/>
    <col min="6157" max="6157" width="10.7109375" style="493" customWidth="1"/>
    <col min="6158" max="6400" width="9.140625" style="493"/>
    <col min="6401" max="6401" width="91.42578125" style="493" customWidth="1"/>
    <col min="6402" max="6402" width="13.85546875" style="493" customWidth="1"/>
    <col min="6403" max="6403" width="12.140625" style="493" customWidth="1"/>
    <col min="6404" max="6404" width="11" style="493" customWidth="1"/>
    <col min="6405" max="6405" width="14.140625" style="493" customWidth="1"/>
    <col min="6406" max="6406" width="11.85546875" style="493" customWidth="1"/>
    <col min="6407" max="6407" width="11.5703125" style="493" customWidth="1"/>
    <col min="6408" max="6408" width="13" style="493" customWidth="1"/>
    <col min="6409" max="6409" width="12.140625" style="493" customWidth="1"/>
    <col min="6410" max="6410" width="13" style="493" customWidth="1"/>
    <col min="6411" max="6411" width="14.28515625" style="493" customWidth="1"/>
    <col min="6412" max="6412" width="13.140625" style="493" customWidth="1"/>
    <col min="6413" max="6413" width="10.7109375" style="493" customWidth="1"/>
    <col min="6414" max="6656" width="9.140625" style="493"/>
    <col min="6657" max="6657" width="91.42578125" style="493" customWidth="1"/>
    <col min="6658" max="6658" width="13.85546875" style="493" customWidth="1"/>
    <col min="6659" max="6659" width="12.140625" style="493" customWidth="1"/>
    <col min="6660" max="6660" width="11" style="493" customWidth="1"/>
    <col min="6661" max="6661" width="14.140625" style="493" customWidth="1"/>
    <col min="6662" max="6662" width="11.85546875" style="493" customWidth="1"/>
    <col min="6663" max="6663" width="11.5703125" style="493" customWidth="1"/>
    <col min="6664" max="6664" width="13" style="493" customWidth="1"/>
    <col min="6665" max="6665" width="12.140625" style="493" customWidth="1"/>
    <col min="6666" max="6666" width="13" style="493" customWidth="1"/>
    <col min="6667" max="6667" width="14.28515625" style="493" customWidth="1"/>
    <col min="6668" max="6668" width="13.140625" style="493" customWidth="1"/>
    <col min="6669" max="6669" width="10.7109375" style="493" customWidth="1"/>
    <col min="6670" max="6912" width="9.140625" style="493"/>
    <col min="6913" max="6913" width="91.42578125" style="493" customWidth="1"/>
    <col min="6914" max="6914" width="13.85546875" style="493" customWidth="1"/>
    <col min="6915" max="6915" width="12.140625" style="493" customWidth="1"/>
    <col min="6916" max="6916" width="11" style="493" customWidth="1"/>
    <col min="6917" max="6917" width="14.140625" style="493" customWidth="1"/>
    <col min="6918" max="6918" width="11.85546875" style="493" customWidth="1"/>
    <col min="6919" max="6919" width="11.5703125" style="493" customWidth="1"/>
    <col min="6920" max="6920" width="13" style="493" customWidth="1"/>
    <col min="6921" max="6921" width="12.140625" style="493" customWidth="1"/>
    <col min="6922" max="6922" width="13" style="493" customWidth="1"/>
    <col min="6923" max="6923" width="14.28515625" style="493" customWidth="1"/>
    <col min="6924" max="6924" width="13.140625" style="493" customWidth="1"/>
    <col min="6925" max="6925" width="10.7109375" style="493" customWidth="1"/>
    <col min="6926" max="7168" width="9.140625" style="493"/>
    <col min="7169" max="7169" width="91.42578125" style="493" customWidth="1"/>
    <col min="7170" max="7170" width="13.85546875" style="493" customWidth="1"/>
    <col min="7171" max="7171" width="12.140625" style="493" customWidth="1"/>
    <col min="7172" max="7172" width="11" style="493" customWidth="1"/>
    <col min="7173" max="7173" width="14.140625" style="493" customWidth="1"/>
    <col min="7174" max="7174" width="11.85546875" style="493" customWidth="1"/>
    <col min="7175" max="7175" width="11.5703125" style="493" customWidth="1"/>
    <col min="7176" max="7176" width="13" style="493" customWidth="1"/>
    <col min="7177" max="7177" width="12.140625" style="493" customWidth="1"/>
    <col min="7178" max="7178" width="13" style="493" customWidth="1"/>
    <col min="7179" max="7179" width="14.28515625" style="493" customWidth="1"/>
    <col min="7180" max="7180" width="13.140625" style="493" customWidth="1"/>
    <col min="7181" max="7181" width="10.7109375" style="493" customWidth="1"/>
    <col min="7182" max="7424" width="9.140625" style="493"/>
    <col min="7425" max="7425" width="91.42578125" style="493" customWidth="1"/>
    <col min="7426" max="7426" width="13.85546875" style="493" customWidth="1"/>
    <col min="7427" max="7427" width="12.140625" style="493" customWidth="1"/>
    <col min="7428" max="7428" width="11" style="493" customWidth="1"/>
    <col min="7429" max="7429" width="14.140625" style="493" customWidth="1"/>
    <col min="7430" max="7430" width="11.85546875" style="493" customWidth="1"/>
    <col min="7431" max="7431" width="11.5703125" style="493" customWidth="1"/>
    <col min="7432" max="7432" width="13" style="493" customWidth="1"/>
    <col min="7433" max="7433" width="12.140625" style="493" customWidth="1"/>
    <col min="7434" max="7434" width="13" style="493" customWidth="1"/>
    <col min="7435" max="7435" width="14.28515625" style="493" customWidth="1"/>
    <col min="7436" max="7436" width="13.140625" style="493" customWidth="1"/>
    <col min="7437" max="7437" width="10.7109375" style="493" customWidth="1"/>
    <col min="7438" max="7680" width="9.140625" style="493"/>
    <col min="7681" max="7681" width="91.42578125" style="493" customWidth="1"/>
    <col min="7682" max="7682" width="13.85546875" style="493" customWidth="1"/>
    <col min="7683" max="7683" width="12.140625" style="493" customWidth="1"/>
    <col min="7684" max="7684" width="11" style="493" customWidth="1"/>
    <col min="7685" max="7685" width="14.140625" style="493" customWidth="1"/>
    <col min="7686" max="7686" width="11.85546875" style="493" customWidth="1"/>
    <col min="7687" max="7687" width="11.5703125" style="493" customWidth="1"/>
    <col min="7688" max="7688" width="13" style="493" customWidth="1"/>
    <col min="7689" max="7689" width="12.140625" style="493" customWidth="1"/>
    <col min="7690" max="7690" width="13" style="493" customWidth="1"/>
    <col min="7691" max="7691" width="14.28515625" style="493" customWidth="1"/>
    <col min="7692" max="7692" width="13.140625" style="493" customWidth="1"/>
    <col min="7693" max="7693" width="10.7109375" style="493" customWidth="1"/>
    <col min="7694" max="7936" width="9.140625" style="493"/>
    <col min="7937" max="7937" width="91.42578125" style="493" customWidth="1"/>
    <col min="7938" max="7938" width="13.85546875" style="493" customWidth="1"/>
    <col min="7939" max="7939" width="12.140625" style="493" customWidth="1"/>
    <col min="7940" max="7940" width="11" style="493" customWidth="1"/>
    <col min="7941" max="7941" width="14.140625" style="493" customWidth="1"/>
    <col min="7942" max="7942" width="11.85546875" style="493" customWidth="1"/>
    <col min="7943" max="7943" width="11.5703125" style="493" customWidth="1"/>
    <col min="7944" max="7944" width="13" style="493" customWidth="1"/>
    <col min="7945" max="7945" width="12.140625" style="493" customWidth="1"/>
    <col min="7946" max="7946" width="13" style="493" customWidth="1"/>
    <col min="7947" max="7947" width="14.28515625" style="493" customWidth="1"/>
    <col min="7948" max="7948" width="13.140625" style="493" customWidth="1"/>
    <col min="7949" max="7949" width="10.7109375" style="493" customWidth="1"/>
    <col min="7950" max="8192" width="9.140625" style="493"/>
    <col min="8193" max="8193" width="91.42578125" style="493" customWidth="1"/>
    <col min="8194" max="8194" width="13.85546875" style="493" customWidth="1"/>
    <col min="8195" max="8195" width="12.140625" style="493" customWidth="1"/>
    <col min="8196" max="8196" width="11" style="493" customWidth="1"/>
    <col min="8197" max="8197" width="14.140625" style="493" customWidth="1"/>
    <col min="8198" max="8198" width="11.85546875" style="493" customWidth="1"/>
    <col min="8199" max="8199" width="11.5703125" style="493" customWidth="1"/>
    <col min="8200" max="8200" width="13" style="493" customWidth="1"/>
    <col min="8201" max="8201" width="12.140625" style="493" customWidth="1"/>
    <col min="8202" max="8202" width="13" style="493" customWidth="1"/>
    <col min="8203" max="8203" width="14.28515625" style="493" customWidth="1"/>
    <col min="8204" max="8204" width="13.140625" style="493" customWidth="1"/>
    <col min="8205" max="8205" width="10.7109375" style="493" customWidth="1"/>
    <col min="8206" max="8448" width="9.140625" style="493"/>
    <col min="8449" max="8449" width="91.42578125" style="493" customWidth="1"/>
    <col min="8450" max="8450" width="13.85546875" style="493" customWidth="1"/>
    <col min="8451" max="8451" width="12.140625" style="493" customWidth="1"/>
    <col min="8452" max="8452" width="11" style="493" customWidth="1"/>
    <col min="8453" max="8453" width="14.140625" style="493" customWidth="1"/>
    <col min="8454" max="8454" width="11.85546875" style="493" customWidth="1"/>
    <col min="8455" max="8455" width="11.5703125" style="493" customWidth="1"/>
    <col min="8456" max="8456" width="13" style="493" customWidth="1"/>
    <col min="8457" max="8457" width="12.140625" style="493" customWidth="1"/>
    <col min="8458" max="8458" width="13" style="493" customWidth="1"/>
    <col min="8459" max="8459" width="14.28515625" style="493" customWidth="1"/>
    <col min="8460" max="8460" width="13.140625" style="493" customWidth="1"/>
    <col min="8461" max="8461" width="10.7109375" style="493" customWidth="1"/>
    <col min="8462" max="8704" width="9.140625" style="493"/>
    <col min="8705" max="8705" width="91.42578125" style="493" customWidth="1"/>
    <col min="8706" max="8706" width="13.85546875" style="493" customWidth="1"/>
    <col min="8707" max="8707" width="12.140625" style="493" customWidth="1"/>
    <col min="8708" max="8708" width="11" style="493" customWidth="1"/>
    <col min="8709" max="8709" width="14.140625" style="493" customWidth="1"/>
    <col min="8710" max="8710" width="11.85546875" style="493" customWidth="1"/>
    <col min="8711" max="8711" width="11.5703125" style="493" customWidth="1"/>
    <col min="8712" max="8712" width="13" style="493" customWidth="1"/>
    <col min="8713" max="8713" width="12.140625" style="493" customWidth="1"/>
    <col min="8714" max="8714" width="13" style="493" customWidth="1"/>
    <col min="8715" max="8715" width="14.28515625" style="493" customWidth="1"/>
    <col min="8716" max="8716" width="13.140625" style="493" customWidth="1"/>
    <col min="8717" max="8717" width="10.7109375" style="493" customWidth="1"/>
    <col min="8718" max="8960" width="9.140625" style="493"/>
    <col min="8961" max="8961" width="91.42578125" style="493" customWidth="1"/>
    <col min="8962" max="8962" width="13.85546875" style="493" customWidth="1"/>
    <col min="8963" max="8963" width="12.140625" style="493" customWidth="1"/>
    <col min="8964" max="8964" width="11" style="493" customWidth="1"/>
    <col min="8965" max="8965" width="14.140625" style="493" customWidth="1"/>
    <col min="8966" max="8966" width="11.85546875" style="493" customWidth="1"/>
    <col min="8967" max="8967" width="11.5703125" style="493" customWidth="1"/>
    <col min="8968" max="8968" width="13" style="493" customWidth="1"/>
    <col min="8969" max="8969" width="12.140625" style="493" customWidth="1"/>
    <col min="8970" max="8970" width="13" style="493" customWidth="1"/>
    <col min="8971" max="8971" width="14.28515625" style="493" customWidth="1"/>
    <col min="8972" max="8972" width="13.140625" style="493" customWidth="1"/>
    <col min="8973" max="8973" width="10.7109375" style="493" customWidth="1"/>
    <col min="8974" max="9216" width="9.140625" style="493"/>
    <col min="9217" max="9217" width="91.42578125" style="493" customWidth="1"/>
    <col min="9218" max="9218" width="13.85546875" style="493" customWidth="1"/>
    <col min="9219" max="9219" width="12.140625" style="493" customWidth="1"/>
    <col min="9220" max="9220" width="11" style="493" customWidth="1"/>
    <col min="9221" max="9221" width="14.140625" style="493" customWidth="1"/>
    <col min="9222" max="9222" width="11.85546875" style="493" customWidth="1"/>
    <col min="9223" max="9223" width="11.5703125" style="493" customWidth="1"/>
    <col min="9224" max="9224" width="13" style="493" customWidth="1"/>
    <col min="9225" max="9225" width="12.140625" style="493" customWidth="1"/>
    <col min="9226" max="9226" width="13" style="493" customWidth="1"/>
    <col min="9227" max="9227" width="14.28515625" style="493" customWidth="1"/>
    <col min="9228" max="9228" width="13.140625" style="493" customWidth="1"/>
    <col min="9229" max="9229" width="10.7109375" style="493" customWidth="1"/>
    <col min="9230" max="9472" width="9.140625" style="493"/>
    <col min="9473" max="9473" width="91.42578125" style="493" customWidth="1"/>
    <col min="9474" max="9474" width="13.85546875" style="493" customWidth="1"/>
    <col min="9475" max="9475" width="12.140625" style="493" customWidth="1"/>
    <col min="9476" max="9476" width="11" style="493" customWidth="1"/>
    <col min="9477" max="9477" width="14.140625" style="493" customWidth="1"/>
    <col min="9478" max="9478" width="11.85546875" style="493" customWidth="1"/>
    <col min="9479" max="9479" width="11.5703125" style="493" customWidth="1"/>
    <col min="9480" max="9480" width="13" style="493" customWidth="1"/>
    <col min="9481" max="9481" width="12.140625" style="493" customWidth="1"/>
    <col min="9482" max="9482" width="13" style="493" customWidth="1"/>
    <col min="9483" max="9483" width="14.28515625" style="493" customWidth="1"/>
    <col min="9484" max="9484" width="13.140625" style="493" customWidth="1"/>
    <col min="9485" max="9485" width="10.7109375" style="493" customWidth="1"/>
    <col min="9486" max="9728" width="9.140625" style="493"/>
    <col min="9729" max="9729" width="91.42578125" style="493" customWidth="1"/>
    <col min="9730" max="9730" width="13.85546875" style="493" customWidth="1"/>
    <col min="9731" max="9731" width="12.140625" style="493" customWidth="1"/>
    <col min="9732" max="9732" width="11" style="493" customWidth="1"/>
    <col min="9733" max="9733" width="14.140625" style="493" customWidth="1"/>
    <col min="9734" max="9734" width="11.85546875" style="493" customWidth="1"/>
    <col min="9735" max="9735" width="11.5703125" style="493" customWidth="1"/>
    <col min="9736" max="9736" width="13" style="493" customWidth="1"/>
    <col min="9737" max="9737" width="12.140625" style="493" customWidth="1"/>
    <col min="9738" max="9738" width="13" style="493" customWidth="1"/>
    <col min="9739" max="9739" width="14.28515625" style="493" customWidth="1"/>
    <col min="9740" max="9740" width="13.140625" style="493" customWidth="1"/>
    <col min="9741" max="9741" width="10.7109375" style="493" customWidth="1"/>
    <col min="9742" max="9984" width="9.140625" style="493"/>
    <col min="9985" max="9985" width="91.42578125" style="493" customWidth="1"/>
    <col min="9986" max="9986" width="13.85546875" style="493" customWidth="1"/>
    <col min="9987" max="9987" width="12.140625" style="493" customWidth="1"/>
    <col min="9988" max="9988" width="11" style="493" customWidth="1"/>
    <col min="9989" max="9989" width="14.140625" style="493" customWidth="1"/>
    <col min="9990" max="9990" width="11.85546875" style="493" customWidth="1"/>
    <col min="9991" max="9991" width="11.5703125" style="493" customWidth="1"/>
    <col min="9992" max="9992" width="13" style="493" customWidth="1"/>
    <col min="9993" max="9993" width="12.140625" style="493" customWidth="1"/>
    <col min="9994" max="9994" width="13" style="493" customWidth="1"/>
    <col min="9995" max="9995" width="14.28515625" style="493" customWidth="1"/>
    <col min="9996" max="9996" width="13.140625" style="493" customWidth="1"/>
    <col min="9997" max="9997" width="10.7109375" style="493" customWidth="1"/>
    <col min="9998" max="10240" width="9.140625" style="493"/>
    <col min="10241" max="10241" width="91.42578125" style="493" customWidth="1"/>
    <col min="10242" max="10242" width="13.85546875" style="493" customWidth="1"/>
    <col min="10243" max="10243" width="12.140625" style="493" customWidth="1"/>
    <col min="10244" max="10244" width="11" style="493" customWidth="1"/>
    <col min="10245" max="10245" width="14.140625" style="493" customWidth="1"/>
    <col min="10246" max="10246" width="11.85546875" style="493" customWidth="1"/>
    <col min="10247" max="10247" width="11.5703125" style="493" customWidth="1"/>
    <col min="10248" max="10248" width="13" style="493" customWidth="1"/>
    <col min="10249" max="10249" width="12.140625" style="493" customWidth="1"/>
    <col min="10250" max="10250" width="13" style="493" customWidth="1"/>
    <col min="10251" max="10251" width="14.28515625" style="493" customWidth="1"/>
    <col min="10252" max="10252" width="13.140625" style="493" customWidth="1"/>
    <col min="10253" max="10253" width="10.7109375" style="493" customWidth="1"/>
    <col min="10254" max="10496" width="9.140625" style="493"/>
    <col min="10497" max="10497" width="91.42578125" style="493" customWidth="1"/>
    <col min="10498" max="10498" width="13.85546875" style="493" customWidth="1"/>
    <col min="10499" max="10499" width="12.140625" style="493" customWidth="1"/>
    <col min="10500" max="10500" width="11" style="493" customWidth="1"/>
    <col min="10501" max="10501" width="14.140625" style="493" customWidth="1"/>
    <col min="10502" max="10502" width="11.85546875" style="493" customWidth="1"/>
    <col min="10503" max="10503" width="11.5703125" style="493" customWidth="1"/>
    <col min="10504" max="10504" width="13" style="493" customWidth="1"/>
    <col min="10505" max="10505" width="12.140625" style="493" customWidth="1"/>
    <col min="10506" max="10506" width="13" style="493" customWidth="1"/>
    <col min="10507" max="10507" width="14.28515625" style="493" customWidth="1"/>
    <col min="10508" max="10508" width="13.140625" style="493" customWidth="1"/>
    <col min="10509" max="10509" width="10.7109375" style="493" customWidth="1"/>
    <col min="10510" max="10752" width="9.140625" style="493"/>
    <col min="10753" max="10753" width="91.42578125" style="493" customWidth="1"/>
    <col min="10754" max="10754" width="13.85546875" style="493" customWidth="1"/>
    <col min="10755" max="10755" width="12.140625" style="493" customWidth="1"/>
    <col min="10756" max="10756" width="11" style="493" customWidth="1"/>
    <col min="10757" max="10757" width="14.140625" style="493" customWidth="1"/>
    <col min="10758" max="10758" width="11.85546875" style="493" customWidth="1"/>
    <col min="10759" max="10759" width="11.5703125" style="493" customWidth="1"/>
    <col min="10760" max="10760" width="13" style="493" customWidth="1"/>
    <col min="10761" max="10761" width="12.140625" style="493" customWidth="1"/>
    <col min="10762" max="10762" width="13" style="493" customWidth="1"/>
    <col min="10763" max="10763" width="14.28515625" style="493" customWidth="1"/>
    <col min="10764" max="10764" width="13.140625" style="493" customWidth="1"/>
    <col min="10765" max="10765" width="10.7109375" style="493" customWidth="1"/>
    <col min="10766" max="11008" width="9.140625" style="493"/>
    <col min="11009" max="11009" width="91.42578125" style="493" customWidth="1"/>
    <col min="11010" max="11010" width="13.85546875" style="493" customWidth="1"/>
    <col min="11011" max="11011" width="12.140625" style="493" customWidth="1"/>
    <col min="11012" max="11012" width="11" style="493" customWidth="1"/>
    <col min="11013" max="11013" width="14.140625" style="493" customWidth="1"/>
    <col min="11014" max="11014" width="11.85546875" style="493" customWidth="1"/>
    <col min="11015" max="11015" width="11.5703125" style="493" customWidth="1"/>
    <col min="11016" max="11016" width="13" style="493" customWidth="1"/>
    <col min="11017" max="11017" width="12.140625" style="493" customWidth="1"/>
    <col min="11018" max="11018" width="13" style="493" customWidth="1"/>
    <col min="11019" max="11019" width="14.28515625" style="493" customWidth="1"/>
    <col min="11020" max="11020" width="13.140625" style="493" customWidth="1"/>
    <col min="11021" max="11021" width="10.7109375" style="493" customWidth="1"/>
    <col min="11022" max="11264" width="9.140625" style="493"/>
    <col min="11265" max="11265" width="91.42578125" style="493" customWidth="1"/>
    <col min="11266" max="11266" width="13.85546875" style="493" customWidth="1"/>
    <col min="11267" max="11267" width="12.140625" style="493" customWidth="1"/>
    <col min="11268" max="11268" width="11" style="493" customWidth="1"/>
    <col min="11269" max="11269" width="14.140625" style="493" customWidth="1"/>
    <col min="11270" max="11270" width="11.85546875" style="493" customWidth="1"/>
    <col min="11271" max="11271" width="11.5703125" style="493" customWidth="1"/>
    <col min="11272" max="11272" width="13" style="493" customWidth="1"/>
    <col min="11273" max="11273" width="12.140625" style="493" customWidth="1"/>
    <col min="11274" max="11274" width="13" style="493" customWidth="1"/>
    <col min="11275" max="11275" width="14.28515625" style="493" customWidth="1"/>
    <col min="11276" max="11276" width="13.140625" style="493" customWidth="1"/>
    <col min="11277" max="11277" width="10.7109375" style="493" customWidth="1"/>
    <col min="11278" max="11520" width="9.140625" style="493"/>
    <col min="11521" max="11521" width="91.42578125" style="493" customWidth="1"/>
    <col min="11522" max="11522" width="13.85546875" style="493" customWidth="1"/>
    <col min="11523" max="11523" width="12.140625" style="493" customWidth="1"/>
    <col min="11524" max="11524" width="11" style="493" customWidth="1"/>
    <col min="11525" max="11525" width="14.140625" style="493" customWidth="1"/>
    <col min="11526" max="11526" width="11.85546875" style="493" customWidth="1"/>
    <col min="11527" max="11527" width="11.5703125" style="493" customWidth="1"/>
    <col min="11528" max="11528" width="13" style="493" customWidth="1"/>
    <col min="11529" max="11529" width="12.140625" style="493" customWidth="1"/>
    <col min="11530" max="11530" width="13" style="493" customWidth="1"/>
    <col min="11531" max="11531" width="14.28515625" style="493" customWidth="1"/>
    <col min="11532" max="11532" width="13.140625" style="493" customWidth="1"/>
    <col min="11533" max="11533" width="10.7109375" style="493" customWidth="1"/>
    <col min="11534" max="11776" width="9.140625" style="493"/>
    <col min="11777" max="11777" width="91.42578125" style="493" customWidth="1"/>
    <col min="11778" max="11778" width="13.85546875" style="493" customWidth="1"/>
    <col min="11779" max="11779" width="12.140625" style="493" customWidth="1"/>
    <col min="11780" max="11780" width="11" style="493" customWidth="1"/>
    <col min="11781" max="11781" width="14.140625" style="493" customWidth="1"/>
    <col min="11782" max="11782" width="11.85546875" style="493" customWidth="1"/>
    <col min="11783" max="11783" width="11.5703125" style="493" customWidth="1"/>
    <col min="11784" max="11784" width="13" style="493" customWidth="1"/>
    <col min="11785" max="11785" width="12.140625" style="493" customWidth="1"/>
    <col min="11786" max="11786" width="13" style="493" customWidth="1"/>
    <col min="11787" max="11787" width="14.28515625" style="493" customWidth="1"/>
    <col min="11788" max="11788" width="13.140625" style="493" customWidth="1"/>
    <col min="11789" max="11789" width="10.7109375" style="493" customWidth="1"/>
    <col min="11790" max="12032" width="9.140625" style="493"/>
    <col min="12033" max="12033" width="91.42578125" style="493" customWidth="1"/>
    <col min="12034" max="12034" width="13.85546875" style="493" customWidth="1"/>
    <col min="12035" max="12035" width="12.140625" style="493" customWidth="1"/>
    <col min="12036" max="12036" width="11" style="493" customWidth="1"/>
    <col min="12037" max="12037" width="14.140625" style="493" customWidth="1"/>
    <col min="12038" max="12038" width="11.85546875" style="493" customWidth="1"/>
    <col min="12039" max="12039" width="11.5703125" style="493" customWidth="1"/>
    <col min="12040" max="12040" width="13" style="493" customWidth="1"/>
    <col min="12041" max="12041" width="12.140625" style="493" customWidth="1"/>
    <col min="12042" max="12042" width="13" style="493" customWidth="1"/>
    <col min="12043" max="12043" width="14.28515625" style="493" customWidth="1"/>
    <col min="12044" max="12044" width="13.140625" style="493" customWidth="1"/>
    <col min="12045" max="12045" width="10.7109375" style="493" customWidth="1"/>
    <col min="12046" max="12288" width="9.140625" style="493"/>
    <col min="12289" max="12289" width="91.42578125" style="493" customWidth="1"/>
    <col min="12290" max="12290" width="13.85546875" style="493" customWidth="1"/>
    <col min="12291" max="12291" width="12.140625" style="493" customWidth="1"/>
    <col min="12292" max="12292" width="11" style="493" customWidth="1"/>
    <col min="12293" max="12293" width="14.140625" style="493" customWidth="1"/>
    <col min="12294" max="12294" width="11.85546875" style="493" customWidth="1"/>
    <col min="12295" max="12295" width="11.5703125" style="493" customWidth="1"/>
    <col min="12296" max="12296" width="13" style="493" customWidth="1"/>
    <col min="12297" max="12297" width="12.140625" style="493" customWidth="1"/>
    <col min="12298" max="12298" width="13" style="493" customWidth="1"/>
    <col min="12299" max="12299" width="14.28515625" style="493" customWidth="1"/>
    <col min="12300" max="12300" width="13.140625" style="493" customWidth="1"/>
    <col min="12301" max="12301" width="10.7109375" style="493" customWidth="1"/>
    <col min="12302" max="12544" width="9.140625" style="493"/>
    <col min="12545" max="12545" width="91.42578125" style="493" customWidth="1"/>
    <col min="12546" max="12546" width="13.85546875" style="493" customWidth="1"/>
    <col min="12547" max="12547" width="12.140625" style="493" customWidth="1"/>
    <col min="12548" max="12548" width="11" style="493" customWidth="1"/>
    <col min="12549" max="12549" width="14.140625" style="493" customWidth="1"/>
    <col min="12550" max="12550" width="11.85546875" style="493" customWidth="1"/>
    <col min="12551" max="12551" width="11.5703125" style="493" customWidth="1"/>
    <col min="12552" max="12552" width="13" style="493" customWidth="1"/>
    <col min="12553" max="12553" width="12.140625" style="493" customWidth="1"/>
    <col min="12554" max="12554" width="13" style="493" customWidth="1"/>
    <col min="12555" max="12555" width="14.28515625" style="493" customWidth="1"/>
    <col min="12556" max="12556" width="13.140625" style="493" customWidth="1"/>
    <col min="12557" max="12557" width="10.7109375" style="493" customWidth="1"/>
    <col min="12558" max="12800" width="9.140625" style="493"/>
    <col min="12801" max="12801" width="91.42578125" style="493" customWidth="1"/>
    <col min="12802" max="12802" width="13.85546875" style="493" customWidth="1"/>
    <col min="12803" max="12803" width="12.140625" style="493" customWidth="1"/>
    <col min="12804" max="12804" width="11" style="493" customWidth="1"/>
    <col min="12805" max="12805" width="14.140625" style="493" customWidth="1"/>
    <col min="12806" max="12806" width="11.85546875" style="493" customWidth="1"/>
    <col min="12807" max="12807" width="11.5703125" style="493" customWidth="1"/>
    <col min="12808" max="12808" width="13" style="493" customWidth="1"/>
    <col min="12809" max="12809" width="12.140625" style="493" customWidth="1"/>
    <col min="12810" max="12810" width="13" style="493" customWidth="1"/>
    <col min="12811" max="12811" width="14.28515625" style="493" customWidth="1"/>
    <col min="12812" max="12812" width="13.140625" style="493" customWidth="1"/>
    <col min="12813" max="12813" width="10.7109375" style="493" customWidth="1"/>
    <col min="12814" max="13056" width="9.140625" style="493"/>
    <col min="13057" max="13057" width="91.42578125" style="493" customWidth="1"/>
    <col min="13058" max="13058" width="13.85546875" style="493" customWidth="1"/>
    <col min="13059" max="13059" width="12.140625" style="493" customWidth="1"/>
    <col min="13060" max="13060" width="11" style="493" customWidth="1"/>
    <col min="13061" max="13061" width="14.140625" style="493" customWidth="1"/>
    <col min="13062" max="13062" width="11.85546875" style="493" customWidth="1"/>
    <col min="13063" max="13063" width="11.5703125" style="493" customWidth="1"/>
    <col min="13064" max="13064" width="13" style="493" customWidth="1"/>
    <col min="13065" max="13065" width="12.140625" style="493" customWidth="1"/>
    <col min="13066" max="13066" width="13" style="493" customWidth="1"/>
    <col min="13067" max="13067" width="14.28515625" style="493" customWidth="1"/>
    <col min="13068" max="13068" width="13.140625" style="493" customWidth="1"/>
    <col min="13069" max="13069" width="10.7109375" style="493" customWidth="1"/>
    <col min="13070" max="13312" width="9.140625" style="493"/>
    <col min="13313" max="13313" width="91.42578125" style="493" customWidth="1"/>
    <col min="13314" max="13314" width="13.85546875" style="493" customWidth="1"/>
    <col min="13315" max="13315" width="12.140625" style="493" customWidth="1"/>
    <col min="13316" max="13316" width="11" style="493" customWidth="1"/>
    <col min="13317" max="13317" width="14.140625" style="493" customWidth="1"/>
    <col min="13318" max="13318" width="11.85546875" style="493" customWidth="1"/>
    <col min="13319" max="13319" width="11.5703125" style="493" customWidth="1"/>
    <col min="13320" max="13320" width="13" style="493" customWidth="1"/>
    <col min="13321" max="13321" width="12.140625" style="493" customWidth="1"/>
    <col min="13322" max="13322" width="13" style="493" customWidth="1"/>
    <col min="13323" max="13323" width="14.28515625" style="493" customWidth="1"/>
    <col min="13324" max="13324" width="13.140625" style="493" customWidth="1"/>
    <col min="13325" max="13325" width="10.7109375" style="493" customWidth="1"/>
    <col min="13326" max="13568" width="9.140625" style="493"/>
    <col min="13569" max="13569" width="91.42578125" style="493" customWidth="1"/>
    <col min="13570" max="13570" width="13.85546875" style="493" customWidth="1"/>
    <col min="13571" max="13571" width="12.140625" style="493" customWidth="1"/>
    <col min="13572" max="13572" width="11" style="493" customWidth="1"/>
    <col min="13573" max="13573" width="14.140625" style="493" customWidth="1"/>
    <col min="13574" max="13574" width="11.85546875" style="493" customWidth="1"/>
    <col min="13575" max="13575" width="11.5703125" style="493" customWidth="1"/>
    <col min="13576" max="13576" width="13" style="493" customWidth="1"/>
    <col min="13577" max="13577" width="12.140625" style="493" customWidth="1"/>
    <col min="13578" max="13578" width="13" style="493" customWidth="1"/>
    <col min="13579" max="13579" width="14.28515625" style="493" customWidth="1"/>
    <col min="13580" max="13580" width="13.140625" style="493" customWidth="1"/>
    <col min="13581" max="13581" width="10.7109375" style="493" customWidth="1"/>
    <col min="13582" max="13824" width="9.140625" style="493"/>
    <col min="13825" max="13825" width="91.42578125" style="493" customWidth="1"/>
    <col min="13826" max="13826" width="13.85546875" style="493" customWidth="1"/>
    <col min="13827" max="13827" width="12.140625" style="493" customWidth="1"/>
    <col min="13828" max="13828" width="11" style="493" customWidth="1"/>
    <col min="13829" max="13829" width="14.140625" style="493" customWidth="1"/>
    <col min="13830" max="13830" width="11.85546875" style="493" customWidth="1"/>
    <col min="13831" max="13831" width="11.5703125" style="493" customWidth="1"/>
    <col min="13832" max="13832" width="13" style="493" customWidth="1"/>
    <col min="13833" max="13833" width="12.140625" style="493" customWidth="1"/>
    <col min="13834" max="13834" width="13" style="493" customWidth="1"/>
    <col min="13835" max="13835" width="14.28515625" style="493" customWidth="1"/>
    <col min="13836" max="13836" width="13.140625" style="493" customWidth="1"/>
    <col min="13837" max="13837" width="10.7109375" style="493" customWidth="1"/>
    <col min="13838" max="14080" width="9.140625" style="493"/>
    <col min="14081" max="14081" width="91.42578125" style="493" customWidth="1"/>
    <col min="14082" max="14082" width="13.85546875" style="493" customWidth="1"/>
    <col min="14083" max="14083" width="12.140625" style="493" customWidth="1"/>
    <col min="14084" max="14084" width="11" style="493" customWidth="1"/>
    <col min="14085" max="14085" width="14.140625" style="493" customWidth="1"/>
    <col min="14086" max="14086" width="11.85546875" style="493" customWidth="1"/>
    <col min="14087" max="14087" width="11.5703125" style="493" customWidth="1"/>
    <col min="14088" max="14088" width="13" style="493" customWidth="1"/>
    <col min="14089" max="14089" width="12.140625" style="493" customWidth="1"/>
    <col min="14090" max="14090" width="13" style="493" customWidth="1"/>
    <col min="14091" max="14091" width="14.28515625" style="493" customWidth="1"/>
    <col min="14092" max="14092" width="13.140625" style="493" customWidth="1"/>
    <col min="14093" max="14093" width="10.7109375" style="493" customWidth="1"/>
    <col min="14094" max="14336" width="9.140625" style="493"/>
    <col min="14337" max="14337" width="91.42578125" style="493" customWidth="1"/>
    <col min="14338" max="14338" width="13.85546875" style="493" customWidth="1"/>
    <col min="14339" max="14339" width="12.140625" style="493" customWidth="1"/>
    <col min="14340" max="14340" width="11" style="493" customWidth="1"/>
    <col min="14341" max="14341" width="14.140625" style="493" customWidth="1"/>
    <col min="14342" max="14342" width="11.85546875" style="493" customWidth="1"/>
    <col min="14343" max="14343" width="11.5703125" style="493" customWidth="1"/>
    <col min="14344" max="14344" width="13" style="493" customWidth="1"/>
    <col min="14345" max="14345" width="12.140625" style="493" customWidth="1"/>
    <col min="14346" max="14346" width="13" style="493" customWidth="1"/>
    <col min="14347" max="14347" width="14.28515625" style="493" customWidth="1"/>
    <col min="14348" max="14348" width="13.140625" style="493" customWidth="1"/>
    <col min="14349" max="14349" width="10.7109375" style="493" customWidth="1"/>
    <col min="14350" max="14592" width="9.140625" style="493"/>
    <col min="14593" max="14593" width="91.42578125" style="493" customWidth="1"/>
    <col min="14594" max="14594" width="13.85546875" style="493" customWidth="1"/>
    <col min="14595" max="14595" width="12.140625" style="493" customWidth="1"/>
    <col min="14596" max="14596" width="11" style="493" customWidth="1"/>
    <col min="14597" max="14597" width="14.140625" style="493" customWidth="1"/>
    <col min="14598" max="14598" width="11.85546875" style="493" customWidth="1"/>
    <col min="14599" max="14599" width="11.5703125" style="493" customWidth="1"/>
    <col min="14600" max="14600" width="13" style="493" customWidth="1"/>
    <col min="14601" max="14601" width="12.140625" style="493" customWidth="1"/>
    <col min="14602" max="14602" width="13" style="493" customWidth="1"/>
    <col min="14603" max="14603" width="14.28515625" style="493" customWidth="1"/>
    <col min="14604" max="14604" width="13.140625" style="493" customWidth="1"/>
    <col min="14605" max="14605" width="10.7109375" style="493" customWidth="1"/>
    <col min="14606" max="14848" width="9.140625" style="493"/>
    <col min="14849" max="14849" width="91.42578125" style="493" customWidth="1"/>
    <col min="14850" max="14850" width="13.85546875" style="493" customWidth="1"/>
    <col min="14851" max="14851" width="12.140625" style="493" customWidth="1"/>
    <col min="14852" max="14852" width="11" style="493" customWidth="1"/>
    <col min="14853" max="14853" width="14.140625" style="493" customWidth="1"/>
    <col min="14854" max="14854" width="11.85546875" style="493" customWidth="1"/>
    <col min="14855" max="14855" width="11.5703125" style="493" customWidth="1"/>
    <col min="14856" max="14856" width="13" style="493" customWidth="1"/>
    <col min="14857" max="14857" width="12.140625" style="493" customWidth="1"/>
    <col min="14858" max="14858" width="13" style="493" customWidth="1"/>
    <col min="14859" max="14859" width="14.28515625" style="493" customWidth="1"/>
    <col min="14860" max="14860" width="13.140625" style="493" customWidth="1"/>
    <col min="14861" max="14861" width="10.7109375" style="493" customWidth="1"/>
    <col min="14862" max="15104" width="9.140625" style="493"/>
    <col min="15105" max="15105" width="91.42578125" style="493" customWidth="1"/>
    <col min="15106" max="15106" width="13.85546875" style="493" customWidth="1"/>
    <col min="15107" max="15107" width="12.140625" style="493" customWidth="1"/>
    <col min="15108" max="15108" width="11" style="493" customWidth="1"/>
    <col min="15109" max="15109" width="14.140625" style="493" customWidth="1"/>
    <col min="15110" max="15110" width="11.85546875" style="493" customWidth="1"/>
    <col min="15111" max="15111" width="11.5703125" style="493" customWidth="1"/>
    <col min="15112" max="15112" width="13" style="493" customWidth="1"/>
    <col min="15113" max="15113" width="12.140625" style="493" customWidth="1"/>
    <col min="15114" max="15114" width="13" style="493" customWidth="1"/>
    <col min="15115" max="15115" width="14.28515625" style="493" customWidth="1"/>
    <col min="15116" max="15116" width="13.140625" style="493" customWidth="1"/>
    <col min="15117" max="15117" width="10.7109375" style="493" customWidth="1"/>
    <col min="15118" max="15360" width="9.140625" style="493"/>
    <col min="15361" max="15361" width="91.42578125" style="493" customWidth="1"/>
    <col min="15362" max="15362" width="13.85546875" style="493" customWidth="1"/>
    <col min="15363" max="15363" width="12.140625" style="493" customWidth="1"/>
    <col min="15364" max="15364" width="11" style="493" customWidth="1"/>
    <col min="15365" max="15365" width="14.140625" style="493" customWidth="1"/>
    <col min="15366" max="15366" width="11.85546875" style="493" customWidth="1"/>
    <col min="15367" max="15367" width="11.5703125" style="493" customWidth="1"/>
    <col min="15368" max="15368" width="13" style="493" customWidth="1"/>
    <col min="15369" max="15369" width="12.140625" style="493" customWidth="1"/>
    <col min="15370" max="15370" width="13" style="493" customWidth="1"/>
    <col min="15371" max="15371" width="14.28515625" style="493" customWidth="1"/>
    <col min="15372" max="15372" width="13.140625" style="493" customWidth="1"/>
    <col min="15373" max="15373" width="10.7109375" style="493" customWidth="1"/>
    <col min="15374" max="15616" width="9.140625" style="493"/>
    <col min="15617" max="15617" width="91.42578125" style="493" customWidth="1"/>
    <col min="15618" max="15618" width="13.85546875" style="493" customWidth="1"/>
    <col min="15619" max="15619" width="12.140625" style="493" customWidth="1"/>
    <col min="15620" max="15620" width="11" style="493" customWidth="1"/>
    <col min="15621" max="15621" width="14.140625" style="493" customWidth="1"/>
    <col min="15622" max="15622" width="11.85546875" style="493" customWidth="1"/>
    <col min="15623" max="15623" width="11.5703125" style="493" customWidth="1"/>
    <col min="15624" max="15624" width="13" style="493" customWidth="1"/>
    <col min="15625" max="15625" width="12.140625" style="493" customWidth="1"/>
    <col min="15626" max="15626" width="13" style="493" customWidth="1"/>
    <col min="15627" max="15627" width="14.28515625" style="493" customWidth="1"/>
    <col min="15628" max="15628" width="13.140625" style="493" customWidth="1"/>
    <col min="15629" max="15629" width="10.7109375" style="493" customWidth="1"/>
    <col min="15630" max="15872" width="9.140625" style="493"/>
    <col min="15873" max="15873" width="91.42578125" style="493" customWidth="1"/>
    <col min="15874" max="15874" width="13.85546875" style="493" customWidth="1"/>
    <col min="15875" max="15875" width="12.140625" style="493" customWidth="1"/>
    <col min="15876" max="15876" width="11" style="493" customWidth="1"/>
    <col min="15877" max="15877" width="14.140625" style="493" customWidth="1"/>
    <col min="15878" max="15878" width="11.85546875" style="493" customWidth="1"/>
    <col min="15879" max="15879" width="11.5703125" style="493" customWidth="1"/>
    <col min="15880" max="15880" width="13" style="493" customWidth="1"/>
    <col min="15881" max="15881" width="12.140625" style="493" customWidth="1"/>
    <col min="15882" max="15882" width="13" style="493" customWidth="1"/>
    <col min="15883" max="15883" width="14.28515625" style="493" customWidth="1"/>
    <col min="15884" max="15884" width="13.140625" style="493" customWidth="1"/>
    <col min="15885" max="15885" width="10.7109375" style="493" customWidth="1"/>
    <col min="15886" max="16128" width="9.140625" style="493"/>
    <col min="16129" max="16129" width="91.42578125" style="493" customWidth="1"/>
    <col min="16130" max="16130" width="13.85546875" style="493" customWidth="1"/>
    <col min="16131" max="16131" width="12.140625" style="493" customWidth="1"/>
    <col min="16132" max="16132" width="11" style="493" customWidth="1"/>
    <col min="16133" max="16133" width="14.140625" style="493" customWidth="1"/>
    <col min="16134" max="16134" width="11.85546875" style="493" customWidth="1"/>
    <col min="16135" max="16135" width="11.5703125" style="493" customWidth="1"/>
    <col min="16136" max="16136" width="13" style="493" customWidth="1"/>
    <col min="16137" max="16137" width="12.140625" style="493" customWidth="1"/>
    <col min="16138" max="16138" width="13" style="493" customWidth="1"/>
    <col min="16139" max="16139" width="14.28515625" style="493" customWidth="1"/>
    <col min="16140" max="16140" width="13.140625" style="493" customWidth="1"/>
    <col min="16141" max="16141" width="10.7109375" style="493" customWidth="1"/>
    <col min="16142" max="16384" width="9.140625" style="493"/>
  </cols>
  <sheetData>
    <row r="1" spans="1:13" ht="57.75" customHeight="1">
      <c r="A1" s="7312" t="s">
        <v>0</v>
      </c>
      <c r="B1" s="7312"/>
      <c r="C1" s="7312"/>
      <c r="D1" s="7312"/>
      <c r="E1" s="7312"/>
      <c r="F1" s="7312"/>
      <c r="G1" s="7312"/>
      <c r="H1" s="7312"/>
      <c r="I1" s="7312"/>
      <c r="J1" s="7312"/>
      <c r="K1" s="7312"/>
      <c r="L1" s="7312"/>
      <c r="M1" s="7312"/>
    </row>
    <row r="2" spans="1:13" ht="33.75" customHeight="1">
      <c r="A2" s="7313" t="s">
        <v>387</v>
      </c>
      <c r="B2" s="7313"/>
      <c r="C2" s="7313"/>
      <c r="D2" s="7313"/>
      <c r="E2" s="7313"/>
      <c r="F2" s="7313"/>
      <c r="G2" s="7313"/>
      <c r="H2" s="7313"/>
      <c r="I2" s="7313"/>
      <c r="J2" s="7313"/>
      <c r="K2" s="7313"/>
      <c r="L2" s="7313"/>
      <c r="M2" s="7313"/>
    </row>
    <row r="3" spans="1:13" ht="20.25" customHeight="1" thickBot="1">
      <c r="A3" s="840"/>
      <c r="B3" s="841"/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</row>
    <row r="4" spans="1:13" ht="33" customHeight="1" thickBot="1">
      <c r="A4" s="7314" t="s">
        <v>1</v>
      </c>
      <c r="B4" s="7316" t="s">
        <v>36</v>
      </c>
      <c r="C4" s="7317"/>
      <c r="D4" s="7318"/>
      <c r="E4" s="7316" t="s">
        <v>37</v>
      </c>
      <c r="F4" s="7317"/>
      <c r="G4" s="7318"/>
      <c r="H4" s="7316" t="s">
        <v>43</v>
      </c>
      <c r="I4" s="7317"/>
      <c r="J4" s="7318"/>
      <c r="K4" s="7319" t="s">
        <v>38</v>
      </c>
      <c r="L4" s="7320"/>
      <c r="M4" s="7321"/>
    </row>
    <row r="5" spans="1:13" ht="173.25" customHeight="1" thickBot="1">
      <c r="A5" s="7315"/>
      <c r="B5" s="842" t="s">
        <v>7</v>
      </c>
      <c r="C5" s="842" t="s">
        <v>8</v>
      </c>
      <c r="D5" s="842" t="s">
        <v>9</v>
      </c>
      <c r="E5" s="842" t="s">
        <v>7</v>
      </c>
      <c r="F5" s="842" t="s">
        <v>8</v>
      </c>
      <c r="G5" s="842" t="s">
        <v>9</v>
      </c>
      <c r="H5" s="842" t="s">
        <v>7</v>
      </c>
      <c r="I5" s="842" t="s">
        <v>8</v>
      </c>
      <c r="J5" s="842" t="s">
        <v>9</v>
      </c>
      <c r="K5" s="842" t="s">
        <v>7</v>
      </c>
      <c r="L5" s="842" t="s">
        <v>8</v>
      </c>
      <c r="M5" s="843" t="s">
        <v>9</v>
      </c>
    </row>
    <row r="6" spans="1:13" ht="27.75" customHeight="1" thickBot="1">
      <c r="A6" s="844" t="s">
        <v>10</v>
      </c>
      <c r="B6" s="845"/>
      <c r="C6" s="846"/>
      <c r="D6" s="847"/>
      <c r="E6" s="845"/>
      <c r="F6" s="846"/>
      <c r="G6" s="848"/>
      <c r="H6" s="849"/>
      <c r="I6" s="846"/>
      <c r="J6" s="847"/>
      <c r="K6" s="850"/>
      <c r="L6" s="851"/>
      <c r="M6" s="852"/>
    </row>
    <row r="7" spans="1:13" ht="24.75" customHeight="1">
      <c r="A7" s="853" t="s">
        <v>253</v>
      </c>
      <c r="B7" s="854">
        <f t="shared" ref="B7:M8" si="0">B12+B16</f>
        <v>10</v>
      </c>
      <c r="C7" s="854">
        <f t="shared" si="0"/>
        <v>7</v>
      </c>
      <c r="D7" s="854">
        <f t="shared" si="0"/>
        <v>17</v>
      </c>
      <c r="E7" s="854">
        <f t="shared" si="0"/>
        <v>11</v>
      </c>
      <c r="F7" s="854">
        <f t="shared" si="0"/>
        <v>1</v>
      </c>
      <c r="G7" s="854">
        <f t="shared" si="0"/>
        <v>12</v>
      </c>
      <c r="H7" s="854">
        <v>0</v>
      </c>
      <c r="I7" s="854">
        <v>1</v>
      </c>
      <c r="J7" s="854">
        <v>1</v>
      </c>
      <c r="K7" s="1000">
        <f t="shared" si="0"/>
        <v>21</v>
      </c>
      <c r="L7" s="1000">
        <f t="shared" si="0"/>
        <v>9</v>
      </c>
      <c r="M7" s="1001">
        <f t="shared" si="0"/>
        <v>30</v>
      </c>
    </row>
    <row r="8" spans="1:13" ht="53.25" customHeight="1" thickBot="1">
      <c r="A8" s="853" t="s">
        <v>254</v>
      </c>
      <c r="B8" s="855">
        <v>9</v>
      </c>
      <c r="C8" s="855">
        <v>4</v>
      </c>
      <c r="D8" s="855">
        <v>13</v>
      </c>
      <c r="E8" s="855">
        <v>10</v>
      </c>
      <c r="F8" s="855">
        <f>F13+F17</f>
        <v>5</v>
      </c>
      <c r="G8" s="855">
        <v>15</v>
      </c>
      <c r="H8" s="855">
        <v>0</v>
      </c>
      <c r="I8" s="855">
        <v>0</v>
      </c>
      <c r="J8" s="855">
        <v>0</v>
      </c>
      <c r="K8" s="1002">
        <f t="shared" si="0"/>
        <v>19</v>
      </c>
      <c r="L8" s="1002">
        <f t="shared" si="0"/>
        <v>9</v>
      </c>
      <c r="M8" s="1003">
        <f t="shared" si="0"/>
        <v>28</v>
      </c>
    </row>
    <row r="9" spans="1:13" ht="27" customHeight="1" thickBot="1">
      <c r="A9" s="856" t="s">
        <v>27</v>
      </c>
      <c r="B9" s="857">
        <f t="shared" ref="B9:M9" si="1">SUM(B7:B8)</f>
        <v>19</v>
      </c>
      <c r="C9" s="857">
        <f t="shared" si="1"/>
        <v>11</v>
      </c>
      <c r="D9" s="857">
        <f t="shared" si="1"/>
        <v>30</v>
      </c>
      <c r="E9" s="857">
        <f t="shared" si="1"/>
        <v>21</v>
      </c>
      <c r="F9" s="857">
        <f t="shared" si="1"/>
        <v>6</v>
      </c>
      <c r="G9" s="857">
        <f t="shared" si="1"/>
        <v>27</v>
      </c>
      <c r="H9" s="857">
        <f t="shared" si="1"/>
        <v>0</v>
      </c>
      <c r="I9" s="857">
        <f t="shared" si="1"/>
        <v>1</v>
      </c>
      <c r="J9" s="857">
        <f t="shared" si="1"/>
        <v>1</v>
      </c>
      <c r="K9" s="857">
        <f t="shared" si="1"/>
        <v>40</v>
      </c>
      <c r="L9" s="857">
        <f t="shared" si="1"/>
        <v>18</v>
      </c>
      <c r="M9" s="858">
        <f t="shared" si="1"/>
        <v>58</v>
      </c>
    </row>
    <row r="10" spans="1:13" ht="30.75" customHeight="1" thickBot="1">
      <c r="A10" s="859" t="s">
        <v>15</v>
      </c>
      <c r="B10" s="860"/>
      <c r="C10" s="861"/>
      <c r="D10" s="862"/>
      <c r="E10" s="860"/>
      <c r="F10" s="861"/>
      <c r="G10" s="862"/>
      <c r="H10" s="860"/>
      <c r="I10" s="861"/>
      <c r="J10" s="862"/>
      <c r="K10" s="863"/>
      <c r="L10" s="864"/>
      <c r="M10" s="865"/>
    </row>
    <row r="11" spans="1:13" ht="24.75" customHeight="1" thickBot="1">
      <c r="A11" s="866" t="s">
        <v>16</v>
      </c>
      <c r="B11" s="867"/>
      <c r="C11" s="868"/>
      <c r="D11" s="869"/>
      <c r="E11" s="867"/>
      <c r="F11" s="868"/>
      <c r="G11" s="869"/>
      <c r="H11" s="867"/>
      <c r="I11" s="868"/>
      <c r="J11" s="869"/>
      <c r="K11" s="870"/>
      <c r="L11" s="871"/>
      <c r="M11" s="872"/>
    </row>
    <row r="12" spans="1:13" ht="24.95" customHeight="1">
      <c r="A12" s="853" t="s">
        <v>253</v>
      </c>
      <c r="B12" s="873">
        <v>10</v>
      </c>
      <c r="C12" s="874">
        <v>6</v>
      </c>
      <c r="D12" s="875">
        <v>16</v>
      </c>
      <c r="E12" s="876">
        <v>11</v>
      </c>
      <c r="F12" s="874">
        <v>1</v>
      </c>
      <c r="G12" s="875">
        <v>12</v>
      </c>
      <c r="H12" s="876">
        <v>0</v>
      </c>
      <c r="I12" s="873">
        <v>1</v>
      </c>
      <c r="J12" s="877">
        <v>1</v>
      </c>
      <c r="K12" s="878">
        <f>B12+E12+H12</f>
        <v>21</v>
      </c>
      <c r="L12" s="879">
        <f>C12+F12+I12</f>
        <v>8</v>
      </c>
      <c r="M12" s="880">
        <f>K12+L12</f>
        <v>29</v>
      </c>
    </row>
    <row r="13" spans="1:13" ht="51.75" customHeight="1" thickBot="1">
      <c r="A13" s="853" t="s">
        <v>254</v>
      </c>
      <c r="B13" s="873">
        <v>9</v>
      </c>
      <c r="C13" s="874">
        <v>4</v>
      </c>
      <c r="D13" s="875">
        <v>13</v>
      </c>
      <c r="E13" s="876">
        <v>10</v>
      </c>
      <c r="F13" s="874">
        <v>5</v>
      </c>
      <c r="G13" s="875">
        <v>15</v>
      </c>
      <c r="H13" s="876">
        <v>0</v>
      </c>
      <c r="I13" s="873">
        <v>0</v>
      </c>
      <c r="J13" s="877">
        <v>0</v>
      </c>
      <c r="K13" s="881">
        <f>B13+E13+H13</f>
        <v>19</v>
      </c>
      <c r="L13" s="882">
        <f>C13+F13+I13</f>
        <v>9</v>
      </c>
      <c r="M13" s="883">
        <f>K13+L13</f>
        <v>28</v>
      </c>
    </row>
    <row r="14" spans="1:13" ht="33.75" customHeight="1" thickBot="1">
      <c r="A14" s="844" t="s">
        <v>17</v>
      </c>
      <c r="B14" s="884">
        <f t="shared" ref="B14:M14" si="2">SUM(B12:B13)</f>
        <v>19</v>
      </c>
      <c r="C14" s="884">
        <f t="shared" si="2"/>
        <v>10</v>
      </c>
      <c r="D14" s="884">
        <f t="shared" si="2"/>
        <v>29</v>
      </c>
      <c r="E14" s="884">
        <f t="shared" si="2"/>
        <v>21</v>
      </c>
      <c r="F14" s="884">
        <f t="shared" si="2"/>
        <v>6</v>
      </c>
      <c r="G14" s="884">
        <f t="shared" si="2"/>
        <v>27</v>
      </c>
      <c r="H14" s="884">
        <f t="shared" si="2"/>
        <v>0</v>
      </c>
      <c r="I14" s="884">
        <f t="shared" si="2"/>
        <v>1</v>
      </c>
      <c r="J14" s="884">
        <f t="shared" si="2"/>
        <v>1</v>
      </c>
      <c r="K14" s="884">
        <f t="shared" si="2"/>
        <v>40</v>
      </c>
      <c r="L14" s="884">
        <f t="shared" si="2"/>
        <v>17</v>
      </c>
      <c r="M14" s="885">
        <f t="shared" si="2"/>
        <v>57</v>
      </c>
    </row>
    <row r="15" spans="1:13" ht="24.95" customHeight="1" thickBot="1">
      <c r="A15" s="886" t="s">
        <v>18</v>
      </c>
      <c r="B15" s="887"/>
      <c r="C15" s="888"/>
      <c r="D15" s="889"/>
      <c r="E15" s="887"/>
      <c r="F15" s="888"/>
      <c r="G15" s="889"/>
      <c r="H15" s="887"/>
      <c r="I15" s="890"/>
      <c r="J15" s="891"/>
      <c r="K15" s="863"/>
      <c r="L15" s="864"/>
      <c r="M15" s="865"/>
    </row>
    <row r="16" spans="1:13" ht="33.75" customHeight="1">
      <c r="A16" s="892" t="s">
        <v>253</v>
      </c>
      <c r="B16" s="2136">
        <v>0</v>
      </c>
      <c r="C16" s="2136">
        <v>1</v>
      </c>
      <c r="D16" s="2136">
        <v>1</v>
      </c>
      <c r="E16" s="2136">
        <v>0</v>
      </c>
      <c r="F16" s="2136">
        <v>0</v>
      </c>
      <c r="G16" s="2136">
        <v>0</v>
      </c>
      <c r="H16" s="2136">
        <v>0</v>
      </c>
      <c r="I16" s="2136">
        <v>0</v>
      </c>
      <c r="J16" s="2136">
        <v>0</v>
      </c>
      <c r="K16" s="2137">
        <f>B16+E16+H16</f>
        <v>0</v>
      </c>
      <c r="L16" s="2138">
        <f>C16+F16+I16</f>
        <v>1</v>
      </c>
      <c r="M16" s="2139">
        <f>K16+L16</f>
        <v>1</v>
      </c>
    </row>
    <row r="17" spans="1:13" ht="48.75" customHeight="1" thickBot="1">
      <c r="A17" s="893" t="s">
        <v>254</v>
      </c>
      <c r="B17" s="2140">
        <v>0</v>
      </c>
      <c r="C17" s="2140">
        <v>0</v>
      </c>
      <c r="D17" s="2140">
        <v>0</v>
      </c>
      <c r="E17" s="2140">
        <v>0</v>
      </c>
      <c r="F17" s="2140">
        <v>0</v>
      </c>
      <c r="G17" s="2140">
        <v>0</v>
      </c>
      <c r="H17" s="2140">
        <v>0</v>
      </c>
      <c r="I17" s="2140">
        <v>0</v>
      </c>
      <c r="J17" s="2140">
        <v>0</v>
      </c>
      <c r="K17" s="2141">
        <f>B17+E17+H17</f>
        <v>0</v>
      </c>
      <c r="L17" s="2142">
        <f>C17+F17+I17</f>
        <v>0</v>
      </c>
      <c r="M17" s="2143">
        <f>K17+L17</f>
        <v>0</v>
      </c>
    </row>
    <row r="18" spans="1:13" ht="24.95" customHeight="1" thickBot="1">
      <c r="A18" s="844" t="s">
        <v>19</v>
      </c>
      <c r="B18" s="894">
        <f t="shared" ref="B18:M18" si="3">SUM(B16:B17)</f>
        <v>0</v>
      </c>
      <c r="C18" s="894">
        <f t="shared" si="3"/>
        <v>1</v>
      </c>
      <c r="D18" s="894">
        <f t="shared" si="3"/>
        <v>1</v>
      </c>
      <c r="E18" s="894">
        <f t="shared" si="3"/>
        <v>0</v>
      </c>
      <c r="F18" s="894">
        <f t="shared" si="3"/>
        <v>0</v>
      </c>
      <c r="G18" s="894">
        <f t="shared" si="3"/>
        <v>0</v>
      </c>
      <c r="H18" s="894">
        <f t="shared" si="3"/>
        <v>0</v>
      </c>
      <c r="I18" s="894">
        <f t="shared" si="3"/>
        <v>0</v>
      </c>
      <c r="J18" s="894">
        <f t="shared" si="3"/>
        <v>0</v>
      </c>
      <c r="K18" s="894">
        <f t="shared" si="3"/>
        <v>0</v>
      </c>
      <c r="L18" s="894">
        <f t="shared" si="3"/>
        <v>1</v>
      </c>
      <c r="M18" s="885">
        <f t="shared" si="3"/>
        <v>1</v>
      </c>
    </row>
    <row r="19" spans="1:13" ht="33.75" customHeight="1" thickBot="1">
      <c r="A19" s="895" t="s">
        <v>258</v>
      </c>
      <c r="B19" s="896">
        <f t="shared" ref="B19:M19" si="4">B14+B18</f>
        <v>19</v>
      </c>
      <c r="C19" s="896">
        <f t="shared" si="4"/>
        <v>11</v>
      </c>
      <c r="D19" s="896">
        <f t="shared" si="4"/>
        <v>30</v>
      </c>
      <c r="E19" s="896">
        <f t="shared" si="4"/>
        <v>21</v>
      </c>
      <c r="F19" s="896">
        <f t="shared" si="4"/>
        <v>6</v>
      </c>
      <c r="G19" s="896">
        <f t="shared" si="4"/>
        <v>27</v>
      </c>
      <c r="H19" s="896">
        <f t="shared" si="4"/>
        <v>0</v>
      </c>
      <c r="I19" s="896">
        <f t="shared" si="4"/>
        <v>1</v>
      </c>
      <c r="J19" s="896">
        <f t="shared" si="4"/>
        <v>1</v>
      </c>
      <c r="K19" s="896">
        <f t="shared" si="4"/>
        <v>40</v>
      </c>
      <c r="L19" s="896">
        <f t="shared" si="4"/>
        <v>18</v>
      </c>
      <c r="M19" s="897">
        <f t="shared" si="4"/>
        <v>58</v>
      </c>
    </row>
    <row r="20" spans="1:13" ht="24.95" customHeight="1">
      <c r="A20" s="7311"/>
      <c r="B20" s="7311"/>
      <c r="C20" s="7311"/>
      <c r="D20" s="7311"/>
      <c r="E20" s="7311"/>
      <c r="F20" s="7311"/>
      <c r="G20" s="7311"/>
      <c r="H20" s="7311"/>
      <c r="I20" s="7311"/>
      <c r="J20" s="7311"/>
      <c r="K20" s="898"/>
      <c r="L20" s="898"/>
      <c r="M20" s="898"/>
    </row>
    <row r="21" spans="1:13" ht="38.450000000000003" customHeight="1">
      <c r="K21" s="898"/>
      <c r="L21" s="898"/>
      <c r="M21" s="898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64" customWidth="1"/>
    <col min="2" max="2" width="64.140625" style="64" customWidth="1"/>
    <col min="3" max="3" width="13.85546875" style="64" customWidth="1"/>
    <col min="4" max="6" width="14.28515625" style="64" customWidth="1"/>
    <col min="7" max="7" width="13.28515625" style="64" customWidth="1"/>
    <col min="8" max="8" width="12.42578125" style="64" customWidth="1"/>
    <col min="9" max="9" width="13.7109375" style="64" customWidth="1"/>
    <col min="10" max="10" width="13.28515625" style="64" customWidth="1"/>
    <col min="11" max="11" width="12.85546875" style="64" customWidth="1"/>
    <col min="12" max="12" width="17.5703125" style="64" customWidth="1"/>
    <col min="13" max="13" width="14.140625" style="64" customWidth="1"/>
    <col min="14" max="14" width="12.5703125" style="64" customWidth="1"/>
    <col min="15" max="15" width="14.28515625" style="64" customWidth="1"/>
    <col min="16" max="16" width="13.7109375" style="64" customWidth="1"/>
    <col min="17" max="17" width="12.85546875" style="64" customWidth="1"/>
    <col min="18" max="18" width="15.28515625" style="64" customWidth="1"/>
    <col min="19" max="19" width="14.85546875" style="64" customWidth="1"/>
    <col min="20" max="20" width="16.28515625" style="64" customWidth="1"/>
    <col min="21" max="21" width="14.28515625" style="64" customWidth="1"/>
    <col min="22" max="22" width="10.5703125" style="64" bestFit="1" customWidth="1"/>
    <col min="23" max="23" width="9.28515625" style="64" bestFit="1" customWidth="1"/>
    <col min="24" max="256" width="9.140625" style="64"/>
    <col min="257" max="257" width="3" style="64" customWidth="1"/>
    <col min="258" max="258" width="57" style="64" customWidth="1"/>
    <col min="259" max="259" width="13.85546875" style="64" customWidth="1"/>
    <col min="260" max="262" width="14.28515625" style="64" customWidth="1"/>
    <col min="263" max="263" width="13.28515625" style="64" customWidth="1"/>
    <col min="264" max="264" width="12.42578125" style="64" customWidth="1"/>
    <col min="265" max="265" width="13.7109375" style="64" customWidth="1"/>
    <col min="266" max="266" width="13.28515625" style="64" customWidth="1"/>
    <col min="267" max="267" width="12.85546875" style="64" customWidth="1"/>
    <col min="268" max="268" width="14.7109375" style="64" customWidth="1"/>
    <col min="269" max="269" width="14.140625" style="64" customWidth="1"/>
    <col min="270" max="270" width="12.5703125" style="64" customWidth="1"/>
    <col min="271" max="271" width="14.28515625" style="64" customWidth="1"/>
    <col min="272" max="272" width="13.7109375" style="64" customWidth="1"/>
    <col min="273" max="273" width="12.85546875" style="64" customWidth="1"/>
    <col min="274" max="274" width="15.28515625" style="64" customWidth="1"/>
    <col min="275" max="275" width="14.85546875" style="64" customWidth="1"/>
    <col min="276" max="276" width="16.28515625" style="64" customWidth="1"/>
    <col min="277" max="277" width="14.28515625" style="64" customWidth="1"/>
    <col min="278" max="278" width="10.5703125" style="64" bestFit="1" customWidth="1"/>
    <col min="279" max="279" width="9.28515625" style="64" bestFit="1" customWidth="1"/>
    <col min="280" max="512" width="9.140625" style="64"/>
    <col min="513" max="513" width="3" style="64" customWidth="1"/>
    <col min="514" max="514" width="57" style="64" customWidth="1"/>
    <col min="515" max="515" width="13.85546875" style="64" customWidth="1"/>
    <col min="516" max="518" width="14.28515625" style="64" customWidth="1"/>
    <col min="519" max="519" width="13.28515625" style="64" customWidth="1"/>
    <col min="520" max="520" width="12.42578125" style="64" customWidth="1"/>
    <col min="521" max="521" width="13.7109375" style="64" customWidth="1"/>
    <col min="522" max="522" width="13.28515625" style="64" customWidth="1"/>
    <col min="523" max="523" width="12.85546875" style="64" customWidth="1"/>
    <col min="524" max="524" width="14.7109375" style="64" customWidth="1"/>
    <col min="525" max="525" width="14.140625" style="64" customWidth="1"/>
    <col min="526" max="526" width="12.5703125" style="64" customWidth="1"/>
    <col min="527" max="527" width="14.28515625" style="64" customWidth="1"/>
    <col min="528" max="528" width="13.7109375" style="64" customWidth="1"/>
    <col min="529" max="529" width="12.85546875" style="64" customWidth="1"/>
    <col min="530" max="530" width="15.28515625" style="64" customWidth="1"/>
    <col min="531" max="531" width="14.85546875" style="64" customWidth="1"/>
    <col min="532" max="532" width="16.28515625" style="64" customWidth="1"/>
    <col min="533" max="533" width="14.28515625" style="64" customWidth="1"/>
    <col min="534" max="534" width="10.5703125" style="64" bestFit="1" customWidth="1"/>
    <col min="535" max="535" width="9.28515625" style="64" bestFit="1" customWidth="1"/>
    <col min="536" max="768" width="9.140625" style="64"/>
    <col min="769" max="769" width="3" style="64" customWidth="1"/>
    <col min="770" max="770" width="57" style="64" customWidth="1"/>
    <col min="771" max="771" width="13.85546875" style="64" customWidth="1"/>
    <col min="772" max="774" width="14.28515625" style="64" customWidth="1"/>
    <col min="775" max="775" width="13.28515625" style="64" customWidth="1"/>
    <col min="776" max="776" width="12.42578125" style="64" customWidth="1"/>
    <col min="777" max="777" width="13.7109375" style="64" customWidth="1"/>
    <col min="778" max="778" width="13.28515625" style="64" customWidth="1"/>
    <col min="779" max="779" width="12.85546875" style="64" customWidth="1"/>
    <col min="780" max="780" width="14.7109375" style="64" customWidth="1"/>
    <col min="781" max="781" width="14.140625" style="64" customWidth="1"/>
    <col min="782" max="782" width="12.5703125" style="64" customWidth="1"/>
    <col min="783" max="783" width="14.28515625" style="64" customWidth="1"/>
    <col min="784" max="784" width="13.7109375" style="64" customWidth="1"/>
    <col min="785" max="785" width="12.85546875" style="64" customWidth="1"/>
    <col min="786" max="786" width="15.28515625" style="64" customWidth="1"/>
    <col min="787" max="787" width="14.85546875" style="64" customWidth="1"/>
    <col min="788" max="788" width="16.28515625" style="64" customWidth="1"/>
    <col min="789" max="789" width="14.28515625" style="64" customWidth="1"/>
    <col min="790" max="790" width="10.5703125" style="64" bestFit="1" customWidth="1"/>
    <col min="791" max="791" width="9.28515625" style="64" bestFit="1" customWidth="1"/>
    <col min="792" max="1024" width="9.140625" style="64"/>
    <col min="1025" max="1025" width="3" style="64" customWidth="1"/>
    <col min="1026" max="1026" width="57" style="64" customWidth="1"/>
    <col min="1027" max="1027" width="13.85546875" style="64" customWidth="1"/>
    <col min="1028" max="1030" width="14.28515625" style="64" customWidth="1"/>
    <col min="1031" max="1031" width="13.28515625" style="64" customWidth="1"/>
    <col min="1032" max="1032" width="12.42578125" style="64" customWidth="1"/>
    <col min="1033" max="1033" width="13.7109375" style="64" customWidth="1"/>
    <col min="1034" max="1034" width="13.28515625" style="64" customWidth="1"/>
    <col min="1035" max="1035" width="12.85546875" style="64" customWidth="1"/>
    <col min="1036" max="1036" width="14.7109375" style="64" customWidth="1"/>
    <col min="1037" max="1037" width="14.140625" style="64" customWidth="1"/>
    <col min="1038" max="1038" width="12.5703125" style="64" customWidth="1"/>
    <col min="1039" max="1039" width="14.28515625" style="64" customWidth="1"/>
    <col min="1040" max="1040" width="13.7109375" style="64" customWidth="1"/>
    <col min="1041" max="1041" width="12.85546875" style="64" customWidth="1"/>
    <col min="1042" max="1042" width="15.28515625" style="64" customWidth="1"/>
    <col min="1043" max="1043" width="14.85546875" style="64" customWidth="1"/>
    <col min="1044" max="1044" width="16.28515625" style="64" customWidth="1"/>
    <col min="1045" max="1045" width="14.28515625" style="64" customWidth="1"/>
    <col min="1046" max="1046" width="10.5703125" style="64" bestFit="1" customWidth="1"/>
    <col min="1047" max="1047" width="9.28515625" style="64" bestFit="1" customWidth="1"/>
    <col min="1048" max="1280" width="9.140625" style="64"/>
    <col min="1281" max="1281" width="3" style="64" customWidth="1"/>
    <col min="1282" max="1282" width="57" style="64" customWidth="1"/>
    <col min="1283" max="1283" width="13.85546875" style="64" customWidth="1"/>
    <col min="1284" max="1286" width="14.28515625" style="64" customWidth="1"/>
    <col min="1287" max="1287" width="13.28515625" style="64" customWidth="1"/>
    <col min="1288" max="1288" width="12.42578125" style="64" customWidth="1"/>
    <col min="1289" max="1289" width="13.7109375" style="64" customWidth="1"/>
    <col min="1290" max="1290" width="13.28515625" style="64" customWidth="1"/>
    <col min="1291" max="1291" width="12.85546875" style="64" customWidth="1"/>
    <col min="1292" max="1292" width="14.7109375" style="64" customWidth="1"/>
    <col min="1293" max="1293" width="14.140625" style="64" customWidth="1"/>
    <col min="1294" max="1294" width="12.5703125" style="64" customWidth="1"/>
    <col min="1295" max="1295" width="14.28515625" style="64" customWidth="1"/>
    <col min="1296" max="1296" width="13.7109375" style="64" customWidth="1"/>
    <col min="1297" max="1297" width="12.85546875" style="64" customWidth="1"/>
    <col min="1298" max="1298" width="15.28515625" style="64" customWidth="1"/>
    <col min="1299" max="1299" width="14.85546875" style="64" customWidth="1"/>
    <col min="1300" max="1300" width="16.28515625" style="64" customWidth="1"/>
    <col min="1301" max="1301" width="14.28515625" style="64" customWidth="1"/>
    <col min="1302" max="1302" width="10.5703125" style="64" bestFit="1" customWidth="1"/>
    <col min="1303" max="1303" width="9.28515625" style="64" bestFit="1" customWidth="1"/>
    <col min="1304" max="1536" width="9.140625" style="64"/>
    <col min="1537" max="1537" width="3" style="64" customWidth="1"/>
    <col min="1538" max="1538" width="57" style="64" customWidth="1"/>
    <col min="1539" max="1539" width="13.85546875" style="64" customWidth="1"/>
    <col min="1540" max="1542" width="14.28515625" style="64" customWidth="1"/>
    <col min="1543" max="1543" width="13.28515625" style="64" customWidth="1"/>
    <col min="1544" max="1544" width="12.42578125" style="64" customWidth="1"/>
    <col min="1545" max="1545" width="13.7109375" style="64" customWidth="1"/>
    <col min="1546" max="1546" width="13.28515625" style="64" customWidth="1"/>
    <col min="1547" max="1547" width="12.85546875" style="64" customWidth="1"/>
    <col min="1548" max="1548" width="14.7109375" style="64" customWidth="1"/>
    <col min="1549" max="1549" width="14.140625" style="64" customWidth="1"/>
    <col min="1550" max="1550" width="12.5703125" style="64" customWidth="1"/>
    <col min="1551" max="1551" width="14.28515625" style="64" customWidth="1"/>
    <col min="1552" max="1552" width="13.7109375" style="64" customWidth="1"/>
    <col min="1553" max="1553" width="12.85546875" style="64" customWidth="1"/>
    <col min="1554" max="1554" width="15.28515625" style="64" customWidth="1"/>
    <col min="1555" max="1555" width="14.85546875" style="64" customWidth="1"/>
    <col min="1556" max="1556" width="16.28515625" style="64" customWidth="1"/>
    <col min="1557" max="1557" width="14.28515625" style="64" customWidth="1"/>
    <col min="1558" max="1558" width="10.5703125" style="64" bestFit="1" customWidth="1"/>
    <col min="1559" max="1559" width="9.28515625" style="64" bestFit="1" customWidth="1"/>
    <col min="1560" max="1792" width="9.140625" style="64"/>
    <col min="1793" max="1793" width="3" style="64" customWidth="1"/>
    <col min="1794" max="1794" width="57" style="64" customWidth="1"/>
    <col min="1795" max="1795" width="13.85546875" style="64" customWidth="1"/>
    <col min="1796" max="1798" width="14.28515625" style="64" customWidth="1"/>
    <col min="1799" max="1799" width="13.28515625" style="64" customWidth="1"/>
    <col min="1800" max="1800" width="12.42578125" style="64" customWidth="1"/>
    <col min="1801" max="1801" width="13.7109375" style="64" customWidth="1"/>
    <col min="1802" max="1802" width="13.28515625" style="64" customWidth="1"/>
    <col min="1803" max="1803" width="12.85546875" style="64" customWidth="1"/>
    <col min="1804" max="1804" width="14.7109375" style="64" customWidth="1"/>
    <col min="1805" max="1805" width="14.140625" style="64" customWidth="1"/>
    <col min="1806" max="1806" width="12.5703125" style="64" customWidth="1"/>
    <col min="1807" max="1807" width="14.28515625" style="64" customWidth="1"/>
    <col min="1808" max="1808" width="13.7109375" style="64" customWidth="1"/>
    <col min="1809" max="1809" width="12.85546875" style="64" customWidth="1"/>
    <col min="1810" max="1810" width="15.28515625" style="64" customWidth="1"/>
    <col min="1811" max="1811" width="14.85546875" style="64" customWidth="1"/>
    <col min="1812" max="1812" width="16.28515625" style="64" customWidth="1"/>
    <col min="1813" max="1813" width="14.28515625" style="64" customWidth="1"/>
    <col min="1814" max="1814" width="10.5703125" style="64" bestFit="1" customWidth="1"/>
    <col min="1815" max="1815" width="9.28515625" style="64" bestFit="1" customWidth="1"/>
    <col min="1816" max="2048" width="9.140625" style="64"/>
    <col min="2049" max="2049" width="3" style="64" customWidth="1"/>
    <col min="2050" max="2050" width="57" style="64" customWidth="1"/>
    <col min="2051" max="2051" width="13.85546875" style="64" customWidth="1"/>
    <col min="2052" max="2054" width="14.28515625" style="64" customWidth="1"/>
    <col min="2055" max="2055" width="13.28515625" style="64" customWidth="1"/>
    <col min="2056" max="2056" width="12.42578125" style="64" customWidth="1"/>
    <col min="2057" max="2057" width="13.7109375" style="64" customWidth="1"/>
    <col min="2058" max="2058" width="13.28515625" style="64" customWidth="1"/>
    <col min="2059" max="2059" width="12.85546875" style="64" customWidth="1"/>
    <col min="2060" max="2060" width="14.7109375" style="64" customWidth="1"/>
    <col min="2061" max="2061" width="14.140625" style="64" customWidth="1"/>
    <col min="2062" max="2062" width="12.5703125" style="64" customWidth="1"/>
    <col min="2063" max="2063" width="14.28515625" style="64" customWidth="1"/>
    <col min="2064" max="2064" width="13.7109375" style="64" customWidth="1"/>
    <col min="2065" max="2065" width="12.85546875" style="64" customWidth="1"/>
    <col min="2066" max="2066" width="15.28515625" style="64" customWidth="1"/>
    <col min="2067" max="2067" width="14.85546875" style="64" customWidth="1"/>
    <col min="2068" max="2068" width="16.28515625" style="64" customWidth="1"/>
    <col min="2069" max="2069" width="14.28515625" style="64" customWidth="1"/>
    <col min="2070" max="2070" width="10.5703125" style="64" bestFit="1" customWidth="1"/>
    <col min="2071" max="2071" width="9.28515625" style="64" bestFit="1" customWidth="1"/>
    <col min="2072" max="2304" width="9.140625" style="64"/>
    <col min="2305" max="2305" width="3" style="64" customWidth="1"/>
    <col min="2306" max="2306" width="57" style="64" customWidth="1"/>
    <col min="2307" max="2307" width="13.85546875" style="64" customWidth="1"/>
    <col min="2308" max="2310" width="14.28515625" style="64" customWidth="1"/>
    <col min="2311" max="2311" width="13.28515625" style="64" customWidth="1"/>
    <col min="2312" max="2312" width="12.42578125" style="64" customWidth="1"/>
    <col min="2313" max="2313" width="13.7109375" style="64" customWidth="1"/>
    <col min="2314" max="2314" width="13.28515625" style="64" customWidth="1"/>
    <col min="2315" max="2315" width="12.85546875" style="64" customWidth="1"/>
    <col min="2316" max="2316" width="14.7109375" style="64" customWidth="1"/>
    <col min="2317" max="2317" width="14.140625" style="64" customWidth="1"/>
    <col min="2318" max="2318" width="12.5703125" style="64" customWidth="1"/>
    <col min="2319" max="2319" width="14.28515625" style="64" customWidth="1"/>
    <col min="2320" max="2320" width="13.7109375" style="64" customWidth="1"/>
    <col min="2321" max="2321" width="12.85546875" style="64" customWidth="1"/>
    <col min="2322" max="2322" width="15.28515625" style="64" customWidth="1"/>
    <col min="2323" max="2323" width="14.85546875" style="64" customWidth="1"/>
    <col min="2324" max="2324" width="16.28515625" style="64" customWidth="1"/>
    <col min="2325" max="2325" width="14.28515625" style="64" customWidth="1"/>
    <col min="2326" max="2326" width="10.5703125" style="64" bestFit="1" customWidth="1"/>
    <col min="2327" max="2327" width="9.28515625" style="64" bestFit="1" customWidth="1"/>
    <col min="2328" max="2560" width="9.140625" style="64"/>
    <col min="2561" max="2561" width="3" style="64" customWidth="1"/>
    <col min="2562" max="2562" width="57" style="64" customWidth="1"/>
    <col min="2563" max="2563" width="13.85546875" style="64" customWidth="1"/>
    <col min="2564" max="2566" width="14.28515625" style="64" customWidth="1"/>
    <col min="2567" max="2567" width="13.28515625" style="64" customWidth="1"/>
    <col min="2568" max="2568" width="12.42578125" style="64" customWidth="1"/>
    <col min="2569" max="2569" width="13.7109375" style="64" customWidth="1"/>
    <col min="2570" max="2570" width="13.28515625" style="64" customWidth="1"/>
    <col min="2571" max="2571" width="12.85546875" style="64" customWidth="1"/>
    <col min="2572" max="2572" width="14.7109375" style="64" customWidth="1"/>
    <col min="2573" max="2573" width="14.140625" style="64" customWidth="1"/>
    <col min="2574" max="2574" width="12.5703125" style="64" customWidth="1"/>
    <col min="2575" max="2575" width="14.28515625" style="64" customWidth="1"/>
    <col min="2576" max="2576" width="13.7109375" style="64" customWidth="1"/>
    <col min="2577" max="2577" width="12.85546875" style="64" customWidth="1"/>
    <col min="2578" max="2578" width="15.28515625" style="64" customWidth="1"/>
    <col min="2579" max="2579" width="14.85546875" style="64" customWidth="1"/>
    <col min="2580" max="2580" width="16.28515625" style="64" customWidth="1"/>
    <col min="2581" max="2581" width="14.28515625" style="64" customWidth="1"/>
    <col min="2582" max="2582" width="10.5703125" style="64" bestFit="1" customWidth="1"/>
    <col min="2583" max="2583" width="9.28515625" style="64" bestFit="1" customWidth="1"/>
    <col min="2584" max="2816" width="9.140625" style="64"/>
    <col min="2817" max="2817" width="3" style="64" customWidth="1"/>
    <col min="2818" max="2818" width="57" style="64" customWidth="1"/>
    <col min="2819" max="2819" width="13.85546875" style="64" customWidth="1"/>
    <col min="2820" max="2822" width="14.28515625" style="64" customWidth="1"/>
    <col min="2823" max="2823" width="13.28515625" style="64" customWidth="1"/>
    <col min="2824" max="2824" width="12.42578125" style="64" customWidth="1"/>
    <col min="2825" max="2825" width="13.7109375" style="64" customWidth="1"/>
    <col min="2826" max="2826" width="13.28515625" style="64" customWidth="1"/>
    <col min="2827" max="2827" width="12.85546875" style="64" customWidth="1"/>
    <col min="2828" max="2828" width="14.7109375" style="64" customWidth="1"/>
    <col min="2829" max="2829" width="14.140625" style="64" customWidth="1"/>
    <col min="2830" max="2830" width="12.5703125" style="64" customWidth="1"/>
    <col min="2831" max="2831" width="14.28515625" style="64" customWidth="1"/>
    <col min="2832" max="2832" width="13.7109375" style="64" customWidth="1"/>
    <col min="2833" max="2833" width="12.85546875" style="64" customWidth="1"/>
    <col min="2834" max="2834" width="15.28515625" style="64" customWidth="1"/>
    <col min="2835" max="2835" width="14.85546875" style="64" customWidth="1"/>
    <col min="2836" max="2836" width="16.28515625" style="64" customWidth="1"/>
    <col min="2837" max="2837" width="14.28515625" style="64" customWidth="1"/>
    <col min="2838" max="2838" width="10.5703125" style="64" bestFit="1" customWidth="1"/>
    <col min="2839" max="2839" width="9.28515625" style="64" bestFit="1" customWidth="1"/>
    <col min="2840" max="3072" width="9.140625" style="64"/>
    <col min="3073" max="3073" width="3" style="64" customWidth="1"/>
    <col min="3074" max="3074" width="57" style="64" customWidth="1"/>
    <col min="3075" max="3075" width="13.85546875" style="64" customWidth="1"/>
    <col min="3076" max="3078" width="14.28515625" style="64" customWidth="1"/>
    <col min="3079" max="3079" width="13.28515625" style="64" customWidth="1"/>
    <col min="3080" max="3080" width="12.42578125" style="64" customWidth="1"/>
    <col min="3081" max="3081" width="13.7109375" style="64" customWidth="1"/>
    <col min="3082" max="3082" width="13.28515625" style="64" customWidth="1"/>
    <col min="3083" max="3083" width="12.85546875" style="64" customWidth="1"/>
    <col min="3084" max="3084" width="14.7109375" style="64" customWidth="1"/>
    <col min="3085" max="3085" width="14.140625" style="64" customWidth="1"/>
    <col min="3086" max="3086" width="12.5703125" style="64" customWidth="1"/>
    <col min="3087" max="3087" width="14.28515625" style="64" customWidth="1"/>
    <col min="3088" max="3088" width="13.7109375" style="64" customWidth="1"/>
    <col min="3089" max="3089" width="12.85546875" style="64" customWidth="1"/>
    <col min="3090" max="3090" width="15.28515625" style="64" customWidth="1"/>
    <col min="3091" max="3091" width="14.85546875" style="64" customWidth="1"/>
    <col min="3092" max="3092" width="16.28515625" style="64" customWidth="1"/>
    <col min="3093" max="3093" width="14.28515625" style="64" customWidth="1"/>
    <col min="3094" max="3094" width="10.5703125" style="64" bestFit="1" customWidth="1"/>
    <col min="3095" max="3095" width="9.28515625" style="64" bestFit="1" customWidth="1"/>
    <col min="3096" max="3328" width="9.140625" style="64"/>
    <col min="3329" max="3329" width="3" style="64" customWidth="1"/>
    <col min="3330" max="3330" width="57" style="64" customWidth="1"/>
    <col min="3331" max="3331" width="13.85546875" style="64" customWidth="1"/>
    <col min="3332" max="3334" width="14.28515625" style="64" customWidth="1"/>
    <col min="3335" max="3335" width="13.28515625" style="64" customWidth="1"/>
    <col min="3336" max="3336" width="12.42578125" style="64" customWidth="1"/>
    <col min="3337" max="3337" width="13.7109375" style="64" customWidth="1"/>
    <col min="3338" max="3338" width="13.28515625" style="64" customWidth="1"/>
    <col min="3339" max="3339" width="12.85546875" style="64" customWidth="1"/>
    <col min="3340" max="3340" width="14.7109375" style="64" customWidth="1"/>
    <col min="3341" max="3341" width="14.140625" style="64" customWidth="1"/>
    <col min="3342" max="3342" width="12.5703125" style="64" customWidth="1"/>
    <col min="3343" max="3343" width="14.28515625" style="64" customWidth="1"/>
    <col min="3344" max="3344" width="13.7109375" style="64" customWidth="1"/>
    <col min="3345" max="3345" width="12.85546875" style="64" customWidth="1"/>
    <col min="3346" max="3346" width="15.28515625" style="64" customWidth="1"/>
    <col min="3347" max="3347" width="14.85546875" style="64" customWidth="1"/>
    <col min="3348" max="3348" width="16.28515625" style="64" customWidth="1"/>
    <col min="3349" max="3349" width="14.28515625" style="64" customWidth="1"/>
    <col min="3350" max="3350" width="10.5703125" style="64" bestFit="1" customWidth="1"/>
    <col min="3351" max="3351" width="9.28515625" style="64" bestFit="1" customWidth="1"/>
    <col min="3352" max="3584" width="9.140625" style="64"/>
    <col min="3585" max="3585" width="3" style="64" customWidth="1"/>
    <col min="3586" max="3586" width="57" style="64" customWidth="1"/>
    <col min="3587" max="3587" width="13.85546875" style="64" customWidth="1"/>
    <col min="3588" max="3590" width="14.28515625" style="64" customWidth="1"/>
    <col min="3591" max="3591" width="13.28515625" style="64" customWidth="1"/>
    <col min="3592" max="3592" width="12.42578125" style="64" customWidth="1"/>
    <col min="3593" max="3593" width="13.7109375" style="64" customWidth="1"/>
    <col min="3594" max="3594" width="13.28515625" style="64" customWidth="1"/>
    <col min="3595" max="3595" width="12.85546875" style="64" customWidth="1"/>
    <col min="3596" max="3596" width="14.7109375" style="64" customWidth="1"/>
    <col min="3597" max="3597" width="14.140625" style="64" customWidth="1"/>
    <col min="3598" max="3598" width="12.5703125" style="64" customWidth="1"/>
    <col min="3599" max="3599" width="14.28515625" style="64" customWidth="1"/>
    <col min="3600" max="3600" width="13.7109375" style="64" customWidth="1"/>
    <col min="3601" max="3601" width="12.85546875" style="64" customWidth="1"/>
    <col min="3602" max="3602" width="15.28515625" style="64" customWidth="1"/>
    <col min="3603" max="3603" width="14.85546875" style="64" customWidth="1"/>
    <col min="3604" max="3604" width="16.28515625" style="64" customWidth="1"/>
    <col min="3605" max="3605" width="14.28515625" style="64" customWidth="1"/>
    <col min="3606" max="3606" width="10.5703125" style="64" bestFit="1" customWidth="1"/>
    <col min="3607" max="3607" width="9.28515625" style="64" bestFit="1" customWidth="1"/>
    <col min="3608" max="3840" width="9.140625" style="64"/>
    <col min="3841" max="3841" width="3" style="64" customWidth="1"/>
    <col min="3842" max="3842" width="57" style="64" customWidth="1"/>
    <col min="3843" max="3843" width="13.85546875" style="64" customWidth="1"/>
    <col min="3844" max="3846" width="14.28515625" style="64" customWidth="1"/>
    <col min="3847" max="3847" width="13.28515625" style="64" customWidth="1"/>
    <col min="3848" max="3848" width="12.42578125" style="64" customWidth="1"/>
    <col min="3849" max="3849" width="13.7109375" style="64" customWidth="1"/>
    <col min="3850" max="3850" width="13.28515625" style="64" customWidth="1"/>
    <col min="3851" max="3851" width="12.85546875" style="64" customWidth="1"/>
    <col min="3852" max="3852" width="14.7109375" style="64" customWidth="1"/>
    <col min="3853" max="3853" width="14.140625" style="64" customWidth="1"/>
    <col min="3854" max="3854" width="12.5703125" style="64" customWidth="1"/>
    <col min="3855" max="3855" width="14.28515625" style="64" customWidth="1"/>
    <col min="3856" max="3856" width="13.7109375" style="64" customWidth="1"/>
    <col min="3857" max="3857" width="12.85546875" style="64" customWidth="1"/>
    <col min="3858" max="3858" width="15.28515625" style="64" customWidth="1"/>
    <col min="3859" max="3859" width="14.85546875" style="64" customWidth="1"/>
    <col min="3860" max="3860" width="16.28515625" style="64" customWidth="1"/>
    <col min="3861" max="3861" width="14.28515625" style="64" customWidth="1"/>
    <col min="3862" max="3862" width="10.5703125" style="64" bestFit="1" customWidth="1"/>
    <col min="3863" max="3863" width="9.28515625" style="64" bestFit="1" customWidth="1"/>
    <col min="3864" max="4096" width="9.140625" style="64"/>
    <col min="4097" max="4097" width="3" style="64" customWidth="1"/>
    <col min="4098" max="4098" width="57" style="64" customWidth="1"/>
    <col min="4099" max="4099" width="13.85546875" style="64" customWidth="1"/>
    <col min="4100" max="4102" width="14.28515625" style="64" customWidth="1"/>
    <col min="4103" max="4103" width="13.28515625" style="64" customWidth="1"/>
    <col min="4104" max="4104" width="12.42578125" style="64" customWidth="1"/>
    <col min="4105" max="4105" width="13.7109375" style="64" customWidth="1"/>
    <col min="4106" max="4106" width="13.28515625" style="64" customWidth="1"/>
    <col min="4107" max="4107" width="12.85546875" style="64" customWidth="1"/>
    <col min="4108" max="4108" width="14.7109375" style="64" customWidth="1"/>
    <col min="4109" max="4109" width="14.140625" style="64" customWidth="1"/>
    <col min="4110" max="4110" width="12.5703125" style="64" customWidth="1"/>
    <col min="4111" max="4111" width="14.28515625" style="64" customWidth="1"/>
    <col min="4112" max="4112" width="13.7109375" style="64" customWidth="1"/>
    <col min="4113" max="4113" width="12.85546875" style="64" customWidth="1"/>
    <col min="4114" max="4114" width="15.28515625" style="64" customWidth="1"/>
    <col min="4115" max="4115" width="14.85546875" style="64" customWidth="1"/>
    <col min="4116" max="4116" width="16.28515625" style="64" customWidth="1"/>
    <col min="4117" max="4117" width="14.28515625" style="64" customWidth="1"/>
    <col min="4118" max="4118" width="10.5703125" style="64" bestFit="1" customWidth="1"/>
    <col min="4119" max="4119" width="9.28515625" style="64" bestFit="1" customWidth="1"/>
    <col min="4120" max="4352" width="9.140625" style="64"/>
    <col min="4353" max="4353" width="3" style="64" customWidth="1"/>
    <col min="4354" max="4354" width="57" style="64" customWidth="1"/>
    <col min="4355" max="4355" width="13.85546875" style="64" customWidth="1"/>
    <col min="4356" max="4358" width="14.28515625" style="64" customWidth="1"/>
    <col min="4359" max="4359" width="13.28515625" style="64" customWidth="1"/>
    <col min="4360" max="4360" width="12.42578125" style="64" customWidth="1"/>
    <col min="4361" max="4361" width="13.7109375" style="64" customWidth="1"/>
    <col min="4362" max="4362" width="13.28515625" style="64" customWidth="1"/>
    <col min="4363" max="4363" width="12.85546875" style="64" customWidth="1"/>
    <col min="4364" max="4364" width="14.7109375" style="64" customWidth="1"/>
    <col min="4365" max="4365" width="14.140625" style="64" customWidth="1"/>
    <col min="4366" max="4366" width="12.5703125" style="64" customWidth="1"/>
    <col min="4367" max="4367" width="14.28515625" style="64" customWidth="1"/>
    <col min="4368" max="4368" width="13.7109375" style="64" customWidth="1"/>
    <col min="4369" max="4369" width="12.85546875" style="64" customWidth="1"/>
    <col min="4370" max="4370" width="15.28515625" style="64" customWidth="1"/>
    <col min="4371" max="4371" width="14.85546875" style="64" customWidth="1"/>
    <col min="4372" max="4372" width="16.28515625" style="64" customWidth="1"/>
    <col min="4373" max="4373" width="14.28515625" style="64" customWidth="1"/>
    <col min="4374" max="4374" width="10.5703125" style="64" bestFit="1" customWidth="1"/>
    <col min="4375" max="4375" width="9.28515625" style="64" bestFit="1" customWidth="1"/>
    <col min="4376" max="4608" width="9.140625" style="64"/>
    <col min="4609" max="4609" width="3" style="64" customWidth="1"/>
    <col min="4610" max="4610" width="57" style="64" customWidth="1"/>
    <col min="4611" max="4611" width="13.85546875" style="64" customWidth="1"/>
    <col min="4612" max="4614" width="14.28515625" style="64" customWidth="1"/>
    <col min="4615" max="4615" width="13.28515625" style="64" customWidth="1"/>
    <col min="4616" max="4616" width="12.42578125" style="64" customWidth="1"/>
    <col min="4617" max="4617" width="13.7109375" style="64" customWidth="1"/>
    <col min="4618" max="4618" width="13.28515625" style="64" customWidth="1"/>
    <col min="4619" max="4619" width="12.85546875" style="64" customWidth="1"/>
    <col min="4620" max="4620" width="14.7109375" style="64" customWidth="1"/>
    <col min="4621" max="4621" width="14.140625" style="64" customWidth="1"/>
    <col min="4622" max="4622" width="12.5703125" style="64" customWidth="1"/>
    <col min="4623" max="4623" width="14.28515625" style="64" customWidth="1"/>
    <col min="4624" max="4624" width="13.7109375" style="64" customWidth="1"/>
    <col min="4625" max="4625" width="12.85546875" style="64" customWidth="1"/>
    <col min="4626" max="4626" width="15.28515625" style="64" customWidth="1"/>
    <col min="4627" max="4627" width="14.85546875" style="64" customWidth="1"/>
    <col min="4628" max="4628" width="16.28515625" style="64" customWidth="1"/>
    <col min="4629" max="4629" width="14.28515625" style="64" customWidth="1"/>
    <col min="4630" max="4630" width="10.5703125" style="64" bestFit="1" customWidth="1"/>
    <col min="4631" max="4631" width="9.28515625" style="64" bestFit="1" customWidth="1"/>
    <col min="4632" max="4864" width="9.140625" style="64"/>
    <col min="4865" max="4865" width="3" style="64" customWidth="1"/>
    <col min="4866" max="4866" width="57" style="64" customWidth="1"/>
    <col min="4867" max="4867" width="13.85546875" style="64" customWidth="1"/>
    <col min="4868" max="4870" width="14.28515625" style="64" customWidth="1"/>
    <col min="4871" max="4871" width="13.28515625" style="64" customWidth="1"/>
    <col min="4872" max="4872" width="12.42578125" style="64" customWidth="1"/>
    <col min="4873" max="4873" width="13.7109375" style="64" customWidth="1"/>
    <col min="4874" max="4874" width="13.28515625" style="64" customWidth="1"/>
    <col min="4875" max="4875" width="12.85546875" style="64" customWidth="1"/>
    <col min="4876" max="4876" width="14.7109375" style="64" customWidth="1"/>
    <col min="4877" max="4877" width="14.140625" style="64" customWidth="1"/>
    <col min="4878" max="4878" width="12.5703125" style="64" customWidth="1"/>
    <col min="4879" max="4879" width="14.28515625" style="64" customWidth="1"/>
    <col min="4880" max="4880" width="13.7109375" style="64" customWidth="1"/>
    <col min="4881" max="4881" width="12.85546875" style="64" customWidth="1"/>
    <col min="4882" max="4882" width="15.28515625" style="64" customWidth="1"/>
    <col min="4883" max="4883" width="14.85546875" style="64" customWidth="1"/>
    <col min="4884" max="4884" width="16.28515625" style="64" customWidth="1"/>
    <col min="4885" max="4885" width="14.28515625" style="64" customWidth="1"/>
    <col min="4886" max="4886" width="10.5703125" style="64" bestFit="1" customWidth="1"/>
    <col min="4887" max="4887" width="9.28515625" style="64" bestFit="1" customWidth="1"/>
    <col min="4888" max="5120" width="9.140625" style="64"/>
    <col min="5121" max="5121" width="3" style="64" customWidth="1"/>
    <col min="5122" max="5122" width="57" style="64" customWidth="1"/>
    <col min="5123" max="5123" width="13.85546875" style="64" customWidth="1"/>
    <col min="5124" max="5126" width="14.28515625" style="64" customWidth="1"/>
    <col min="5127" max="5127" width="13.28515625" style="64" customWidth="1"/>
    <col min="5128" max="5128" width="12.42578125" style="64" customWidth="1"/>
    <col min="5129" max="5129" width="13.7109375" style="64" customWidth="1"/>
    <col min="5130" max="5130" width="13.28515625" style="64" customWidth="1"/>
    <col min="5131" max="5131" width="12.85546875" style="64" customWidth="1"/>
    <col min="5132" max="5132" width="14.7109375" style="64" customWidth="1"/>
    <col min="5133" max="5133" width="14.140625" style="64" customWidth="1"/>
    <col min="5134" max="5134" width="12.5703125" style="64" customWidth="1"/>
    <col min="5135" max="5135" width="14.28515625" style="64" customWidth="1"/>
    <col min="5136" max="5136" width="13.7109375" style="64" customWidth="1"/>
    <col min="5137" max="5137" width="12.85546875" style="64" customWidth="1"/>
    <col min="5138" max="5138" width="15.28515625" style="64" customWidth="1"/>
    <col min="5139" max="5139" width="14.85546875" style="64" customWidth="1"/>
    <col min="5140" max="5140" width="16.28515625" style="64" customWidth="1"/>
    <col min="5141" max="5141" width="14.28515625" style="64" customWidth="1"/>
    <col min="5142" max="5142" width="10.5703125" style="64" bestFit="1" customWidth="1"/>
    <col min="5143" max="5143" width="9.28515625" style="64" bestFit="1" customWidth="1"/>
    <col min="5144" max="5376" width="9.140625" style="64"/>
    <col min="5377" max="5377" width="3" style="64" customWidth="1"/>
    <col min="5378" max="5378" width="57" style="64" customWidth="1"/>
    <col min="5379" max="5379" width="13.85546875" style="64" customWidth="1"/>
    <col min="5380" max="5382" width="14.28515625" style="64" customWidth="1"/>
    <col min="5383" max="5383" width="13.28515625" style="64" customWidth="1"/>
    <col min="5384" max="5384" width="12.42578125" style="64" customWidth="1"/>
    <col min="5385" max="5385" width="13.7109375" style="64" customWidth="1"/>
    <col min="5386" max="5386" width="13.28515625" style="64" customWidth="1"/>
    <col min="5387" max="5387" width="12.85546875" style="64" customWidth="1"/>
    <col min="5388" max="5388" width="14.7109375" style="64" customWidth="1"/>
    <col min="5389" max="5389" width="14.140625" style="64" customWidth="1"/>
    <col min="5390" max="5390" width="12.5703125" style="64" customWidth="1"/>
    <col min="5391" max="5391" width="14.28515625" style="64" customWidth="1"/>
    <col min="5392" max="5392" width="13.7109375" style="64" customWidth="1"/>
    <col min="5393" max="5393" width="12.85546875" style="64" customWidth="1"/>
    <col min="5394" max="5394" width="15.28515625" style="64" customWidth="1"/>
    <col min="5395" max="5395" width="14.85546875" style="64" customWidth="1"/>
    <col min="5396" max="5396" width="16.28515625" style="64" customWidth="1"/>
    <col min="5397" max="5397" width="14.28515625" style="64" customWidth="1"/>
    <col min="5398" max="5398" width="10.5703125" style="64" bestFit="1" customWidth="1"/>
    <col min="5399" max="5399" width="9.28515625" style="64" bestFit="1" customWidth="1"/>
    <col min="5400" max="5632" width="9.140625" style="64"/>
    <col min="5633" max="5633" width="3" style="64" customWidth="1"/>
    <col min="5634" max="5634" width="57" style="64" customWidth="1"/>
    <col min="5635" max="5635" width="13.85546875" style="64" customWidth="1"/>
    <col min="5636" max="5638" width="14.28515625" style="64" customWidth="1"/>
    <col min="5639" max="5639" width="13.28515625" style="64" customWidth="1"/>
    <col min="5640" max="5640" width="12.42578125" style="64" customWidth="1"/>
    <col min="5641" max="5641" width="13.7109375" style="64" customWidth="1"/>
    <col min="5642" max="5642" width="13.28515625" style="64" customWidth="1"/>
    <col min="5643" max="5643" width="12.85546875" style="64" customWidth="1"/>
    <col min="5644" max="5644" width="14.7109375" style="64" customWidth="1"/>
    <col min="5645" max="5645" width="14.140625" style="64" customWidth="1"/>
    <col min="5646" max="5646" width="12.5703125" style="64" customWidth="1"/>
    <col min="5647" max="5647" width="14.28515625" style="64" customWidth="1"/>
    <col min="5648" max="5648" width="13.7109375" style="64" customWidth="1"/>
    <col min="5649" max="5649" width="12.85546875" style="64" customWidth="1"/>
    <col min="5650" max="5650" width="15.28515625" style="64" customWidth="1"/>
    <col min="5651" max="5651" width="14.85546875" style="64" customWidth="1"/>
    <col min="5652" max="5652" width="16.28515625" style="64" customWidth="1"/>
    <col min="5653" max="5653" width="14.28515625" style="64" customWidth="1"/>
    <col min="5654" max="5654" width="10.5703125" style="64" bestFit="1" customWidth="1"/>
    <col min="5655" max="5655" width="9.28515625" style="64" bestFit="1" customWidth="1"/>
    <col min="5656" max="5888" width="9.140625" style="64"/>
    <col min="5889" max="5889" width="3" style="64" customWidth="1"/>
    <col min="5890" max="5890" width="57" style="64" customWidth="1"/>
    <col min="5891" max="5891" width="13.85546875" style="64" customWidth="1"/>
    <col min="5892" max="5894" width="14.28515625" style="64" customWidth="1"/>
    <col min="5895" max="5895" width="13.28515625" style="64" customWidth="1"/>
    <col min="5896" max="5896" width="12.42578125" style="64" customWidth="1"/>
    <col min="5897" max="5897" width="13.7109375" style="64" customWidth="1"/>
    <col min="5898" max="5898" width="13.28515625" style="64" customWidth="1"/>
    <col min="5899" max="5899" width="12.85546875" style="64" customWidth="1"/>
    <col min="5900" max="5900" width="14.7109375" style="64" customWidth="1"/>
    <col min="5901" max="5901" width="14.140625" style="64" customWidth="1"/>
    <col min="5902" max="5902" width="12.5703125" style="64" customWidth="1"/>
    <col min="5903" max="5903" width="14.28515625" style="64" customWidth="1"/>
    <col min="5904" max="5904" width="13.7109375" style="64" customWidth="1"/>
    <col min="5905" max="5905" width="12.85546875" style="64" customWidth="1"/>
    <col min="5906" max="5906" width="15.28515625" style="64" customWidth="1"/>
    <col min="5907" max="5907" width="14.85546875" style="64" customWidth="1"/>
    <col min="5908" max="5908" width="16.28515625" style="64" customWidth="1"/>
    <col min="5909" max="5909" width="14.28515625" style="64" customWidth="1"/>
    <col min="5910" max="5910" width="10.5703125" style="64" bestFit="1" customWidth="1"/>
    <col min="5911" max="5911" width="9.28515625" style="64" bestFit="1" customWidth="1"/>
    <col min="5912" max="6144" width="9.140625" style="64"/>
    <col min="6145" max="6145" width="3" style="64" customWidth="1"/>
    <col min="6146" max="6146" width="57" style="64" customWidth="1"/>
    <col min="6147" max="6147" width="13.85546875" style="64" customWidth="1"/>
    <col min="6148" max="6150" width="14.28515625" style="64" customWidth="1"/>
    <col min="6151" max="6151" width="13.28515625" style="64" customWidth="1"/>
    <col min="6152" max="6152" width="12.42578125" style="64" customWidth="1"/>
    <col min="6153" max="6153" width="13.7109375" style="64" customWidth="1"/>
    <col min="6154" max="6154" width="13.28515625" style="64" customWidth="1"/>
    <col min="6155" max="6155" width="12.85546875" style="64" customWidth="1"/>
    <col min="6156" max="6156" width="14.7109375" style="64" customWidth="1"/>
    <col min="6157" max="6157" width="14.140625" style="64" customWidth="1"/>
    <col min="6158" max="6158" width="12.5703125" style="64" customWidth="1"/>
    <col min="6159" max="6159" width="14.28515625" style="64" customWidth="1"/>
    <col min="6160" max="6160" width="13.7109375" style="64" customWidth="1"/>
    <col min="6161" max="6161" width="12.85546875" style="64" customWidth="1"/>
    <col min="6162" max="6162" width="15.28515625" style="64" customWidth="1"/>
    <col min="6163" max="6163" width="14.85546875" style="64" customWidth="1"/>
    <col min="6164" max="6164" width="16.28515625" style="64" customWidth="1"/>
    <col min="6165" max="6165" width="14.28515625" style="64" customWidth="1"/>
    <col min="6166" max="6166" width="10.5703125" style="64" bestFit="1" customWidth="1"/>
    <col min="6167" max="6167" width="9.28515625" style="64" bestFit="1" customWidth="1"/>
    <col min="6168" max="6400" width="9.140625" style="64"/>
    <col min="6401" max="6401" width="3" style="64" customWidth="1"/>
    <col min="6402" max="6402" width="57" style="64" customWidth="1"/>
    <col min="6403" max="6403" width="13.85546875" style="64" customWidth="1"/>
    <col min="6404" max="6406" width="14.28515625" style="64" customWidth="1"/>
    <col min="6407" max="6407" width="13.28515625" style="64" customWidth="1"/>
    <col min="6408" max="6408" width="12.42578125" style="64" customWidth="1"/>
    <col min="6409" max="6409" width="13.7109375" style="64" customWidth="1"/>
    <col min="6410" max="6410" width="13.28515625" style="64" customWidth="1"/>
    <col min="6411" max="6411" width="12.85546875" style="64" customWidth="1"/>
    <col min="6412" max="6412" width="14.7109375" style="64" customWidth="1"/>
    <col min="6413" max="6413" width="14.140625" style="64" customWidth="1"/>
    <col min="6414" max="6414" width="12.5703125" style="64" customWidth="1"/>
    <col min="6415" max="6415" width="14.28515625" style="64" customWidth="1"/>
    <col min="6416" max="6416" width="13.7109375" style="64" customWidth="1"/>
    <col min="6417" max="6417" width="12.85546875" style="64" customWidth="1"/>
    <col min="6418" max="6418" width="15.28515625" style="64" customWidth="1"/>
    <col min="6419" max="6419" width="14.85546875" style="64" customWidth="1"/>
    <col min="6420" max="6420" width="16.28515625" style="64" customWidth="1"/>
    <col min="6421" max="6421" width="14.28515625" style="64" customWidth="1"/>
    <col min="6422" max="6422" width="10.5703125" style="64" bestFit="1" customWidth="1"/>
    <col min="6423" max="6423" width="9.28515625" style="64" bestFit="1" customWidth="1"/>
    <col min="6424" max="6656" width="9.140625" style="64"/>
    <col min="6657" max="6657" width="3" style="64" customWidth="1"/>
    <col min="6658" max="6658" width="57" style="64" customWidth="1"/>
    <col min="6659" max="6659" width="13.85546875" style="64" customWidth="1"/>
    <col min="6660" max="6662" width="14.28515625" style="64" customWidth="1"/>
    <col min="6663" max="6663" width="13.28515625" style="64" customWidth="1"/>
    <col min="6664" max="6664" width="12.42578125" style="64" customWidth="1"/>
    <col min="6665" max="6665" width="13.7109375" style="64" customWidth="1"/>
    <col min="6666" max="6666" width="13.28515625" style="64" customWidth="1"/>
    <col min="6667" max="6667" width="12.85546875" style="64" customWidth="1"/>
    <col min="6668" max="6668" width="14.7109375" style="64" customWidth="1"/>
    <col min="6669" max="6669" width="14.140625" style="64" customWidth="1"/>
    <col min="6670" max="6670" width="12.5703125" style="64" customWidth="1"/>
    <col min="6671" max="6671" width="14.28515625" style="64" customWidth="1"/>
    <col min="6672" max="6672" width="13.7109375" style="64" customWidth="1"/>
    <col min="6673" max="6673" width="12.85546875" style="64" customWidth="1"/>
    <col min="6674" max="6674" width="15.28515625" style="64" customWidth="1"/>
    <col min="6675" max="6675" width="14.85546875" style="64" customWidth="1"/>
    <col min="6676" max="6676" width="16.28515625" style="64" customWidth="1"/>
    <col min="6677" max="6677" width="14.28515625" style="64" customWidth="1"/>
    <col min="6678" max="6678" width="10.5703125" style="64" bestFit="1" customWidth="1"/>
    <col min="6679" max="6679" width="9.28515625" style="64" bestFit="1" customWidth="1"/>
    <col min="6680" max="6912" width="9.140625" style="64"/>
    <col min="6913" max="6913" width="3" style="64" customWidth="1"/>
    <col min="6914" max="6914" width="57" style="64" customWidth="1"/>
    <col min="6915" max="6915" width="13.85546875" style="64" customWidth="1"/>
    <col min="6916" max="6918" width="14.28515625" style="64" customWidth="1"/>
    <col min="6919" max="6919" width="13.28515625" style="64" customWidth="1"/>
    <col min="6920" max="6920" width="12.42578125" style="64" customWidth="1"/>
    <col min="6921" max="6921" width="13.7109375" style="64" customWidth="1"/>
    <col min="6922" max="6922" width="13.28515625" style="64" customWidth="1"/>
    <col min="6923" max="6923" width="12.85546875" style="64" customWidth="1"/>
    <col min="6924" max="6924" width="14.7109375" style="64" customWidth="1"/>
    <col min="6925" max="6925" width="14.140625" style="64" customWidth="1"/>
    <col min="6926" max="6926" width="12.5703125" style="64" customWidth="1"/>
    <col min="6927" max="6927" width="14.28515625" style="64" customWidth="1"/>
    <col min="6928" max="6928" width="13.7109375" style="64" customWidth="1"/>
    <col min="6929" max="6929" width="12.85546875" style="64" customWidth="1"/>
    <col min="6930" max="6930" width="15.28515625" style="64" customWidth="1"/>
    <col min="6931" max="6931" width="14.85546875" style="64" customWidth="1"/>
    <col min="6932" max="6932" width="16.28515625" style="64" customWidth="1"/>
    <col min="6933" max="6933" width="14.28515625" style="64" customWidth="1"/>
    <col min="6934" max="6934" width="10.5703125" style="64" bestFit="1" customWidth="1"/>
    <col min="6935" max="6935" width="9.28515625" style="64" bestFit="1" customWidth="1"/>
    <col min="6936" max="7168" width="9.140625" style="64"/>
    <col min="7169" max="7169" width="3" style="64" customWidth="1"/>
    <col min="7170" max="7170" width="57" style="64" customWidth="1"/>
    <col min="7171" max="7171" width="13.85546875" style="64" customWidth="1"/>
    <col min="7172" max="7174" width="14.28515625" style="64" customWidth="1"/>
    <col min="7175" max="7175" width="13.28515625" style="64" customWidth="1"/>
    <col min="7176" max="7176" width="12.42578125" style="64" customWidth="1"/>
    <col min="7177" max="7177" width="13.7109375" style="64" customWidth="1"/>
    <col min="7178" max="7178" width="13.28515625" style="64" customWidth="1"/>
    <col min="7179" max="7179" width="12.85546875" style="64" customWidth="1"/>
    <col min="7180" max="7180" width="14.7109375" style="64" customWidth="1"/>
    <col min="7181" max="7181" width="14.140625" style="64" customWidth="1"/>
    <col min="7182" max="7182" width="12.5703125" style="64" customWidth="1"/>
    <col min="7183" max="7183" width="14.28515625" style="64" customWidth="1"/>
    <col min="7184" max="7184" width="13.7109375" style="64" customWidth="1"/>
    <col min="7185" max="7185" width="12.85546875" style="64" customWidth="1"/>
    <col min="7186" max="7186" width="15.28515625" style="64" customWidth="1"/>
    <col min="7187" max="7187" width="14.85546875" style="64" customWidth="1"/>
    <col min="7188" max="7188" width="16.28515625" style="64" customWidth="1"/>
    <col min="7189" max="7189" width="14.28515625" style="64" customWidth="1"/>
    <col min="7190" max="7190" width="10.5703125" style="64" bestFit="1" customWidth="1"/>
    <col min="7191" max="7191" width="9.28515625" style="64" bestFit="1" customWidth="1"/>
    <col min="7192" max="7424" width="9.140625" style="64"/>
    <col min="7425" max="7425" width="3" style="64" customWidth="1"/>
    <col min="7426" max="7426" width="57" style="64" customWidth="1"/>
    <col min="7427" max="7427" width="13.85546875" style="64" customWidth="1"/>
    <col min="7428" max="7430" width="14.28515625" style="64" customWidth="1"/>
    <col min="7431" max="7431" width="13.28515625" style="64" customWidth="1"/>
    <col min="7432" max="7432" width="12.42578125" style="64" customWidth="1"/>
    <col min="7433" max="7433" width="13.7109375" style="64" customWidth="1"/>
    <col min="7434" max="7434" width="13.28515625" style="64" customWidth="1"/>
    <col min="7435" max="7435" width="12.85546875" style="64" customWidth="1"/>
    <col min="7436" max="7436" width="14.7109375" style="64" customWidth="1"/>
    <col min="7437" max="7437" width="14.140625" style="64" customWidth="1"/>
    <col min="7438" max="7438" width="12.5703125" style="64" customWidth="1"/>
    <col min="7439" max="7439" width="14.28515625" style="64" customWidth="1"/>
    <col min="7440" max="7440" width="13.7109375" style="64" customWidth="1"/>
    <col min="7441" max="7441" width="12.85546875" style="64" customWidth="1"/>
    <col min="7442" max="7442" width="15.28515625" style="64" customWidth="1"/>
    <col min="7443" max="7443" width="14.85546875" style="64" customWidth="1"/>
    <col min="7444" max="7444" width="16.28515625" style="64" customWidth="1"/>
    <col min="7445" max="7445" width="14.28515625" style="64" customWidth="1"/>
    <col min="7446" max="7446" width="10.5703125" style="64" bestFit="1" customWidth="1"/>
    <col min="7447" max="7447" width="9.28515625" style="64" bestFit="1" customWidth="1"/>
    <col min="7448" max="7680" width="9.140625" style="64"/>
    <col min="7681" max="7681" width="3" style="64" customWidth="1"/>
    <col min="7682" max="7682" width="57" style="64" customWidth="1"/>
    <col min="7683" max="7683" width="13.85546875" style="64" customWidth="1"/>
    <col min="7684" max="7686" width="14.28515625" style="64" customWidth="1"/>
    <col min="7687" max="7687" width="13.28515625" style="64" customWidth="1"/>
    <col min="7688" max="7688" width="12.42578125" style="64" customWidth="1"/>
    <col min="7689" max="7689" width="13.7109375" style="64" customWidth="1"/>
    <col min="7690" max="7690" width="13.28515625" style="64" customWidth="1"/>
    <col min="7691" max="7691" width="12.85546875" style="64" customWidth="1"/>
    <col min="7692" max="7692" width="14.7109375" style="64" customWidth="1"/>
    <col min="7693" max="7693" width="14.140625" style="64" customWidth="1"/>
    <col min="7694" max="7694" width="12.5703125" style="64" customWidth="1"/>
    <col min="7695" max="7695" width="14.28515625" style="64" customWidth="1"/>
    <col min="7696" max="7696" width="13.7109375" style="64" customWidth="1"/>
    <col min="7697" max="7697" width="12.85546875" style="64" customWidth="1"/>
    <col min="7698" max="7698" width="15.28515625" style="64" customWidth="1"/>
    <col min="7699" max="7699" width="14.85546875" style="64" customWidth="1"/>
    <col min="7700" max="7700" width="16.28515625" style="64" customWidth="1"/>
    <col min="7701" max="7701" width="14.28515625" style="64" customWidth="1"/>
    <col min="7702" max="7702" width="10.5703125" style="64" bestFit="1" customWidth="1"/>
    <col min="7703" max="7703" width="9.28515625" style="64" bestFit="1" customWidth="1"/>
    <col min="7704" max="7936" width="9.140625" style="64"/>
    <col min="7937" max="7937" width="3" style="64" customWidth="1"/>
    <col min="7938" max="7938" width="57" style="64" customWidth="1"/>
    <col min="7939" max="7939" width="13.85546875" style="64" customWidth="1"/>
    <col min="7940" max="7942" width="14.28515625" style="64" customWidth="1"/>
    <col min="7943" max="7943" width="13.28515625" style="64" customWidth="1"/>
    <col min="7944" max="7944" width="12.42578125" style="64" customWidth="1"/>
    <col min="7945" max="7945" width="13.7109375" style="64" customWidth="1"/>
    <col min="7946" max="7946" width="13.28515625" style="64" customWidth="1"/>
    <col min="7947" max="7947" width="12.85546875" style="64" customWidth="1"/>
    <col min="7948" max="7948" width="14.7109375" style="64" customWidth="1"/>
    <col min="7949" max="7949" width="14.140625" style="64" customWidth="1"/>
    <col min="7950" max="7950" width="12.5703125" style="64" customWidth="1"/>
    <col min="7951" max="7951" width="14.28515625" style="64" customWidth="1"/>
    <col min="7952" max="7952" width="13.7109375" style="64" customWidth="1"/>
    <col min="7953" max="7953" width="12.85546875" style="64" customWidth="1"/>
    <col min="7954" max="7954" width="15.28515625" style="64" customWidth="1"/>
    <col min="7955" max="7955" width="14.85546875" style="64" customWidth="1"/>
    <col min="7956" max="7956" width="16.28515625" style="64" customWidth="1"/>
    <col min="7957" max="7957" width="14.28515625" style="64" customWidth="1"/>
    <col min="7958" max="7958" width="10.5703125" style="64" bestFit="1" customWidth="1"/>
    <col min="7959" max="7959" width="9.28515625" style="64" bestFit="1" customWidth="1"/>
    <col min="7960" max="8192" width="9.140625" style="64"/>
    <col min="8193" max="8193" width="3" style="64" customWidth="1"/>
    <col min="8194" max="8194" width="57" style="64" customWidth="1"/>
    <col min="8195" max="8195" width="13.85546875" style="64" customWidth="1"/>
    <col min="8196" max="8198" width="14.28515625" style="64" customWidth="1"/>
    <col min="8199" max="8199" width="13.28515625" style="64" customWidth="1"/>
    <col min="8200" max="8200" width="12.42578125" style="64" customWidth="1"/>
    <col min="8201" max="8201" width="13.7109375" style="64" customWidth="1"/>
    <col min="8202" max="8202" width="13.28515625" style="64" customWidth="1"/>
    <col min="8203" max="8203" width="12.85546875" style="64" customWidth="1"/>
    <col min="8204" max="8204" width="14.7109375" style="64" customWidth="1"/>
    <col min="8205" max="8205" width="14.140625" style="64" customWidth="1"/>
    <col min="8206" max="8206" width="12.5703125" style="64" customWidth="1"/>
    <col min="8207" max="8207" width="14.28515625" style="64" customWidth="1"/>
    <col min="8208" max="8208" width="13.7109375" style="64" customWidth="1"/>
    <col min="8209" max="8209" width="12.85546875" style="64" customWidth="1"/>
    <col min="8210" max="8210" width="15.28515625" style="64" customWidth="1"/>
    <col min="8211" max="8211" width="14.85546875" style="64" customWidth="1"/>
    <col min="8212" max="8212" width="16.28515625" style="64" customWidth="1"/>
    <col min="8213" max="8213" width="14.28515625" style="64" customWidth="1"/>
    <col min="8214" max="8214" width="10.5703125" style="64" bestFit="1" customWidth="1"/>
    <col min="8215" max="8215" width="9.28515625" style="64" bestFit="1" customWidth="1"/>
    <col min="8216" max="8448" width="9.140625" style="64"/>
    <col min="8449" max="8449" width="3" style="64" customWidth="1"/>
    <col min="8450" max="8450" width="57" style="64" customWidth="1"/>
    <col min="8451" max="8451" width="13.85546875" style="64" customWidth="1"/>
    <col min="8452" max="8454" width="14.28515625" style="64" customWidth="1"/>
    <col min="8455" max="8455" width="13.28515625" style="64" customWidth="1"/>
    <col min="8456" max="8456" width="12.42578125" style="64" customWidth="1"/>
    <col min="8457" max="8457" width="13.7109375" style="64" customWidth="1"/>
    <col min="8458" max="8458" width="13.28515625" style="64" customWidth="1"/>
    <col min="8459" max="8459" width="12.85546875" style="64" customWidth="1"/>
    <col min="8460" max="8460" width="14.7109375" style="64" customWidth="1"/>
    <col min="8461" max="8461" width="14.140625" style="64" customWidth="1"/>
    <col min="8462" max="8462" width="12.5703125" style="64" customWidth="1"/>
    <col min="8463" max="8463" width="14.28515625" style="64" customWidth="1"/>
    <col min="8464" max="8464" width="13.7109375" style="64" customWidth="1"/>
    <col min="8465" max="8465" width="12.85546875" style="64" customWidth="1"/>
    <col min="8466" max="8466" width="15.28515625" style="64" customWidth="1"/>
    <col min="8467" max="8467" width="14.85546875" style="64" customWidth="1"/>
    <col min="8468" max="8468" width="16.28515625" style="64" customWidth="1"/>
    <col min="8469" max="8469" width="14.28515625" style="64" customWidth="1"/>
    <col min="8470" max="8470" width="10.5703125" style="64" bestFit="1" customWidth="1"/>
    <col min="8471" max="8471" width="9.28515625" style="64" bestFit="1" customWidth="1"/>
    <col min="8472" max="8704" width="9.140625" style="64"/>
    <col min="8705" max="8705" width="3" style="64" customWidth="1"/>
    <col min="8706" max="8706" width="57" style="64" customWidth="1"/>
    <col min="8707" max="8707" width="13.85546875" style="64" customWidth="1"/>
    <col min="8708" max="8710" width="14.28515625" style="64" customWidth="1"/>
    <col min="8711" max="8711" width="13.28515625" style="64" customWidth="1"/>
    <col min="8712" max="8712" width="12.42578125" style="64" customWidth="1"/>
    <col min="8713" max="8713" width="13.7109375" style="64" customWidth="1"/>
    <col min="8714" max="8714" width="13.28515625" style="64" customWidth="1"/>
    <col min="8715" max="8715" width="12.85546875" style="64" customWidth="1"/>
    <col min="8716" max="8716" width="14.7109375" style="64" customWidth="1"/>
    <col min="8717" max="8717" width="14.140625" style="64" customWidth="1"/>
    <col min="8718" max="8718" width="12.5703125" style="64" customWidth="1"/>
    <col min="8719" max="8719" width="14.28515625" style="64" customWidth="1"/>
    <col min="8720" max="8720" width="13.7109375" style="64" customWidth="1"/>
    <col min="8721" max="8721" width="12.85546875" style="64" customWidth="1"/>
    <col min="8722" max="8722" width="15.28515625" style="64" customWidth="1"/>
    <col min="8723" max="8723" width="14.85546875" style="64" customWidth="1"/>
    <col min="8724" max="8724" width="16.28515625" style="64" customWidth="1"/>
    <col min="8725" max="8725" width="14.28515625" style="64" customWidth="1"/>
    <col min="8726" max="8726" width="10.5703125" style="64" bestFit="1" customWidth="1"/>
    <col min="8727" max="8727" width="9.28515625" style="64" bestFit="1" customWidth="1"/>
    <col min="8728" max="8960" width="9.140625" style="64"/>
    <col min="8961" max="8961" width="3" style="64" customWidth="1"/>
    <col min="8962" max="8962" width="57" style="64" customWidth="1"/>
    <col min="8963" max="8963" width="13.85546875" style="64" customWidth="1"/>
    <col min="8964" max="8966" width="14.28515625" style="64" customWidth="1"/>
    <col min="8967" max="8967" width="13.28515625" style="64" customWidth="1"/>
    <col min="8968" max="8968" width="12.42578125" style="64" customWidth="1"/>
    <col min="8969" max="8969" width="13.7109375" style="64" customWidth="1"/>
    <col min="8970" max="8970" width="13.28515625" style="64" customWidth="1"/>
    <col min="8971" max="8971" width="12.85546875" style="64" customWidth="1"/>
    <col min="8972" max="8972" width="14.7109375" style="64" customWidth="1"/>
    <col min="8973" max="8973" width="14.140625" style="64" customWidth="1"/>
    <col min="8974" max="8974" width="12.5703125" style="64" customWidth="1"/>
    <col min="8975" max="8975" width="14.28515625" style="64" customWidth="1"/>
    <col min="8976" max="8976" width="13.7109375" style="64" customWidth="1"/>
    <col min="8977" max="8977" width="12.85546875" style="64" customWidth="1"/>
    <col min="8978" max="8978" width="15.28515625" style="64" customWidth="1"/>
    <col min="8979" max="8979" width="14.85546875" style="64" customWidth="1"/>
    <col min="8980" max="8980" width="16.28515625" style="64" customWidth="1"/>
    <col min="8981" max="8981" width="14.28515625" style="64" customWidth="1"/>
    <col min="8982" max="8982" width="10.5703125" style="64" bestFit="1" customWidth="1"/>
    <col min="8983" max="8983" width="9.28515625" style="64" bestFit="1" customWidth="1"/>
    <col min="8984" max="9216" width="9.140625" style="64"/>
    <col min="9217" max="9217" width="3" style="64" customWidth="1"/>
    <col min="9218" max="9218" width="57" style="64" customWidth="1"/>
    <col min="9219" max="9219" width="13.85546875" style="64" customWidth="1"/>
    <col min="9220" max="9222" width="14.28515625" style="64" customWidth="1"/>
    <col min="9223" max="9223" width="13.28515625" style="64" customWidth="1"/>
    <col min="9224" max="9224" width="12.42578125" style="64" customWidth="1"/>
    <col min="9225" max="9225" width="13.7109375" style="64" customWidth="1"/>
    <col min="9226" max="9226" width="13.28515625" style="64" customWidth="1"/>
    <col min="9227" max="9227" width="12.85546875" style="64" customWidth="1"/>
    <col min="9228" max="9228" width="14.7109375" style="64" customWidth="1"/>
    <col min="9229" max="9229" width="14.140625" style="64" customWidth="1"/>
    <col min="9230" max="9230" width="12.5703125" style="64" customWidth="1"/>
    <col min="9231" max="9231" width="14.28515625" style="64" customWidth="1"/>
    <col min="9232" max="9232" width="13.7109375" style="64" customWidth="1"/>
    <col min="9233" max="9233" width="12.85546875" style="64" customWidth="1"/>
    <col min="9234" max="9234" width="15.28515625" style="64" customWidth="1"/>
    <col min="9235" max="9235" width="14.85546875" style="64" customWidth="1"/>
    <col min="9236" max="9236" width="16.28515625" style="64" customWidth="1"/>
    <col min="9237" max="9237" width="14.28515625" style="64" customWidth="1"/>
    <col min="9238" max="9238" width="10.5703125" style="64" bestFit="1" customWidth="1"/>
    <col min="9239" max="9239" width="9.28515625" style="64" bestFit="1" customWidth="1"/>
    <col min="9240" max="9472" width="9.140625" style="64"/>
    <col min="9473" max="9473" width="3" style="64" customWidth="1"/>
    <col min="9474" max="9474" width="57" style="64" customWidth="1"/>
    <col min="9475" max="9475" width="13.85546875" style="64" customWidth="1"/>
    <col min="9476" max="9478" width="14.28515625" style="64" customWidth="1"/>
    <col min="9479" max="9479" width="13.28515625" style="64" customWidth="1"/>
    <col min="9480" max="9480" width="12.42578125" style="64" customWidth="1"/>
    <col min="9481" max="9481" width="13.7109375" style="64" customWidth="1"/>
    <col min="9482" max="9482" width="13.28515625" style="64" customWidth="1"/>
    <col min="9483" max="9483" width="12.85546875" style="64" customWidth="1"/>
    <col min="9484" max="9484" width="14.7109375" style="64" customWidth="1"/>
    <col min="9485" max="9485" width="14.140625" style="64" customWidth="1"/>
    <col min="9486" max="9486" width="12.5703125" style="64" customWidth="1"/>
    <col min="9487" max="9487" width="14.28515625" style="64" customWidth="1"/>
    <col min="9488" max="9488" width="13.7109375" style="64" customWidth="1"/>
    <col min="9489" max="9489" width="12.85546875" style="64" customWidth="1"/>
    <col min="9490" max="9490" width="15.28515625" style="64" customWidth="1"/>
    <col min="9491" max="9491" width="14.85546875" style="64" customWidth="1"/>
    <col min="9492" max="9492" width="16.28515625" style="64" customWidth="1"/>
    <col min="9493" max="9493" width="14.28515625" style="64" customWidth="1"/>
    <col min="9494" max="9494" width="10.5703125" style="64" bestFit="1" customWidth="1"/>
    <col min="9495" max="9495" width="9.28515625" style="64" bestFit="1" customWidth="1"/>
    <col min="9496" max="9728" width="9.140625" style="64"/>
    <col min="9729" max="9729" width="3" style="64" customWidth="1"/>
    <col min="9730" max="9730" width="57" style="64" customWidth="1"/>
    <col min="9731" max="9731" width="13.85546875" style="64" customWidth="1"/>
    <col min="9732" max="9734" width="14.28515625" style="64" customWidth="1"/>
    <col min="9735" max="9735" width="13.28515625" style="64" customWidth="1"/>
    <col min="9736" max="9736" width="12.42578125" style="64" customWidth="1"/>
    <col min="9737" max="9737" width="13.7109375" style="64" customWidth="1"/>
    <col min="9738" max="9738" width="13.28515625" style="64" customWidth="1"/>
    <col min="9739" max="9739" width="12.85546875" style="64" customWidth="1"/>
    <col min="9740" max="9740" width="14.7109375" style="64" customWidth="1"/>
    <col min="9741" max="9741" width="14.140625" style="64" customWidth="1"/>
    <col min="9742" max="9742" width="12.5703125" style="64" customWidth="1"/>
    <col min="9743" max="9743" width="14.28515625" style="64" customWidth="1"/>
    <col min="9744" max="9744" width="13.7109375" style="64" customWidth="1"/>
    <col min="9745" max="9745" width="12.85546875" style="64" customWidth="1"/>
    <col min="9746" max="9746" width="15.28515625" style="64" customWidth="1"/>
    <col min="9747" max="9747" width="14.85546875" style="64" customWidth="1"/>
    <col min="9748" max="9748" width="16.28515625" style="64" customWidth="1"/>
    <col min="9749" max="9749" width="14.28515625" style="64" customWidth="1"/>
    <col min="9750" max="9750" width="10.5703125" style="64" bestFit="1" customWidth="1"/>
    <col min="9751" max="9751" width="9.28515625" style="64" bestFit="1" customWidth="1"/>
    <col min="9752" max="9984" width="9.140625" style="64"/>
    <col min="9985" max="9985" width="3" style="64" customWidth="1"/>
    <col min="9986" max="9986" width="57" style="64" customWidth="1"/>
    <col min="9987" max="9987" width="13.85546875" style="64" customWidth="1"/>
    <col min="9988" max="9990" width="14.28515625" style="64" customWidth="1"/>
    <col min="9991" max="9991" width="13.28515625" style="64" customWidth="1"/>
    <col min="9992" max="9992" width="12.42578125" style="64" customWidth="1"/>
    <col min="9993" max="9993" width="13.7109375" style="64" customWidth="1"/>
    <col min="9994" max="9994" width="13.28515625" style="64" customWidth="1"/>
    <col min="9995" max="9995" width="12.85546875" style="64" customWidth="1"/>
    <col min="9996" max="9996" width="14.7109375" style="64" customWidth="1"/>
    <col min="9997" max="9997" width="14.140625" style="64" customWidth="1"/>
    <col min="9998" max="9998" width="12.5703125" style="64" customWidth="1"/>
    <col min="9999" max="9999" width="14.28515625" style="64" customWidth="1"/>
    <col min="10000" max="10000" width="13.7109375" style="64" customWidth="1"/>
    <col min="10001" max="10001" width="12.85546875" style="64" customWidth="1"/>
    <col min="10002" max="10002" width="15.28515625" style="64" customWidth="1"/>
    <col min="10003" max="10003" width="14.85546875" style="64" customWidth="1"/>
    <col min="10004" max="10004" width="16.28515625" style="64" customWidth="1"/>
    <col min="10005" max="10005" width="14.28515625" style="64" customWidth="1"/>
    <col min="10006" max="10006" width="10.5703125" style="64" bestFit="1" customWidth="1"/>
    <col min="10007" max="10007" width="9.28515625" style="64" bestFit="1" customWidth="1"/>
    <col min="10008" max="10240" width="9.140625" style="64"/>
    <col min="10241" max="10241" width="3" style="64" customWidth="1"/>
    <col min="10242" max="10242" width="57" style="64" customWidth="1"/>
    <col min="10243" max="10243" width="13.85546875" style="64" customWidth="1"/>
    <col min="10244" max="10246" width="14.28515625" style="64" customWidth="1"/>
    <col min="10247" max="10247" width="13.28515625" style="64" customWidth="1"/>
    <col min="10248" max="10248" width="12.42578125" style="64" customWidth="1"/>
    <col min="10249" max="10249" width="13.7109375" style="64" customWidth="1"/>
    <col min="10250" max="10250" width="13.28515625" style="64" customWidth="1"/>
    <col min="10251" max="10251" width="12.85546875" style="64" customWidth="1"/>
    <col min="10252" max="10252" width="14.7109375" style="64" customWidth="1"/>
    <col min="10253" max="10253" width="14.140625" style="64" customWidth="1"/>
    <col min="10254" max="10254" width="12.5703125" style="64" customWidth="1"/>
    <col min="10255" max="10255" width="14.28515625" style="64" customWidth="1"/>
    <col min="10256" max="10256" width="13.7109375" style="64" customWidth="1"/>
    <col min="10257" max="10257" width="12.85546875" style="64" customWidth="1"/>
    <col min="10258" max="10258" width="15.28515625" style="64" customWidth="1"/>
    <col min="10259" max="10259" width="14.85546875" style="64" customWidth="1"/>
    <col min="10260" max="10260" width="16.28515625" style="64" customWidth="1"/>
    <col min="10261" max="10261" width="14.28515625" style="64" customWidth="1"/>
    <col min="10262" max="10262" width="10.5703125" style="64" bestFit="1" customWidth="1"/>
    <col min="10263" max="10263" width="9.28515625" style="64" bestFit="1" customWidth="1"/>
    <col min="10264" max="10496" width="9.140625" style="64"/>
    <col min="10497" max="10497" width="3" style="64" customWidth="1"/>
    <col min="10498" max="10498" width="57" style="64" customWidth="1"/>
    <col min="10499" max="10499" width="13.85546875" style="64" customWidth="1"/>
    <col min="10500" max="10502" width="14.28515625" style="64" customWidth="1"/>
    <col min="10503" max="10503" width="13.28515625" style="64" customWidth="1"/>
    <col min="10504" max="10504" width="12.42578125" style="64" customWidth="1"/>
    <col min="10505" max="10505" width="13.7109375" style="64" customWidth="1"/>
    <col min="10506" max="10506" width="13.28515625" style="64" customWidth="1"/>
    <col min="10507" max="10507" width="12.85546875" style="64" customWidth="1"/>
    <col min="10508" max="10508" width="14.7109375" style="64" customWidth="1"/>
    <col min="10509" max="10509" width="14.140625" style="64" customWidth="1"/>
    <col min="10510" max="10510" width="12.5703125" style="64" customWidth="1"/>
    <col min="10511" max="10511" width="14.28515625" style="64" customWidth="1"/>
    <col min="10512" max="10512" width="13.7109375" style="64" customWidth="1"/>
    <col min="10513" max="10513" width="12.85546875" style="64" customWidth="1"/>
    <col min="10514" max="10514" width="15.28515625" style="64" customWidth="1"/>
    <col min="10515" max="10515" width="14.85546875" style="64" customWidth="1"/>
    <col min="10516" max="10516" width="16.28515625" style="64" customWidth="1"/>
    <col min="10517" max="10517" width="14.28515625" style="64" customWidth="1"/>
    <col min="10518" max="10518" width="10.5703125" style="64" bestFit="1" customWidth="1"/>
    <col min="10519" max="10519" width="9.28515625" style="64" bestFit="1" customWidth="1"/>
    <col min="10520" max="10752" width="9.140625" style="64"/>
    <col min="10753" max="10753" width="3" style="64" customWidth="1"/>
    <col min="10754" max="10754" width="57" style="64" customWidth="1"/>
    <col min="10755" max="10755" width="13.85546875" style="64" customWidth="1"/>
    <col min="10756" max="10758" width="14.28515625" style="64" customWidth="1"/>
    <col min="10759" max="10759" width="13.28515625" style="64" customWidth="1"/>
    <col min="10760" max="10760" width="12.42578125" style="64" customWidth="1"/>
    <col min="10761" max="10761" width="13.7109375" style="64" customWidth="1"/>
    <col min="10762" max="10762" width="13.28515625" style="64" customWidth="1"/>
    <col min="10763" max="10763" width="12.85546875" style="64" customWidth="1"/>
    <col min="10764" max="10764" width="14.7109375" style="64" customWidth="1"/>
    <col min="10765" max="10765" width="14.140625" style="64" customWidth="1"/>
    <col min="10766" max="10766" width="12.5703125" style="64" customWidth="1"/>
    <col min="10767" max="10767" width="14.28515625" style="64" customWidth="1"/>
    <col min="10768" max="10768" width="13.7109375" style="64" customWidth="1"/>
    <col min="10769" max="10769" width="12.85546875" style="64" customWidth="1"/>
    <col min="10770" max="10770" width="15.28515625" style="64" customWidth="1"/>
    <col min="10771" max="10771" width="14.85546875" style="64" customWidth="1"/>
    <col min="10772" max="10772" width="16.28515625" style="64" customWidth="1"/>
    <col min="10773" max="10773" width="14.28515625" style="64" customWidth="1"/>
    <col min="10774" max="10774" width="10.5703125" style="64" bestFit="1" customWidth="1"/>
    <col min="10775" max="10775" width="9.28515625" style="64" bestFit="1" customWidth="1"/>
    <col min="10776" max="11008" width="9.140625" style="64"/>
    <col min="11009" max="11009" width="3" style="64" customWidth="1"/>
    <col min="11010" max="11010" width="57" style="64" customWidth="1"/>
    <col min="11011" max="11011" width="13.85546875" style="64" customWidth="1"/>
    <col min="11012" max="11014" width="14.28515625" style="64" customWidth="1"/>
    <col min="11015" max="11015" width="13.28515625" style="64" customWidth="1"/>
    <col min="11016" max="11016" width="12.42578125" style="64" customWidth="1"/>
    <col min="11017" max="11017" width="13.7109375" style="64" customWidth="1"/>
    <col min="11018" max="11018" width="13.28515625" style="64" customWidth="1"/>
    <col min="11019" max="11019" width="12.85546875" style="64" customWidth="1"/>
    <col min="11020" max="11020" width="14.7109375" style="64" customWidth="1"/>
    <col min="11021" max="11021" width="14.140625" style="64" customWidth="1"/>
    <col min="11022" max="11022" width="12.5703125" style="64" customWidth="1"/>
    <col min="11023" max="11023" width="14.28515625" style="64" customWidth="1"/>
    <col min="11024" max="11024" width="13.7109375" style="64" customWidth="1"/>
    <col min="11025" max="11025" width="12.85546875" style="64" customWidth="1"/>
    <col min="11026" max="11026" width="15.28515625" style="64" customWidth="1"/>
    <col min="11027" max="11027" width="14.85546875" style="64" customWidth="1"/>
    <col min="11028" max="11028" width="16.28515625" style="64" customWidth="1"/>
    <col min="11029" max="11029" width="14.28515625" style="64" customWidth="1"/>
    <col min="11030" max="11030" width="10.5703125" style="64" bestFit="1" customWidth="1"/>
    <col min="11031" max="11031" width="9.28515625" style="64" bestFit="1" customWidth="1"/>
    <col min="11032" max="11264" width="9.140625" style="64"/>
    <col min="11265" max="11265" width="3" style="64" customWidth="1"/>
    <col min="11266" max="11266" width="57" style="64" customWidth="1"/>
    <col min="11267" max="11267" width="13.85546875" style="64" customWidth="1"/>
    <col min="11268" max="11270" width="14.28515625" style="64" customWidth="1"/>
    <col min="11271" max="11271" width="13.28515625" style="64" customWidth="1"/>
    <col min="11272" max="11272" width="12.42578125" style="64" customWidth="1"/>
    <col min="11273" max="11273" width="13.7109375" style="64" customWidth="1"/>
    <col min="11274" max="11274" width="13.28515625" style="64" customWidth="1"/>
    <col min="11275" max="11275" width="12.85546875" style="64" customWidth="1"/>
    <col min="11276" max="11276" width="14.7109375" style="64" customWidth="1"/>
    <col min="11277" max="11277" width="14.140625" style="64" customWidth="1"/>
    <col min="11278" max="11278" width="12.5703125" style="64" customWidth="1"/>
    <col min="11279" max="11279" width="14.28515625" style="64" customWidth="1"/>
    <col min="11280" max="11280" width="13.7109375" style="64" customWidth="1"/>
    <col min="11281" max="11281" width="12.85546875" style="64" customWidth="1"/>
    <col min="11282" max="11282" width="15.28515625" style="64" customWidth="1"/>
    <col min="11283" max="11283" width="14.85546875" style="64" customWidth="1"/>
    <col min="11284" max="11284" width="16.28515625" style="64" customWidth="1"/>
    <col min="11285" max="11285" width="14.28515625" style="64" customWidth="1"/>
    <col min="11286" max="11286" width="10.5703125" style="64" bestFit="1" customWidth="1"/>
    <col min="11287" max="11287" width="9.28515625" style="64" bestFit="1" customWidth="1"/>
    <col min="11288" max="11520" width="9.140625" style="64"/>
    <col min="11521" max="11521" width="3" style="64" customWidth="1"/>
    <col min="11522" max="11522" width="57" style="64" customWidth="1"/>
    <col min="11523" max="11523" width="13.85546875" style="64" customWidth="1"/>
    <col min="11524" max="11526" width="14.28515625" style="64" customWidth="1"/>
    <col min="11527" max="11527" width="13.28515625" style="64" customWidth="1"/>
    <col min="11528" max="11528" width="12.42578125" style="64" customWidth="1"/>
    <col min="11529" max="11529" width="13.7109375" style="64" customWidth="1"/>
    <col min="11530" max="11530" width="13.28515625" style="64" customWidth="1"/>
    <col min="11531" max="11531" width="12.85546875" style="64" customWidth="1"/>
    <col min="11532" max="11532" width="14.7109375" style="64" customWidth="1"/>
    <col min="11533" max="11533" width="14.140625" style="64" customWidth="1"/>
    <col min="11534" max="11534" width="12.5703125" style="64" customWidth="1"/>
    <col min="11535" max="11535" width="14.28515625" style="64" customWidth="1"/>
    <col min="11536" max="11536" width="13.7109375" style="64" customWidth="1"/>
    <col min="11537" max="11537" width="12.85546875" style="64" customWidth="1"/>
    <col min="11538" max="11538" width="15.28515625" style="64" customWidth="1"/>
    <col min="11539" max="11539" width="14.85546875" style="64" customWidth="1"/>
    <col min="11540" max="11540" width="16.28515625" style="64" customWidth="1"/>
    <col min="11541" max="11541" width="14.28515625" style="64" customWidth="1"/>
    <col min="11542" max="11542" width="10.5703125" style="64" bestFit="1" customWidth="1"/>
    <col min="11543" max="11543" width="9.28515625" style="64" bestFit="1" customWidth="1"/>
    <col min="11544" max="11776" width="9.140625" style="64"/>
    <col min="11777" max="11777" width="3" style="64" customWidth="1"/>
    <col min="11778" max="11778" width="57" style="64" customWidth="1"/>
    <col min="11779" max="11779" width="13.85546875" style="64" customWidth="1"/>
    <col min="11780" max="11782" width="14.28515625" style="64" customWidth="1"/>
    <col min="11783" max="11783" width="13.28515625" style="64" customWidth="1"/>
    <col min="11784" max="11784" width="12.42578125" style="64" customWidth="1"/>
    <col min="11785" max="11785" width="13.7109375" style="64" customWidth="1"/>
    <col min="11786" max="11786" width="13.28515625" style="64" customWidth="1"/>
    <col min="11787" max="11787" width="12.85546875" style="64" customWidth="1"/>
    <col min="11788" max="11788" width="14.7109375" style="64" customWidth="1"/>
    <col min="11789" max="11789" width="14.140625" style="64" customWidth="1"/>
    <col min="11790" max="11790" width="12.5703125" style="64" customWidth="1"/>
    <col min="11791" max="11791" width="14.28515625" style="64" customWidth="1"/>
    <col min="11792" max="11792" width="13.7109375" style="64" customWidth="1"/>
    <col min="11793" max="11793" width="12.85546875" style="64" customWidth="1"/>
    <col min="11794" max="11794" width="15.28515625" style="64" customWidth="1"/>
    <col min="11795" max="11795" width="14.85546875" style="64" customWidth="1"/>
    <col min="11796" max="11796" width="16.28515625" style="64" customWidth="1"/>
    <col min="11797" max="11797" width="14.28515625" style="64" customWidth="1"/>
    <col min="11798" max="11798" width="10.5703125" style="64" bestFit="1" customWidth="1"/>
    <col min="11799" max="11799" width="9.28515625" style="64" bestFit="1" customWidth="1"/>
    <col min="11800" max="12032" width="9.140625" style="64"/>
    <col min="12033" max="12033" width="3" style="64" customWidth="1"/>
    <col min="12034" max="12034" width="57" style="64" customWidth="1"/>
    <col min="12035" max="12035" width="13.85546875" style="64" customWidth="1"/>
    <col min="12036" max="12038" width="14.28515625" style="64" customWidth="1"/>
    <col min="12039" max="12039" width="13.28515625" style="64" customWidth="1"/>
    <col min="12040" max="12040" width="12.42578125" style="64" customWidth="1"/>
    <col min="12041" max="12041" width="13.7109375" style="64" customWidth="1"/>
    <col min="12042" max="12042" width="13.28515625" style="64" customWidth="1"/>
    <col min="12043" max="12043" width="12.85546875" style="64" customWidth="1"/>
    <col min="12044" max="12044" width="14.7109375" style="64" customWidth="1"/>
    <col min="12045" max="12045" width="14.140625" style="64" customWidth="1"/>
    <col min="12046" max="12046" width="12.5703125" style="64" customWidth="1"/>
    <col min="12047" max="12047" width="14.28515625" style="64" customWidth="1"/>
    <col min="12048" max="12048" width="13.7109375" style="64" customWidth="1"/>
    <col min="12049" max="12049" width="12.85546875" style="64" customWidth="1"/>
    <col min="12050" max="12050" width="15.28515625" style="64" customWidth="1"/>
    <col min="12051" max="12051" width="14.85546875" style="64" customWidth="1"/>
    <col min="12052" max="12052" width="16.28515625" style="64" customWidth="1"/>
    <col min="12053" max="12053" width="14.28515625" style="64" customWidth="1"/>
    <col min="12054" max="12054" width="10.5703125" style="64" bestFit="1" customWidth="1"/>
    <col min="12055" max="12055" width="9.28515625" style="64" bestFit="1" customWidth="1"/>
    <col min="12056" max="12288" width="9.140625" style="64"/>
    <col min="12289" max="12289" width="3" style="64" customWidth="1"/>
    <col min="12290" max="12290" width="57" style="64" customWidth="1"/>
    <col min="12291" max="12291" width="13.85546875" style="64" customWidth="1"/>
    <col min="12292" max="12294" width="14.28515625" style="64" customWidth="1"/>
    <col min="12295" max="12295" width="13.28515625" style="64" customWidth="1"/>
    <col min="12296" max="12296" width="12.42578125" style="64" customWidth="1"/>
    <col min="12297" max="12297" width="13.7109375" style="64" customWidth="1"/>
    <col min="12298" max="12298" width="13.28515625" style="64" customWidth="1"/>
    <col min="12299" max="12299" width="12.85546875" style="64" customWidth="1"/>
    <col min="12300" max="12300" width="14.7109375" style="64" customWidth="1"/>
    <col min="12301" max="12301" width="14.140625" style="64" customWidth="1"/>
    <col min="12302" max="12302" width="12.5703125" style="64" customWidth="1"/>
    <col min="12303" max="12303" width="14.28515625" style="64" customWidth="1"/>
    <col min="12304" max="12304" width="13.7109375" style="64" customWidth="1"/>
    <col min="12305" max="12305" width="12.85546875" style="64" customWidth="1"/>
    <col min="12306" max="12306" width="15.28515625" style="64" customWidth="1"/>
    <col min="12307" max="12307" width="14.85546875" style="64" customWidth="1"/>
    <col min="12308" max="12308" width="16.28515625" style="64" customWidth="1"/>
    <col min="12309" max="12309" width="14.28515625" style="64" customWidth="1"/>
    <col min="12310" max="12310" width="10.5703125" style="64" bestFit="1" customWidth="1"/>
    <col min="12311" max="12311" width="9.28515625" style="64" bestFit="1" customWidth="1"/>
    <col min="12312" max="12544" width="9.140625" style="64"/>
    <col min="12545" max="12545" width="3" style="64" customWidth="1"/>
    <col min="12546" max="12546" width="57" style="64" customWidth="1"/>
    <col min="12547" max="12547" width="13.85546875" style="64" customWidth="1"/>
    <col min="12548" max="12550" width="14.28515625" style="64" customWidth="1"/>
    <col min="12551" max="12551" width="13.28515625" style="64" customWidth="1"/>
    <col min="12552" max="12552" width="12.42578125" style="64" customWidth="1"/>
    <col min="12553" max="12553" width="13.7109375" style="64" customWidth="1"/>
    <col min="12554" max="12554" width="13.28515625" style="64" customWidth="1"/>
    <col min="12555" max="12555" width="12.85546875" style="64" customWidth="1"/>
    <col min="12556" max="12556" width="14.7109375" style="64" customWidth="1"/>
    <col min="12557" max="12557" width="14.140625" style="64" customWidth="1"/>
    <col min="12558" max="12558" width="12.5703125" style="64" customWidth="1"/>
    <col min="12559" max="12559" width="14.28515625" style="64" customWidth="1"/>
    <col min="12560" max="12560" width="13.7109375" style="64" customWidth="1"/>
    <col min="12561" max="12561" width="12.85546875" style="64" customWidth="1"/>
    <col min="12562" max="12562" width="15.28515625" style="64" customWidth="1"/>
    <col min="12563" max="12563" width="14.85546875" style="64" customWidth="1"/>
    <col min="12564" max="12564" width="16.28515625" style="64" customWidth="1"/>
    <col min="12565" max="12565" width="14.28515625" style="64" customWidth="1"/>
    <col min="12566" max="12566" width="10.5703125" style="64" bestFit="1" customWidth="1"/>
    <col min="12567" max="12567" width="9.28515625" style="64" bestFit="1" customWidth="1"/>
    <col min="12568" max="12800" width="9.140625" style="64"/>
    <col min="12801" max="12801" width="3" style="64" customWidth="1"/>
    <col min="12802" max="12802" width="57" style="64" customWidth="1"/>
    <col min="12803" max="12803" width="13.85546875" style="64" customWidth="1"/>
    <col min="12804" max="12806" width="14.28515625" style="64" customWidth="1"/>
    <col min="12807" max="12807" width="13.28515625" style="64" customWidth="1"/>
    <col min="12808" max="12808" width="12.42578125" style="64" customWidth="1"/>
    <col min="12809" max="12809" width="13.7109375" style="64" customWidth="1"/>
    <col min="12810" max="12810" width="13.28515625" style="64" customWidth="1"/>
    <col min="12811" max="12811" width="12.85546875" style="64" customWidth="1"/>
    <col min="12812" max="12812" width="14.7109375" style="64" customWidth="1"/>
    <col min="12813" max="12813" width="14.140625" style="64" customWidth="1"/>
    <col min="12814" max="12814" width="12.5703125" style="64" customWidth="1"/>
    <col min="12815" max="12815" width="14.28515625" style="64" customWidth="1"/>
    <col min="12816" max="12816" width="13.7109375" style="64" customWidth="1"/>
    <col min="12817" max="12817" width="12.85546875" style="64" customWidth="1"/>
    <col min="12818" max="12818" width="15.28515625" style="64" customWidth="1"/>
    <col min="12819" max="12819" width="14.85546875" style="64" customWidth="1"/>
    <col min="12820" max="12820" width="16.28515625" style="64" customWidth="1"/>
    <col min="12821" max="12821" width="14.28515625" style="64" customWidth="1"/>
    <col min="12822" max="12822" width="10.5703125" style="64" bestFit="1" customWidth="1"/>
    <col min="12823" max="12823" width="9.28515625" style="64" bestFit="1" customWidth="1"/>
    <col min="12824" max="13056" width="9.140625" style="64"/>
    <col min="13057" max="13057" width="3" style="64" customWidth="1"/>
    <col min="13058" max="13058" width="57" style="64" customWidth="1"/>
    <col min="13059" max="13059" width="13.85546875" style="64" customWidth="1"/>
    <col min="13060" max="13062" width="14.28515625" style="64" customWidth="1"/>
    <col min="13063" max="13063" width="13.28515625" style="64" customWidth="1"/>
    <col min="13064" max="13064" width="12.42578125" style="64" customWidth="1"/>
    <col min="13065" max="13065" width="13.7109375" style="64" customWidth="1"/>
    <col min="13066" max="13066" width="13.28515625" style="64" customWidth="1"/>
    <col min="13067" max="13067" width="12.85546875" style="64" customWidth="1"/>
    <col min="13068" max="13068" width="14.7109375" style="64" customWidth="1"/>
    <col min="13069" max="13069" width="14.140625" style="64" customWidth="1"/>
    <col min="13070" max="13070" width="12.5703125" style="64" customWidth="1"/>
    <col min="13071" max="13071" width="14.28515625" style="64" customWidth="1"/>
    <col min="13072" max="13072" width="13.7109375" style="64" customWidth="1"/>
    <col min="13073" max="13073" width="12.85546875" style="64" customWidth="1"/>
    <col min="13074" max="13074" width="15.28515625" style="64" customWidth="1"/>
    <col min="13075" max="13075" width="14.85546875" style="64" customWidth="1"/>
    <col min="13076" max="13076" width="16.28515625" style="64" customWidth="1"/>
    <col min="13077" max="13077" width="14.28515625" style="64" customWidth="1"/>
    <col min="13078" max="13078" width="10.5703125" style="64" bestFit="1" customWidth="1"/>
    <col min="13079" max="13079" width="9.28515625" style="64" bestFit="1" customWidth="1"/>
    <col min="13080" max="13312" width="9.140625" style="64"/>
    <col min="13313" max="13313" width="3" style="64" customWidth="1"/>
    <col min="13314" max="13314" width="57" style="64" customWidth="1"/>
    <col min="13315" max="13315" width="13.85546875" style="64" customWidth="1"/>
    <col min="13316" max="13318" width="14.28515625" style="64" customWidth="1"/>
    <col min="13319" max="13319" width="13.28515625" style="64" customWidth="1"/>
    <col min="13320" max="13320" width="12.42578125" style="64" customWidth="1"/>
    <col min="13321" max="13321" width="13.7109375" style="64" customWidth="1"/>
    <col min="13322" max="13322" width="13.28515625" style="64" customWidth="1"/>
    <col min="13323" max="13323" width="12.85546875" style="64" customWidth="1"/>
    <col min="13324" max="13324" width="14.7109375" style="64" customWidth="1"/>
    <col min="13325" max="13325" width="14.140625" style="64" customWidth="1"/>
    <col min="13326" max="13326" width="12.5703125" style="64" customWidth="1"/>
    <col min="13327" max="13327" width="14.28515625" style="64" customWidth="1"/>
    <col min="13328" max="13328" width="13.7109375" style="64" customWidth="1"/>
    <col min="13329" max="13329" width="12.85546875" style="64" customWidth="1"/>
    <col min="13330" max="13330" width="15.28515625" style="64" customWidth="1"/>
    <col min="13331" max="13331" width="14.85546875" style="64" customWidth="1"/>
    <col min="13332" max="13332" width="16.28515625" style="64" customWidth="1"/>
    <col min="13333" max="13333" width="14.28515625" style="64" customWidth="1"/>
    <col min="13334" max="13334" width="10.5703125" style="64" bestFit="1" customWidth="1"/>
    <col min="13335" max="13335" width="9.28515625" style="64" bestFit="1" customWidth="1"/>
    <col min="13336" max="13568" width="9.140625" style="64"/>
    <col min="13569" max="13569" width="3" style="64" customWidth="1"/>
    <col min="13570" max="13570" width="57" style="64" customWidth="1"/>
    <col min="13571" max="13571" width="13.85546875" style="64" customWidth="1"/>
    <col min="13572" max="13574" width="14.28515625" style="64" customWidth="1"/>
    <col min="13575" max="13575" width="13.28515625" style="64" customWidth="1"/>
    <col min="13576" max="13576" width="12.42578125" style="64" customWidth="1"/>
    <col min="13577" max="13577" width="13.7109375" style="64" customWidth="1"/>
    <col min="13578" max="13578" width="13.28515625" style="64" customWidth="1"/>
    <col min="13579" max="13579" width="12.85546875" style="64" customWidth="1"/>
    <col min="13580" max="13580" width="14.7109375" style="64" customWidth="1"/>
    <col min="13581" max="13581" width="14.140625" style="64" customWidth="1"/>
    <col min="13582" max="13582" width="12.5703125" style="64" customWidth="1"/>
    <col min="13583" max="13583" width="14.28515625" style="64" customWidth="1"/>
    <col min="13584" max="13584" width="13.7109375" style="64" customWidth="1"/>
    <col min="13585" max="13585" width="12.85546875" style="64" customWidth="1"/>
    <col min="13586" max="13586" width="15.28515625" style="64" customWidth="1"/>
    <col min="13587" max="13587" width="14.85546875" style="64" customWidth="1"/>
    <col min="13588" max="13588" width="16.28515625" style="64" customWidth="1"/>
    <col min="13589" max="13589" width="14.28515625" style="64" customWidth="1"/>
    <col min="13590" max="13590" width="10.5703125" style="64" bestFit="1" customWidth="1"/>
    <col min="13591" max="13591" width="9.28515625" style="64" bestFit="1" customWidth="1"/>
    <col min="13592" max="13824" width="9.140625" style="64"/>
    <col min="13825" max="13825" width="3" style="64" customWidth="1"/>
    <col min="13826" max="13826" width="57" style="64" customWidth="1"/>
    <col min="13827" max="13827" width="13.85546875" style="64" customWidth="1"/>
    <col min="13828" max="13830" width="14.28515625" style="64" customWidth="1"/>
    <col min="13831" max="13831" width="13.28515625" style="64" customWidth="1"/>
    <col min="13832" max="13832" width="12.42578125" style="64" customWidth="1"/>
    <col min="13833" max="13833" width="13.7109375" style="64" customWidth="1"/>
    <col min="13834" max="13834" width="13.28515625" style="64" customWidth="1"/>
    <col min="13835" max="13835" width="12.85546875" style="64" customWidth="1"/>
    <col min="13836" max="13836" width="14.7109375" style="64" customWidth="1"/>
    <col min="13837" max="13837" width="14.140625" style="64" customWidth="1"/>
    <col min="13838" max="13838" width="12.5703125" style="64" customWidth="1"/>
    <col min="13839" max="13839" width="14.28515625" style="64" customWidth="1"/>
    <col min="13840" max="13840" width="13.7109375" style="64" customWidth="1"/>
    <col min="13841" max="13841" width="12.85546875" style="64" customWidth="1"/>
    <col min="13842" max="13842" width="15.28515625" style="64" customWidth="1"/>
    <col min="13843" max="13843" width="14.85546875" style="64" customWidth="1"/>
    <col min="13844" max="13844" width="16.28515625" style="64" customWidth="1"/>
    <col min="13845" max="13845" width="14.28515625" style="64" customWidth="1"/>
    <col min="13846" max="13846" width="10.5703125" style="64" bestFit="1" customWidth="1"/>
    <col min="13847" max="13847" width="9.28515625" style="64" bestFit="1" customWidth="1"/>
    <col min="13848" max="14080" width="9.140625" style="64"/>
    <col min="14081" max="14081" width="3" style="64" customWidth="1"/>
    <col min="14082" max="14082" width="57" style="64" customWidth="1"/>
    <col min="14083" max="14083" width="13.85546875" style="64" customWidth="1"/>
    <col min="14084" max="14086" width="14.28515625" style="64" customWidth="1"/>
    <col min="14087" max="14087" width="13.28515625" style="64" customWidth="1"/>
    <col min="14088" max="14088" width="12.42578125" style="64" customWidth="1"/>
    <col min="14089" max="14089" width="13.7109375" style="64" customWidth="1"/>
    <col min="14090" max="14090" width="13.28515625" style="64" customWidth="1"/>
    <col min="14091" max="14091" width="12.85546875" style="64" customWidth="1"/>
    <col min="14092" max="14092" width="14.7109375" style="64" customWidth="1"/>
    <col min="14093" max="14093" width="14.140625" style="64" customWidth="1"/>
    <col min="14094" max="14094" width="12.5703125" style="64" customWidth="1"/>
    <col min="14095" max="14095" width="14.28515625" style="64" customWidth="1"/>
    <col min="14096" max="14096" width="13.7109375" style="64" customWidth="1"/>
    <col min="14097" max="14097" width="12.85546875" style="64" customWidth="1"/>
    <col min="14098" max="14098" width="15.28515625" style="64" customWidth="1"/>
    <col min="14099" max="14099" width="14.85546875" style="64" customWidth="1"/>
    <col min="14100" max="14100" width="16.28515625" style="64" customWidth="1"/>
    <col min="14101" max="14101" width="14.28515625" style="64" customWidth="1"/>
    <col min="14102" max="14102" width="10.5703125" style="64" bestFit="1" customWidth="1"/>
    <col min="14103" max="14103" width="9.28515625" style="64" bestFit="1" customWidth="1"/>
    <col min="14104" max="14336" width="9.140625" style="64"/>
    <col min="14337" max="14337" width="3" style="64" customWidth="1"/>
    <col min="14338" max="14338" width="57" style="64" customWidth="1"/>
    <col min="14339" max="14339" width="13.85546875" style="64" customWidth="1"/>
    <col min="14340" max="14342" width="14.28515625" style="64" customWidth="1"/>
    <col min="14343" max="14343" width="13.28515625" style="64" customWidth="1"/>
    <col min="14344" max="14344" width="12.42578125" style="64" customWidth="1"/>
    <col min="14345" max="14345" width="13.7109375" style="64" customWidth="1"/>
    <col min="14346" max="14346" width="13.28515625" style="64" customWidth="1"/>
    <col min="14347" max="14347" width="12.85546875" style="64" customWidth="1"/>
    <col min="14348" max="14348" width="14.7109375" style="64" customWidth="1"/>
    <col min="14349" max="14349" width="14.140625" style="64" customWidth="1"/>
    <col min="14350" max="14350" width="12.5703125" style="64" customWidth="1"/>
    <col min="14351" max="14351" width="14.28515625" style="64" customWidth="1"/>
    <col min="14352" max="14352" width="13.7109375" style="64" customWidth="1"/>
    <col min="14353" max="14353" width="12.85546875" style="64" customWidth="1"/>
    <col min="14354" max="14354" width="15.28515625" style="64" customWidth="1"/>
    <col min="14355" max="14355" width="14.85546875" style="64" customWidth="1"/>
    <col min="14356" max="14356" width="16.28515625" style="64" customWidth="1"/>
    <col min="14357" max="14357" width="14.28515625" style="64" customWidth="1"/>
    <col min="14358" max="14358" width="10.5703125" style="64" bestFit="1" customWidth="1"/>
    <col min="14359" max="14359" width="9.28515625" style="64" bestFit="1" customWidth="1"/>
    <col min="14360" max="14592" width="9.140625" style="64"/>
    <col min="14593" max="14593" width="3" style="64" customWidth="1"/>
    <col min="14594" max="14594" width="57" style="64" customWidth="1"/>
    <col min="14595" max="14595" width="13.85546875" style="64" customWidth="1"/>
    <col min="14596" max="14598" width="14.28515625" style="64" customWidth="1"/>
    <col min="14599" max="14599" width="13.28515625" style="64" customWidth="1"/>
    <col min="14600" max="14600" width="12.42578125" style="64" customWidth="1"/>
    <col min="14601" max="14601" width="13.7109375" style="64" customWidth="1"/>
    <col min="14602" max="14602" width="13.28515625" style="64" customWidth="1"/>
    <col min="14603" max="14603" width="12.85546875" style="64" customWidth="1"/>
    <col min="14604" max="14604" width="14.7109375" style="64" customWidth="1"/>
    <col min="14605" max="14605" width="14.140625" style="64" customWidth="1"/>
    <col min="14606" max="14606" width="12.5703125" style="64" customWidth="1"/>
    <col min="14607" max="14607" width="14.28515625" style="64" customWidth="1"/>
    <col min="14608" max="14608" width="13.7109375" style="64" customWidth="1"/>
    <col min="14609" max="14609" width="12.85546875" style="64" customWidth="1"/>
    <col min="14610" max="14610" width="15.28515625" style="64" customWidth="1"/>
    <col min="14611" max="14611" width="14.85546875" style="64" customWidth="1"/>
    <col min="14612" max="14612" width="16.28515625" style="64" customWidth="1"/>
    <col min="14613" max="14613" width="14.28515625" style="64" customWidth="1"/>
    <col min="14614" max="14614" width="10.5703125" style="64" bestFit="1" customWidth="1"/>
    <col min="14615" max="14615" width="9.28515625" style="64" bestFit="1" customWidth="1"/>
    <col min="14616" max="14848" width="9.140625" style="64"/>
    <col min="14849" max="14849" width="3" style="64" customWidth="1"/>
    <col min="14850" max="14850" width="57" style="64" customWidth="1"/>
    <col min="14851" max="14851" width="13.85546875" style="64" customWidth="1"/>
    <col min="14852" max="14854" width="14.28515625" style="64" customWidth="1"/>
    <col min="14855" max="14855" width="13.28515625" style="64" customWidth="1"/>
    <col min="14856" max="14856" width="12.42578125" style="64" customWidth="1"/>
    <col min="14857" max="14857" width="13.7109375" style="64" customWidth="1"/>
    <col min="14858" max="14858" width="13.28515625" style="64" customWidth="1"/>
    <col min="14859" max="14859" width="12.85546875" style="64" customWidth="1"/>
    <col min="14860" max="14860" width="14.7109375" style="64" customWidth="1"/>
    <col min="14861" max="14861" width="14.140625" style="64" customWidth="1"/>
    <col min="14862" max="14862" width="12.5703125" style="64" customWidth="1"/>
    <col min="14863" max="14863" width="14.28515625" style="64" customWidth="1"/>
    <col min="14864" max="14864" width="13.7109375" style="64" customWidth="1"/>
    <col min="14865" max="14865" width="12.85546875" style="64" customWidth="1"/>
    <col min="14866" max="14866" width="15.28515625" style="64" customWidth="1"/>
    <col min="14867" max="14867" width="14.85546875" style="64" customWidth="1"/>
    <col min="14868" max="14868" width="16.28515625" style="64" customWidth="1"/>
    <col min="14869" max="14869" width="14.28515625" style="64" customWidth="1"/>
    <col min="14870" max="14870" width="10.5703125" style="64" bestFit="1" customWidth="1"/>
    <col min="14871" max="14871" width="9.28515625" style="64" bestFit="1" customWidth="1"/>
    <col min="14872" max="15104" width="9.140625" style="64"/>
    <col min="15105" max="15105" width="3" style="64" customWidth="1"/>
    <col min="15106" max="15106" width="57" style="64" customWidth="1"/>
    <col min="15107" max="15107" width="13.85546875" style="64" customWidth="1"/>
    <col min="15108" max="15110" width="14.28515625" style="64" customWidth="1"/>
    <col min="15111" max="15111" width="13.28515625" style="64" customWidth="1"/>
    <col min="15112" max="15112" width="12.42578125" style="64" customWidth="1"/>
    <col min="15113" max="15113" width="13.7109375" style="64" customWidth="1"/>
    <col min="15114" max="15114" width="13.28515625" style="64" customWidth="1"/>
    <col min="15115" max="15115" width="12.85546875" style="64" customWidth="1"/>
    <col min="15116" max="15116" width="14.7109375" style="64" customWidth="1"/>
    <col min="15117" max="15117" width="14.140625" style="64" customWidth="1"/>
    <col min="15118" max="15118" width="12.5703125" style="64" customWidth="1"/>
    <col min="15119" max="15119" width="14.28515625" style="64" customWidth="1"/>
    <col min="15120" max="15120" width="13.7109375" style="64" customWidth="1"/>
    <col min="15121" max="15121" width="12.85546875" style="64" customWidth="1"/>
    <col min="15122" max="15122" width="15.28515625" style="64" customWidth="1"/>
    <col min="15123" max="15123" width="14.85546875" style="64" customWidth="1"/>
    <col min="15124" max="15124" width="16.28515625" style="64" customWidth="1"/>
    <col min="15125" max="15125" width="14.28515625" style="64" customWidth="1"/>
    <col min="15126" max="15126" width="10.5703125" style="64" bestFit="1" customWidth="1"/>
    <col min="15127" max="15127" width="9.28515625" style="64" bestFit="1" customWidth="1"/>
    <col min="15128" max="15360" width="9.140625" style="64"/>
    <col min="15361" max="15361" width="3" style="64" customWidth="1"/>
    <col min="15362" max="15362" width="57" style="64" customWidth="1"/>
    <col min="15363" max="15363" width="13.85546875" style="64" customWidth="1"/>
    <col min="15364" max="15366" width="14.28515625" style="64" customWidth="1"/>
    <col min="15367" max="15367" width="13.28515625" style="64" customWidth="1"/>
    <col min="15368" max="15368" width="12.42578125" style="64" customWidth="1"/>
    <col min="15369" max="15369" width="13.7109375" style="64" customWidth="1"/>
    <col min="15370" max="15370" width="13.28515625" style="64" customWidth="1"/>
    <col min="15371" max="15371" width="12.85546875" style="64" customWidth="1"/>
    <col min="15372" max="15372" width="14.7109375" style="64" customWidth="1"/>
    <col min="15373" max="15373" width="14.140625" style="64" customWidth="1"/>
    <col min="15374" max="15374" width="12.5703125" style="64" customWidth="1"/>
    <col min="15375" max="15375" width="14.28515625" style="64" customWidth="1"/>
    <col min="15376" max="15376" width="13.7109375" style="64" customWidth="1"/>
    <col min="15377" max="15377" width="12.85546875" style="64" customWidth="1"/>
    <col min="15378" max="15378" width="15.28515625" style="64" customWidth="1"/>
    <col min="15379" max="15379" width="14.85546875" style="64" customWidth="1"/>
    <col min="15380" max="15380" width="16.28515625" style="64" customWidth="1"/>
    <col min="15381" max="15381" width="14.28515625" style="64" customWidth="1"/>
    <col min="15382" max="15382" width="10.5703125" style="64" bestFit="1" customWidth="1"/>
    <col min="15383" max="15383" width="9.28515625" style="64" bestFit="1" customWidth="1"/>
    <col min="15384" max="15616" width="9.140625" style="64"/>
    <col min="15617" max="15617" width="3" style="64" customWidth="1"/>
    <col min="15618" max="15618" width="57" style="64" customWidth="1"/>
    <col min="15619" max="15619" width="13.85546875" style="64" customWidth="1"/>
    <col min="15620" max="15622" width="14.28515625" style="64" customWidth="1"/>
    <col min="15623" max="15623" width="13.28515625" style="64" customWidth="1"/>
    <col min="15624" max="15624" width="12.42578125" style="64" customWidth="1"/>
    <col min="15625" max="15625" width="13.7109375" style="64" customWidth="1"/>
    <col min="15626" max="15626" width="13.28515625" style="64" customWidth="1"/>
    <col min="15627" max="15627" width="12.85546875" style="64" customWidth="1"/>
    <col min="15628" max="15628" width="14.7109375" style="64" customWidth="1"/>
    <col min="15629" max="15629" width="14.140625" style="64" customWidth="1"/>
    <col min="15630" max="15630" width="12.5703125" style="64" customWidth="1"/>
    <col min="15631" max="15631" width="14.28515625" style="64" customWidth="1"/>
    <col min="15632" max="15632" width="13.7109375" style="64" customWidth="1"/>
    <col min="15633" max="15633" width="12.85546875" style="64" customWidth="1"/>
    <col min="15634" max="15634" width="15.28515625" style="64" customWidth="1"/>
    <col min="15635" max="15635" width="14.85546875" style="64" customWidth="1"/>
    <col min="15636" max="15636" width="16.28515625" style="64" customWidth="1"/>
    <col min="15637" max="15637" width="14.28515625" style="64" customWidth="1"/>
    <col min="15638" max="15638" width="10.5703125" style="64" bestFit="1" customWidth="1"/>
    <col min="15639" max="15639" width="9.28515625" style="64" bestFit="1" customWidth="1"/>
    <col min="15640" max="15872" width="9.140625" style="64"/>
    <col min="15873" max="15873" width="3" style="64" customWidth="1"/>
    <col min="15874" max="15874" width="57" style="64" customWidth="1"/>
    <col min="15875" max="15875" width="13.85546875" style="64" customWidth="1"/>
    <col min="15876" max="15878" width="14.28515625" style="64" customWidth="1"/>
    <col min="15879" max="15879" width="13.28515625" style="64" customWidth="1"/>
    <col min="15880" max="15880" width="12.42578125" style="64" customWidth="1"/>
    <col min="15881" max="15881" width="13.7109375" style="64" customWidth="1"/>
    <col min="15882" max="15882" width="13.28515625" style="64" customWidth="1"/>
    <col min="15883" max="15883" width="12.85546875" style="64" customWidth="1"/>
    <col min="15884" max="15884" width="14.7109375" style="64" customWidth="1"/>
    <col min="15885" max="15885" width="14.140625" style="64" customWidth="1"/>
    <col min="15886" max="15886" width="12.5703125" style="64" customWidth="1"/>
    <col min="15887" max="15887" width="14.28515625" style="64" customWidth="1"/>
    <col min="15888" max="15888" width="13.7109375" style="64" customWidth="1"/>
    <col min="15889" max="15889" width="12.85546875" style="64" customWidth="1"/>
    <col min="15890" max="15890" width="15.28515625" style="64" customWidth="1"/>
    <col min="15891" max="15891" width="14.85546875" style="64" customWidth="1"/>
    <col min="15892" max="15892" width="16.28515625" style="64" customWidth="1"/>
    <col min="15893" max="15893" width="14.28515625" style="64" customWidth="1"/>
    <col min="15894" max="15894" width="10.5703125" style="64" bestFit="1" customWidth="1"/>
    <col min="15895" max="15895" width="9.28515625" style="64" bestFit="1" customWidth="1"/>
    <col min="15896" max="16128" width="9.140625" style="64"/>
    <col min="16129" max="16129" width="3" style="64" customWidth="1"/>
    <col min="16130" max="16130" width="57" style="64" customWidth="1"/>
    <col min="16131" max="16131" width="13.85546875" style="64" customWidth="1"/>
    <col min="16132" max="16134" width="14.28515625" style="64" customWidth="1"/>
    <col min="16135" max="16135" width="13.28515625" style="64" customWidth="1"/>
    <col min="16136" max="16136" width="12.42578125" style="64" customWidth="1"/>
    <col min="16137" max="16137" width="13.7109375" style="64" customWidth="1"/>
    <col min="16138" max="16138" width="13.28515625" style="64" customWidth="1"/>
    <col min="16139" max="16139" width="12.85546875" style="64" customWidth="1"/>
    <col min="16140" max="16140" width="14.7109375" style="64" customWidth="1"/>
    <col min="16141" max="16141" width="14.140625" style="64" customWidth="1"/>
    <col min="16142" max="16142" width="12.5703125" style="64" customWidth="1"/>
    <col min="16143" max="16143" width="14.28515625" style="64" customWidth="1"/>
    <col min="16144" max="16144" width="13.7109375" style="64" customWidth="1"/>
    <col min="16145" max="16145" width="12.85546875" style="64" customWidth="1"/>
    <col min="16146" max="16146" width="15.28515625" style="64" customWidth="1"/>
    <col min="16147" max="16147" width="14.85546875" style="64" customWidth="1"/>
    <col min="16148" max="16148" width="16.28515625" style="64" customWidth="1"/>
    <col min="16149" max="16149" width="14.28515625" style="64" customWidth="1"/>
    <col min="16150" max="16150" width="10.5703125" style="64" bestFit="1" customWidth="1"/>
    <col min="16151" max="16151" width="9.28515625" style="64" bestFit="1" customWidth="1"/>
    <col min="16152" max="16384" width="9.140625" style="64"/>
  </cols>
  <sheetData>
    <row r="1" spans="1:20" ht="40.5" customHeight="1">
      <c r="A1" s="7246" t="s">
        <v>355</v>
      </c>
      <c r="B1" s="7246"/>
      <c r="C1" s="7246"/>
      <c r="D1" s="7246"/>
      <c r="E1" s="7246"/>
      <c r="F1" s="7246"/>
      <c r="G1" s="7246"/>
      <c r="H1" s="7246"/>
      <c r="I1" s="7246"/>
      <c r="J1" s="7246"/>
      <c r="K1" s="7246"/>
      <c r="L1" s="7246"/>
      <c r="M1" s="7246"/>
      <c r="N1" s="7246"/>
      <c r="O1" s="7246"/>
      <c r="P1" s="7246"/>
      <c r="Q1" s="7246"/>
      <c r="R1" s="7246"/>
      <c r="S1" s="7246"/>
      <c r="T1" s="7246"/>
    </row>
    <row r="2" spans="1:20" ht="27">
      <c r="A2" s="7247"/>
      <c r="B2" s="7247"/>
      <c r="C2" s="7247"/>
      <c r="D2" s="7247"/>
      <c r="E2" s="7247"/>
      <c r="F2" s="7247"/>
      <c r="G2" s="7247"/>
      <c r="H2" s="7247"/>
      <c r="I2" s="7247"/>
      <c r="J2" s="7247"/>
      <c r="K2" s="7247"/>
      <c r="L2" s="7247"/>
      <c r="M2" s="7247"/>
      <c r="N2" s="7247"/>
      <c r="O2" s="7247"/>
      <c r="P2" s="7247"/>
      <c r="Q2" s="7247"/>
      <c r="R2" s="7247"/>
      <c r="S2" s="7247"/>
      <c r="T2" s="7247"/>
    </row>
    <row r="3" spans="1:20" ht="22.5" customHeight="1">
      <c r="A3" s="7246" t="s">
        <v>367</v>
      </c>
      <c r="B3" s="7246"/>
      <c r="C3" s="7246"/>
      <c r="D3" s="7246"/>
      <c r="E3" s="7246"/>
      <c r="F3" s="7246"/>
      <c r="G3" s="7246"/>
      <c r="H3" s="7246"/>
      <c r="I3" s="7246"/>
      <c r="J3" s="7246"/>
      <c r="K3" s="7246"/>
      <c r="L3" s="7246"/>
      <c r="M3" s="7246"/>
      <c r="N3" s="7246"/>
      <c r="O3" s="7246"/>
      <c r="P3" s="7246"/>
      <c r="Q3" s="7246"/>
      <c r="R3" s="7246"/>
      <c r="S3" s="7246"/>
      <c r="T3" s="7246"/>
    </row>
    <row r="4" spans="1:20" ht="26.25" thickBot="1">
      <c r="B4" s="372"/>
    </row>
    <row r="5" spans="1:20" ht="25.5" customHeight="1">
      <c r="B5" s="7973" t="s">
        <v>1</v>
      </c>
      <c r="C5" s="7974" t="s">
        <v>2</v>
      </c>
      <c r="D5" s="7975"/>
      <c r="E5" s="7976"/>
      <c r="F5" s="7974" t="s">
        <v>3</v>
      </c>
      <c r="G5" s="7975"/>
      <c r="H5" s="7976"/>
      <c r="I5" s="7974" t="s">
        <v>4</v>
      </c>
      <c r="J5" s="7975"/>
      <c r="K5" s="7976"/>
      <c r="L5" s="7974" t="s">
        <v>5</v>
      </c>
      <c r="M5" s="7975"/>
      <c r="N5" s="7976"/>
      <c r="O5" s="7974">
        <v>5</v>
      </c>
      <c r="P5" s="7975"/>
      <c r="Q5" s="7976"/>
      <c r="R5" s="7980" t="s">
        <v>6</v>
      </c>
      <c r="S5" s="7981"/>
      <c r="T5" s="7982"/>
    </row>
    <row r="6" spans="1:20" ht="26.25" thickBot="1">
      <c r="B6" s="7251"/>
      <c r="C6" s="7977"/>
      <c r="D6" s="7978"/>
      <c r="E6" s="7979"/>
      <c r="F6" s="7977"/>
      <c r="G6" s="7978"/>
      <c r="H6" s="7979"/>
      <c r="I6" s="7977"/>
      <c r="J6" s="7978"/>
      <c r="K6" s="7979"/>
      <c r="L6" s="7977"/>
      <c r="M6" s="7978"/>
      <c r="N6" s="7979"/>
      <c r="O6" s="7977"/>
      <c r="P6" s="7978"/>
      <c r="Q6" s="7979"/>
      <c r="R6" s="7983"/>
      <c r="S6" s="7984"/>
      <c r="T6" s="7985"/>
    </row>
    <row r="7" spans="1:20" ht="90" customHeight="1" thickBot="1">
      <c r="B7" s="7252"/>
      <c r="C7" s="1041" t="s">
        <v>7</v>
      </c>
      <c r="D7" s="1042" t="s">
        <v>8</v>
      </c>
      <c r="E7" s="1043" t="s">
        <v>9</v>
      </c>
      <c r="F7" s="1041" t="s">
        <v>7</v>
      </c>
      <c r="G7" s="1042" t="s">
        <v>8</v>
      </c>
      <c r="H7" s="1043" t="s">
        <v>9</v>
      </c>
      <c r="I7" s="1041" t="s">
        <v>7</v>
      </c>
      <c r="J7" s="1042" t="s">
        <v>8</v>
      </c>
      <c r="K7" s="1043" t="s">
        <v>9</v>
      </c>
      <c r="L7" s="1041" t="s">
        <v>7</v>
      </c>
      <c r="M7" s="1042" t="s">
        <v>8</v>
      </c>
      <c r="N7" s="1043" t="s">
        <v>9</v>
      </c>
      <c r="O7" s="1041" t="s">
        <v>7</v>
      </c>
      <c r="P7" s="1042" t="s">
        <v>8</v>
      </c>
      <c r="Q7" s="1043" t="s">
        <v>9</v>
      </c>
      <c r="R7" s="1041" t="s">
        <v>7</v>
      </c>
      <c r="S7" s="1042" t="s">
        <v>8</v>
      </c>
      <c r="T7" s="1043" t="s">
        <v>9</v>
      </c>
    </row>
    <row r="8" spans="1:20" ht="29.25" customHeight="1" outlineLevel="1" thickBot="1">
      <c r="B8" s="1044" t="s">
        <v>10</v>
      </c>
      <c r="C8" s="1045"/>
      <c r="D8" s="1046"/>
      <c r="E8" s="1047"/>
      <c r="F8" s="1048"/>
      <c r="G8" s="1046"/>
      <c r="H8" s="1046"/>
      <c r="I8" s="1046"/>
      <c r="J8" s="1046"/>
      <c r="K8" s="1047"/>
      <c r="L8" s="1045"/>
      <c r="M8" s="1046"/>
      <c r="N8" s="1046"/>
      <c r="O8" s="1046"/>
      <c r="P8" s="1046"/>
      <c r="Q8" s="1047"/>
      <c r="R8" s="1048"/>
      <c r="S8" s="1049"/>
      <c r="T8" s="1514"/>
    </row>
    <row r="9" spans="1:20" ht="25.5" customHeight="1" outlineLevel="1" thickBot="1">
      <c r="B9" s="1050" t="s">
        <v>343</v>
      </c>
      <c r="C9" s="2094">
        <f>C13+C16</f>
        <v>31</v>
      </c>
      <c r="D9" s="2094">
        <f t="shared" ref="D9:E9" si="0">D13+D16</f>
        <v>1</v>
      </c>
      <c r="E9" s="2094">
        <f t="shared" si="0"/>
        <v>32</v>
      </c>
      <c r="F9" s="2124">
        <v>28</v>
      </c>
      <c r="G9" s="2125">
        <v>6</v>
      </c>
      <c r="H9" s="2228">
        <v>34</v>
      </c>
      <c r="I9" s="2124">
        <v>38</v>
      </c>
      <c r="J9" s="2237">
        <v>14</v>
      </c>
      <c r="K9" s="2242">
        <v>52</v>
      </c>
      <c r="L9" s="2237">
        <v>42</v>
      </c>
      <c r="M9" s="2237" t="s">
        <v>364</v>
      </c>
      <c r="N9" s="2243">
        <v>55</v>
      </c>
      <c r="O9" s="2237">
        <v>45</v>
      </c>
      <c r="P9" s="2125">
        <v>22</v>
      </c>
      <c r="Q9" s="2126">
        <v>67</v>
      </c>
      <c r="R9" s="2095">
        <f t="shared" ref="R9:T9" si="1">R13+R16</f>
        <v>184</v>
      </c>
      <c r="S9" s="2095">
        <f t="shared" si="1"/>
        <v>56</v>
      </c>
      <c r="T9" s="2095">
        <f t="shared" si="1"/>
        <v>240</v>
      </c>
    </row>
    <row r="10" spans="1:20" ht="29.25" customHeight="1" outlineLevel="1" thickBot="1">
      <c r="B10" s="1051" t="s">
        <v>14</v>
      </c>
      <c r="C10" s="2096">
        <f t="shared" ref="C10:L10" si="2">SUM(C9)</f>
        <v>31</v>
      </c>
      <c r="D10" s="2097">
        <f t="shared" si="2"/>
        <v>1</v>
      </c>
      <c r="E10" s="2098">
        <f t="shared" si="2"/>
        <v>32</v>
      </c>
      <c r="F10" s="2127">
        <f t="shared" si="2"/>
        <v>28</v>
      </c>
      <c r="G10" s="2128">
        <f t="shared" si="2"/>
        <v>6</v>
      </c>
      <c r="H10" s="2229">
        <v>34</v>
      </c>
      <c r="I10" s="2127">
        <v>38</v>
      </c>
      <c r="J10" s="2128">
        <v>14</v>
      </c>
      <c r="K10" s="2129">
        <v>52</v>
      </c>
      <c r="L10" s="2128">
        <f t="shared" si="2"/>
        <v>42</v>
      </c>
      <c r="M10" s="2128">
        <v>13</v>
      </c>
      <c r="N10" s="2244">
        <f t="shared" ref="N10:T10" si="3">SUM(N9)</f>
        <v>55</v>
      </c>
      <c r="O10" s="2128">
        <f t="shared" si="3"/>
        <v>45</v>
      </c>
      <c r="P10" s="2128">
        <f t="shared" si="3"/>
        <v>22</v>
      </c>
      <c r="Q10" s="2129">
        <f t="shared" si="3"/>
        <v>67</v>
      </c>
      <c r="R10" s="1516">
        <f t="shared" si="3"/>
        <v>184</v>
      </c>
      <c r="S10" s="1516">
        <f t="shared" si="3"/>
        <v>56</v>
      </c>
      <c r="T10" s="1517">
        <f t="shared" si="3"/>
        <v>240</v>
      </c>
    </row>
    <row r="11" spans="1:20" ht="26.25" thickBot="1">
      <c r="B11" s="1052" t="s">
        <v>15</v>
      </c>
      <c r="C11" s="2089"/>
      <c r="D11" s="2090"/>
      <c r="E11" s="2091"/>
      <c r="F11" s="2089"/>
      <c r="G11" s="2090"/>
      <c r="H11" s="2230"/>
      <c r="I11" s="2245"/>
      <c r="J11" s="2246"/>
      <c r="K11" s="2247"/>
      <c r="L11" s="1923"/>
      <c r="M11" s="2248"/>
      <c r="N11" s="2249"/>
      <c r="O11" s="2238"/>
      <c r="P11" s="2093"/>
      <c r="Q11" s="2092"/>
      <c r="R11" s="1923"/>
      <c r="S11" s="1518"/>
      <c r="T11" s="1491"/>
    </row>
    <row r="12" spans="1:20" ht="27" thickBot="1">
      <c r="B12" s="1053" t="s">
        <v>16</v>
      </c>
      <c r="C12" s="1519"/>
      <c r="D12" s="1520"/>
      <c r="E12" s="1521"/>
      <c r="F12" s="1522"/>
      <c r="G12" s="1523"/>
      <c r="H12" s="2231"/>
      <c r="I12" s="1522"/>
      <c r="J12" s="1523"/>
      <c r="K12" s="1524"/>
      <c r="L12" s="2250"/>
      <c r="M12" s="1525"/>
      <c r="N12" s="1526"/>
      <c r="O12" s="1527"/>
      <c r="P12" s="1528"/>
      <c r="Q12" s="1524"/>
      <c r="R12" s="1529"/>
      <c r="S12" s="1530"/>
      <c r="T12" s="1531"/>
    </row>
    <row r="13" spans="1:20" ht="26.25" outlineLevel="1">
      <c r="B13" s="1512" t="s">
        <v>343</v>
      </c>
      <c r="C13" s="1924">
        <v>25</v>
      </c>
      <c r="D13" s="1925">
        <v>1</v>
      </c>
      <c r="E13" s="2130">
        <f t="shared" ref="E13" si="4">SUM(C13:D13)</f>
        <v>26</v>
      </c>
      <c r="F13" s="1532">
        <v>28</v>
      </c>
      <c r="G13" s="1533">
        <v>3</v>
      </c>
      <c r="H13" s="2232">
        <v>31</v>
      </c>
      <c r="I13" s="2124">
        <v>38</v>
      </c>
      <c r="J13" s="2237">
        <v>14</v>
      </c>
      <c r="K13" s="2242">
        <v>52</v>
      </c>
      <c r="L13" s="2239">
        <v>41</v>
      </c>
      <c r="M13" s="2239">
        <v>13</v>
      </c>
      <c r="N13" s="2251">
        <v>54</v>
      </c>
      <c r="O13" s="2239">
        <v>44</v>
      </c>
      <c r="P13" s="1533">
        <v>22</v>
      </c>
      <c r="Q13" s="1534">
        <v>66</v>
      </c>
      <c r="R13" s="1535">
        <f>C13+F13+I13+L13+O13</f>
        <v>176</v>
      </c>
      <c r="S13" s="1536">
        <f>D13+G13+J13+M13+P13</f>
        <v>53</v>
      </c>
      <c r="T13" s="1537">
        <f>E13+H13+K13+N13+Q13</f>
        <v>229</v>
      </c>
    </row>
    <row r="14" spans="1:20" ht="26.25" outlineLevel="1" thickBot="1">
      <c r="B14" s="1513" t="s">
        <v>17</v>
      </c>
      <c r="C14" s="1538">
        <f>SUM(C13)</f>
        <v>25</v>
      </c>
      <c r="D14" s="1539">
        <f>SUM(D13)</f>
        <v>1</v>
      </c>
      <c r="E14" s="1540">
        <f>SUM(C14:D14)</f>
        <v>26</v>
      </c>
      <c r="F14" s="1541">
        <v>28</v>
      </c>
      <c r="G14" s="1542">
        <v>3</v>
      </c>
      <c r="H14" s="2233">
        <v>31</v>
      </c>
      <c r="I14" s="2127">
        <v>38</v>
      </c>
      <c r="J14" s="2128">
        <v>14</v>
      </c>
      <c r="K14" s="2129">
        <v>52</v>
      </c>
      <c r="L14" s="1542">
        <v>41</v>
      </c>
      <c r="M14" s="1542">
        <v>13</v>
      </c>
      <c r="N14" s="2252">
        <v>54</v>
      </c>
      <c r="O14" s="1542">
        <v>44</v>
      </c>
      <c r="P14" s="1542">
        <v>22</v>
      </c>
      <c r="Q14" s="1543">
        <v>66</v>
      </c>
      <c r="R14" s="1544">
        <f t="shared" ref="R14:T14" si="5">SUM(R13:R13)</f>
        <v>176</v>
      </c>
      <c r="S14" s="1540">
        <f t="shared" si="5"/>
        <v>53</v>
      </c>
      <c r="T14" s="1540">
        <f t="shared" si="5"/>
        <v>229</v>
      </c>
    </row>
    <row r="15" spans="1:20" ht="45">
      <c r="B15" s="1054" t="s">
        <v>18</v>
      </c>
      <c r="C15" s="1926"/>
      <c r="D15" s="1927"/>
      <c r="E15" s="1928"/>
      <c r="F15" s="1545"/>
      <c r="G15" s="1546"/>
      <c r="H15" s="2234"/>
      <c r="I15" s="2253"/>
      <c r="J15" s="1546"/>
      <c r="K15" s="1547"/>
      <c r="L15" s="2253"/>
      <c r="M15" s="1546"/>
      <c r="N15" s="1547"/>
      <c r="O15" s="2240"/>
      <c r="P15" s="1546"/>
      <c r="Q15" s="1547"/>
      <c r="R15" s="1545"/>
      <c r="S15" s="1548"/>
      <c r="T15" s="1549"/>
    </row>
    <row r="16" spans="1:20" ht="31.5" customHeight="1" outlineLevel="1" thickBot="1">
      <c r="B16" s="1050" t="s">
        <v>343</v>
      </c>
      <c r="C16" s="2131">
        <v>6</v>
      </c>
      <c r="D16" s="1883">
        <v>0</v>
      </c>
      <c r="E16" s="1879">
        <f t="shared" ref="E16" si="6">SUM(C16:D16)</f>
        <v>6</v>
      </c>
      <c r="F16" s="2132">
        <v>0</v>
      </c>
      <c r="G16" s="2133">
        <v>3</v>
      </c>
      <c r="H16" s="2235">
        <v>3</v>
      </c>
      <c r="I16" s="2132">
        <v>0</v>
      </c>
      <c r="J16" s="2133">
        <v>0</v>
      </c>
      <c r="K16" s="2134">
        <v>0</v>
      </c>
      <c r="L16" s="2132">
        <v>1</v>
      </c>
      <c r="M16" s="2133">
        <v>0</v>
      </c>
      <c r="N16" s="2134">
        <v>1</v>
      </c>
      <c r="O16" s="2241">
        <v>1</v>
      </c>
      <c r="P16" s="2133">
        <v>0</v>
      </c>
      <c r="Q16" s="2134">
        <v>1</v>
      </c>
      <c r="R16" s="1550">
        <f>C16+F16+I16+L16+O16</f>
        <v>8</v>
      </c>
      <c r="S16" s="1551">
        <f>D16+G16+J16+M16+P16</f>
        <v>3</v>
      </c>
      <c r="T16" s="1552">
        <f>E16+H16+K16+N16+Q16</f>
        <v>11</v>
      </c>
    </row>
    <row r="17" spans="2:20" ht="47.25" outlineLevel="1" thickBot="1">
      <c r="B17" s="1055" t="s">
        <v>19</v>
      </c>
      <c r="C17" s="1923">
        <f>C16</f>
        <v>6</v>
      </c>
      <c r="D17" s="1923">
        <f t="shared" ref="D17:T17" si="7">D16</f>
        <v>0</v>
      </c>
      <c r="E17" s="1923">
        <f t="shared" si="7"/>
        <v>6</v>
      </c>
      <c r="F17" s="1923">
        <f t="shared" si="7"/>
        <v>0</v>
      </c>
      <c r="G17" s="1923">
        <f t="shared" si="7"/>
        <v>3</v>
      </c>
      <c r="H17" s="2236">
        <f t="shared" si="7"/>
        <v>3</v>
      </c>
      <c r="I17" s="1923">
        <f t="shared" si="7"/>
        <v>0</v>
      </c>
      <c r="J17" s="1923">
        <f t="shared" si="7"/>
        <v>0</v>
      </c>
      <c r="K17" s="1923">
        <f t="shared" si="7"/>
        <v>0</v>
      </c>
      <c r="L17" s="1923">
        <f t="shared" si="7"/>
        <v>1</v>
      </c>
      <c r="M17" s="1923">
        <f t="shared" si="7"/>
        <v>0</v>
      </c>
      <c r="N17" s="2254">
        <f t="shared" si="7"/>
        <v>1</v>
      </c>
      <c r="O17" s="2238">
        <f t="shared" si="7"/>
        <v>1</v>
      </c>
      <c r="P17" s="1923">
        <f t="shared" si="7"/>
        <v>0</v>
      </c>
      <c r="Q17" s="1923">
        <f t="shared" si="7"/>
        <v>1</v>
      </c>
      <c r="R17" s="1923">
        <f t="shared" si="7"/>
        <v>8</v>
      </c>
      <c r="S17" s="1923">
        <f t="shared" si="7"/>
        <v>3</v>
      </c>
      <c r="T17" s="1923">
        <f t="shared" si="7"/>
        <v>11</v>
      </c>
    </row>
    <row r="18" spans="2:20" ht="35.25" customHeight="1" thickBot="1">
      <c r="B18" s="1056" t="s">
        <v>20</v>
      </c>
      <c r="C18" s="2135">
        <f>C14+C17</f>
        <v>31</v>
      </c>
      <c r="D18" s="2135">
        <f t="shared" ref="D18:E18" si="8">D14+D17</f>
        <v>1</v>
      </c>
      <c r="E18" s="2135">
        <f t="shared" si="8"/>
        <v>32</v>
      </c>
      <c r="F18" s="2224">
        <v>28</v>
      </c>
      <c r="G18" s="2225">
        <v>6</v>
      </c>
      <c r="H18" s="2226">
        <v>34</v>
      </c>
      <c r="I18" s="2225">
        <v>38</v>
      </c>
      <c r="J18" s="2225">
        <v>14</v>
      </c>
      <c r="K18" s="2226">
        <v>52</v>
      </c>
      <c r="L18" s="2225">
        <v>42</v>
      </c>
      <c r="M18" s="2225" t="s">
        <v>364</v>
      </c>
      <c r="N18" s="2226">
        <v>55</v>
      </c>
      <c r="O18" s="2225">
        <v>45</v>
      </c>
      <c r="P18" s="2225">
        <v>22</v>
      </c>
      <c r="Q18" s="2227">
        <v>67</v>
      </c>
      <c r="R18" s="2223">
        <f t="shared" ref="R18:T18" si="9">R14+R17</f>
        <v>184</v>
      </c>
      <c r="S18" s="1040">
        <f t="shared" si="9"/>
        <v>56</v>
      </c>
      <c r="T18" s="1515">
        <f t="shared" si="9"/>
        <v>240</v>
      </c>
    </row>
    <row r="19" spans="2:20">
      <c r="B19" s="94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</row>
    <row r="20" spans="2:20"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3"/>
      <c r="O20" s="93"/>
      <c r="P20" s="93"/>
      <c r="Q20" s="93"/>
      <c r="R20" s="93"/>
      <c r="S20" s="93"/>
      <c r="T20" s="93"/>
    </row>
    <row r="21" spans="2:20">
      <c r="B21" s="7249"/>
      <c r="C21" s="7249"/>
      <c r="D21" s="7249"/>
      <c r="E21" s="7249"/>
      <c r="F21" s="7249"/>
      <c r="G21" s="7249"/>
      <c r="H21" s="7249"/>
      <c r="I21" s="7249"/>
      <c r="J21" s="7249"/>
      <c r="K21" s="7249"/>
      <c r="L21" s="7249"/>
      <c r="M21" s="7249"/>
      <c r="N21" s="7249"/>
      <c r="O21" s="7249"/>
      <c r="P21" s="7249"/>
      <c r="Q21" s="7249"/>
      <c r="R21" s="7249"/>
      <c r="S21" s="7249"/>
      <c r="T21" s="7249"/>
    </row>
    <row r="22" spans="2:20">
      <c r="B22" s="388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</row>
    <row r="24" spans="2:20">
      <c r="B24" s="94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</row>
    <row r="25" spans="2:20"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T25"/>
  <sheetViews>
    <sheetView zoomScale="50" zoomScaleNormal="50" workbookViewId="0">
      <selection activeCell="E35" sqref="E35"/>
    </sheetView>
  </sheetViews>
  <sheetFormatPr defaultRowHeight="25.5" outlineLevelRow="1"/>
  <cols>
    <col min="1" max="1" width="3" style="223" customWidth="1"/>
    <col min="2" max="2" width="64.140625" style="223" customWidth="1"/>
    <col min="3" max="3" width="13.85546875" style="223" customWidth="1"/>
    <col min="4" max="6" width="14.28515625" style="223" customWidth="1"/>
    <col min="7" max="7" width="13.28515625" style="223" customWidth="1"/>
    <col min="8" max="8" width="12.42578125" style="223" customWidth="1"/>
    <col min="9" max="9" width="13.7109375" style="223" customWidth="1"/>
    <col min="10" max="10" width="13.28515625" style="223" customWidth="1"/>
    <col min="11" max="11" width="12.85546875" style="223" customWidth="1"/>
    <col min="12" max="12" width="17.5703125" style="223" customWidth="1"/>
    <col min="13" max="13" width="14.140625" style="223" customWidth="1"/>
    <col min="14" max="14" width="12.5703125" style="223" customWidth="1"/>
    <col min="15" max="15" width="14.28515625" style="223" customWidth="1"/>
    <col min="16" max="16" width="13.7109375" style="223" customWidth="1"/>
    <col min="17" max="17" width="12.85546875" style="223" customWidth="1"/>
    <col min="18" max="18" width="15.28515625" style="223" customWidth="1"/>
    <col min="19" max="19" width="14.85546875" style="223" customWidth="1"/>
    <col min="20" max="20" width="16.2851562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57" style="223" customWidth="1"/>
    <col min="259" max="259" width="13.85546875" style="223" customWidth="1"/>
    <col min="260" max="262" width="14.28515625" style="223" customWidth="1"/>
    <col min="263" max="263" width="13.28515625" style="223" customWidth="1"/>
    <col min="264" max="264" width="12.42578125" style="223" customWidth="1"/>
    <col min="265" max="265" width="13.7109375" style="223" customWidth="1"/>
    <col min="266" max="266" width="13.28515625" style="223" customWidth="1"/>
    <col min="267" max="267" width="12.85546875" style="223" customWidth="1"/>
    <col min="268" max="268" width="14.7109375" style="223" customWidth="1"/>
    <col min="269" max="269" width="14.140625" style="223" customWidth="1"/>
    <col min="270" max="270" width="12.5703125" style="223" customWidth="1"/>
    <col min="271" max="271" width="14.28515625" style="223" customWidth="1"/>
    <col min="272" max="272" width="13.7109375" style="223" customWidth="1"/>
    <col min="273" max="273" width="12.85546875" style="223" customWidth="1"/>
    <col min="274" max="274" width="15.28515625" style="223" customWidth="1"/>
    <col min="275" max="275" width="14.85546875" style="223" customWidth="1"/>
    <col min="276" max="276" width="16.2851562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57" style="223" customWidth="1"/>
    <col min="515" max="515" width="13.85546875" style="223" customWidth="1"/>
    <col min="516" max="518" width="14.28515625" style="223" customWidth="1"/>
    <col min="519" max="519" width="13.28515625" style="223" customWidth="1"/>
    <col min="520" max="520" width="12.42578125" style="223" customWidth="1"/>
    <col min="521" max="521" width="13.7109375" style="223" customWidth="1"/>
    <col min="522" max="522" width="13.28515625" style="223" customWidth="1"/>
    <col min="523" max="523" width="12.85546875" style="223" customWidth="1"/>
    <col min="524" max="524" width="14.7109375" style="223" customWidth="1"/>
    <col min="525" max="525" width="14.140625" style="223" customWidth="1"/>
    <col min="526" max="526" width="12.5703125" style="223" customWidth="1"/>
    <col min="527" max="527" width="14.28515625" style="223" customWidth="1"/>
    <col min="528" max="528" width="13.7109375" style="223" customWidth="1"/>
    <col min="529" max="529" width="12.85546875" style="223" customWidth="1"/>
    <col min="530" max="530" width="15.28515625" style="223" customWidth="1"/>
    <col min="531" max="531" width="14.85546875" style="223" customWidth="1"/>
    <col min="532" max="532" width="16.2851562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57" style="223" customWidth="1"/>
    <col min="771" max="771" width="13.85546875" style="223" customWidth="1"/>
    <col min="772" max="774" width="14.28515625" style="223" customWidth="1"/>
    <col min="775" max="775" width="13.28515625" style="223" customWidth="1"/>
    <col min="776" max="776" width="12.42578125" style="223" customWidth="1"/>
    <col min="777" max="777" width="13.7109375" style="223" customWidth="1"/>
    <col min="778" max="778" width="13.28515625" style="223" customWidth="1"/>
    <col min="779" max="779" width="12.85546875" style="223" customWidth="1"/>
    <col min="780" max="780" width="14.7109375" style="223" customWidth="1"/>
    <col min="781" max="781" width="14.140625" style="223" customWidth="1"/>
    <col min="782" max="782" width="12.5703125" style="223" customWidth="1"/>
    <col min="783" max="783" width="14.28515625" style="223" customWidth="1"/>
    <col min="784" max="784" width="13.7109375" style="223" customWidth="1"/>
    <col min="785" max="785" width="12.85546875" style="223" customWidth="1"/>
    <col min="786" max="786" width="15.28515625" style="223" customWidth="1"/>
    <col min="787" max="787" width="14.85546875" style="223" customWidth="1"/>
    <col min="788" max="788" width="16.2851562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57" style="223" customWidth="1"/>
    <col min="1027" max="1027" width="13.85546875" style="223" customWidth="1"/>
    <col min="1028" max="1030" width="14.28515625" style="223" customWidth="1"/>
    <col min="1031" max="1031" width="13.28515625" style="223" customWidth="1"/>
    <col min="1032" max="1032" width="12.42578125" style="223" customWidth="1"/>
    <col min="1033" max="1033" width="13.7109375" style="223" customWidth="1"/>
    <col min="1034" max="1034" width="13.28515625" style="223" customWidth="1"/>
    <col min="1035" max="1035" width="12.85546875" style="223" customWidth="1"/>
    <col min="1036" max="1036" width="14.7109375" style="223" customWidth="1"/>
    <col min="1037" max="1037" width="14.140625" style="223" customWidth="1"/>
    <col min="1038" max="1038" width="12.5703125" style="223" customWidth="1"/>
    <col min="1039" max="1039" width="14.28515625" style="223" customWidth="1"/>
    <col min="1040" max="1040" width="13.7109375" style="223" customWidth="1"/>
    <col min="1041" max="1041" width="12.85546875" style="223" customWidth="1"/>
    <col min="1042" max="1042" width="15.28515625" style="223" customWidth="1"/>
    <col min="1043" max="1043" width="14.85546875" style="223" customWidth="1"/>
    <col min="1044" max="1044" width="16.2851562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57" style="223" customWidth="1"/>
    <col min="1283" max="1283" width="13.85546875" style="223" customWidth="1"/>
    <col min="1284" max="1286" width="14.28515625" style="223" customWidth="1"/>
    <col min="1287" max="1287" width="13.28515625" style="223" customWidth="1"/>
    <col min="1288" max="1288" width="12.42578125" style="223" customWidth="1"/>
    <col min="1289" max="1289" width="13.7109375" style="223" customWidth="1"/>
    <col min="1290" max="1290" width="13.28515625" style="223" customWidth="1"/>
    <col min="1291" max="1291" width="12.85546875" style="223" customWidth="1"/>
    <col min="1292" max="1292" width="14.7109375" style="223" customWidth="1"/>
    <col min="1293" max="1293" width="14.140625" style="223" customWidth="1"/>
    <col min="1294" max="1294" width="12.5703125" style="223" customWidth="1"/>
    <col min="1295" max="1295" width="14.28515625" style="223" customWidth="1"/>
    <col min="1296" max="1296" width="13.7109375" style="223" customWidth="1"/>
    <col min="1297" max="1297" width="12.85546875" style="223" customWidth="1"/>
    <col min="1298" max="1298" width="15.28515625" style="223" customWidth="1"/>
    <col min="1299" max="1299" width="14.85546875" style="223" customWidth="1"/>
    <col min="1300" max="1300" width="16.2851562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57" style="223" customWidth="1"/>
    <col min="1539" max="1539" width="13.85546875" style="223" customWidth="1"/>
    <col min="1540" max="1542" width="14.28515625" style="223" customWidth="1"/>
    <col min="1543" max="1543" width="13.28515625" style="223" customWidth="1"/>
    <col min="1544" max="1544" width="12.42578125" style="223" customWidth="1"/>
    <col min="1545" max="1545" width="13.7109375" style="223" customWidth="1"/>
    <col min="1546" max="1546" width="13.28515625" style="223" customWidth="1"/>
    <col min="1547" max="1547" width="12.85546875" style="223" customWidth="1"/>
    <col min="1548" max="1548" width="14.7109375" style="223" customWidth="1"/>
    <col min="1549" max="1549" width="14.140625" style="223" customWidth="1"/>
    <col min="1550" max="1550" width="12.5703125" style="223" customWidth="1"/>
    <col min="1551" max="1551" width="14.28515625" style="223" customWidth="1"/>
    <col min="1552" max="1552" width="13.7109375" style="223" customWidth="1"/>
    <col min="1553" max="1553" width="12.85546875" style="223" customWidth="1"/>
    <col min="1554" max="1554" width="15.28515625" style="223" customWidth="1"/>
    <col min="1555" max="1555" width="14.85546875" style="223" customWidth="1"/>
    <col min="1556" max="1556" width="16.2851562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57" style="223" customWidth="1"/>
    <col min="1795" max="1795" width="13.85546875" style="223" customWidth="1"/>
    <col min="1796" max="1798" width="14.28515625" style="223" customWidth="1"/>
    <col min="1799" max="1799" width="13.28515625" style="223" customWidth="1"/>
    <col min="1800" max="1800" width="12.42578125" style="223" customWidth="1"/>
    <col min="1801" max="1801" width="13.7109375" style="223" customWidth="1"/>
    <col min="1802" max="1802" width="13.28515625" style="223" customWidth="1"/>
    <col min="1803" max="1803" width="12.85546875" style="223" customWidth="1"/>
    <col min="1804" max="1804" width="14.7109375" style="223" customWidth="1"/>
    <col min="1805" max="1805" width="14.140625" style="223" customWidth="1"/>
    <col min="1806" max="1806" width="12.5703125" style="223" customWidth="1"/>
    <col min="1807" max="1807" width="14.28515625" style="223" customWidth="1"/>
    <col min="1808" max="1808" width="13.7109375" style="223" customWidth="1"/>
    <col min="1809" max="1809" width="12.85546875" style="223" customWidth="1"/>
    <col min="1810" max="1810" width="15.28515625" style="223" customWidth="1"/>
    <col min="1811" max="1811" width="14.85546875" style="223" customWidth="1"/>
    <col min="1812" max="1812" width="16.2851562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57" style="223" customWidth="1"/>
    <col min="2051" max="2051" width="13.85546875" style="223" customWidth="1"/>
    <col min="2052" max="2054" width="14.28515625" style="223" customWidth="1"/>
    <col min="2055" max="2055" width="13.28515625" style="223" customWidth="1"/>
    <col min="2056" max="2056" width="12.42578125" style="223" customWidth="1"/>
    <col min="2057" max="2057" width="13.7109375" style="223" customWidth="1"/>
    <col min="2058" max="2058" width="13.28515625" style="223" customWidth="1"/>
    <col min="2059" max="2059" width="12.85546875" style="223" customWidth="1"/>
    <col min="2060" max="2060" width="14.7109375" style="223" customWidth="1"/>
    <col min="2061" max="2061" width="14.140625" style="223" customWidth="1"/>
    <col min="2062" max="2062" width="12.5703125" style="223" customWidth="1"/>
    <col min="2063" max="2063" width="14.28515625" style="223" customWidth="1"/>
    <col min="2064" max="2064" width="13.7109375" style="223" customWidth="1"/>
    <col min="2065" max="2065" width="12.85546875" style="223" customWidth="1"/>
    <col min="2066" max="2066" width="15.28515625" style="223" customWidth="1"/>
    <col min="2067" max="2067" width="14.85546875" style="223" customWidth="1"/>
    <col min="2068" max="2068" width="16.2851562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57" style="223" customWidth="1"/>
    <col min="2307" max="2307" width="13.85546875" style="223" customWidth="1"/>
    <col min="2308" max="2310" width="14.28515625" style="223" customWidth="1"/>
    <col min="2311" max="2311" width="13.28515625" style="223" customWidth="1"/>
    <col min="2312" max="2312" width="12.42578125" style="223" customWidth="1"/>
    <col min="2313" max="2313" width="13.7109375" style="223" customWidth="1"/>
    <col min="2314" max="2314" width="13.28515625" style="223" customWidth="1"/>
    <col min="2315" max="2315" width="12.85546875" style="223" customWidth="1"/>
    <col min="2316" max="2316" width="14.7109375" style="223" customWidth="1"/>
    <col min="2317" max="2317" width="14.140625" style="223" customWidth="1"/>
    <col min="2318" max="2318" width="12.5703125" style="223" customWidth="1"/>
    <col min="2319" max="2319" width="14.28515625" style="223" customWidth="1"/>
    <col min="2320" max="2320" width="13.7109375" style="223" customWidth="1"/>
    <col min="2321" max="2321" width="12.85546875" style="223" customWidth="1"/>
    <col min="2322" max="2322" width="15.28515625" style="223" customWidth="1"/>
    <col min="2323" max="2323" width="14.85546875" style="223" customWidth="1"/>
    <col min="2324" max="2324" width="16.2851562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57" style="223" customWidth="1"/>
    <col min="2563" max="2563" width="13.85546875" style="223" customWidth="1"/>
    <col min="2564" max="2566" width="14.28515625" style="223" customWidth="1"/>
    <col min="2567" max="2567" width="13.28515625" style="223" customWidth="1"/>
    <col min="2568" max="2568" width="12.42578125" style="223" customWidth="1"/>
    <col min="2569" max="2569" width="13.7109375" style="223" customWidth="1"/>
    <col min="2570" max="2570" width="13.28515625" style="223" customWidth="1"/>
    <col min="2571" max="2571" width="12.85546875" style="223" customWidth="1"/>
    <col min="2572" max="2572" width="14.7109375" style="223" customWidth="1"/>
    <col min="2573" max="2573" width="14.140625" style="223" customWidth="1"/>
    <col min="2574" max="2574" width="12.5703125" style="223" customWidth="1"/>
    <col min="2575" max="2575" width="14.28515625" style="223" customWidth="1"/>
    <col min="2576" max="2576" width="13.7109375" style="223" customWidth="1"/>
    <col min="2577" max="2577" width="12.85546875" style="223" customWidth="1"/>
    <col min="2578" max="2578" width="15.28515625" style="223" customWidth="1"/>
    <col min="2579" max="2579" width="14.85546875" style="223" customWidth="1"/>
    <col min="2580" max="2580" width="16.2851562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57" style="223" customWidth="1"/>
    <col min="2819" max="2819" width="13.85546875" style="223" customWidth="1"/>
    <col min="2820" max="2822" width="14.28515625" style="223" customWidth="1"/>
    <col min="2823" max="2823" width="13.28515625" style="223" customWidth="1"/>
    <col min="2824" max="2824" width="12.42578125" style="223" customWidth="1"/>
    <col min="2825" max="2825" width="13.7109375" style="223" customWidth="1"/>
    <col min="2826" max="2826" width="13.28515625" style="223" customWidth="1"/>
    <col min="2827" max="2827" width="12.85546875" style="223" customWidth="1"/>
    <col min="2828" max="2828" width="14.7109375" style="223" customWidth="1"/>
    <col min="2829" max="2829" width="14.140625" style="223" customWidth="1"/>
    <col min="2830" max="2830" width="12.5703125" style="223" customWidth="1"/>
    <col min="2831" max="2831" width="14.28515625" style="223" customWidth="1"/>
    <col min="2832" max="2832" width="13.7109375" style="223" customWidth="1"/>
    <col min="2833" max="2833" width="12.85546875" style="223" customWidth="1"/>
    <col min="2834" max="2834" width="15.28515625" style="223" customWidth="1"/>
    <col min="2835" max="2835" width="14.85546875" style="223" customWidth="1"/>
    <col min="2836" max="2836" width="16.2851562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57" style="223" customWidth="1"/>
    <col min="3075" max="3075" width="13.85546875" style="223" customWidth="1"/>
    <col min="3076" max="3078" width="14.28515625" style="223" customWidth="1"/>
    <col min="3079" max="3079" width="13.28515625" style="223" customWidth="1"/>
    <col min="3080" max="3080" width="12.42578125" style="223" customWidth="1"/>
    <col min="3081" max="3081" width="13.7109375" style="223" customWidth="1"/>
    <col min="3082" max="3082" width="13.28515625" style="223" customWidth="1"/>
    <col min="3083" max="3083" width="12.85546875" style="223" customWidth="1"/>
    <col min="3084" max="3084" width="14.7109375" style="223" customWidth="1"/>
    <col min="3085" max="3085" width="14.140625" style="223" customWidth="1"/>
    <col min="3086" max="3086" width="12.5703125" style="223" customWidth="1"/>
    <col min="3087" max="3087" width="14.28515625" style="223" customWidth="1"/>
    <col min="3088" max="3088" width="13.7109375" style="223" customWidth="1"/>
    <col min="3089" max="3089" width="12.85546875" style="223" customWidth="1"/>
    <col min="3090" max="3090" width="15.28515625" style="223" customWidth="1"/>
    <col min="3091" max="3091" width="14.85546875" style="223" customWidth="1"/>
    <col min="3092" max="3092" width="16.2851562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57" style="223" customWidth="1"/>
    <col min="3331" max="3331" width="13.85546875" style="223" customWidth="1"/>
    <col min="3332" max="3334" width="14.28515625" style="223" customWidth="1"/>
    <col min="3335" max="3335" width="13.28515625" style="223" customWidth="1"/>
    <col min="3336" max="3336" width="12.42578125" style="223" customWidth="1"/>
    <col min="3337" max="3337" width="13.7109375" style="223" customWidth="1"/>
    <col min="3338" max="3338" width="13.28515625" style="223" customWidth="1"/>
    <col min="3339" max="3339" width="12.85546875" style="223" customWidth="1"/>
    <col min="3340" max="3340" width="14.7109375" style="223" customWidth="1"/>
    <col min="3341" max="3341" width="14.140625" style="223" customWidth="1"/>
    <col min="3342" max="3342" width="12.5703125" style="223" customWidth="1"/>
    <col min="3343" max="3343" width="14.28515625" style="223" customWidth="1"/>
    <col min="3344" max="3344" width="13.7109375" style="223" customWidth="1"/>
    <col min="3345" max="3345" width="12.85546875" style="223" customWidth="1"/>
    <col min="3346" max="3346" width="15.28515625" style="223" customWidth="1"/>
    <col min="3347" max="3347" width="14.85546875" style="223" customWidth="1"/>
    <col min="3348" max="3348" width="16.2851562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57" style="223" customWidth="1"/>
    <col min="3587" max="3587" width="13.85546875" style="223" customWidth="1"/>
    <col min="3588" max="3590" width="14.28515625" style="223" customWidth="1"/>
    <col min="3591" max="3591" width="13.28515625" style="223" customWidth="1"/>
    <col min="3592" max="3592" width="12.42578125" style="223" customWidth="1"/>
    <col min="3593" max="3593" width="13.7109375" style="223" customWidth="1"/>
    <col min="3594" max="3594" width="13.28515625" style="223" customWidth="1"/>
    <col min="3595" max="3595" width="12.85546875" style="223" customWidth="1"/>
    <col min="3596" max="3596" width="14.7109375" style="223" customWidth="1"/>
    <col min="3597" max="3597" width="14.140625" style="223" customWidth="1"/>
    <col min="3598" max="3598" width="12.5703125" style="223" customWidth="1"/>
    <col min="3599" max="3599" width="14.28515625" style="223" customWidth="1"/>
    <col min="3600" max="3600" width="13.7109375" style="223" customWidth="1"/>
    <col min="3601" max="3601" width="12.85546875" style="223" customWidth="1"/>
    <col min="3602" max="3602" width="15.28515625" style="223" customWidth="1"/>
    <col min="3603" max="3603" width="14.85546875" style="223" customWidth="1"/>
    <col min="3604" max="3604" width="16.2851562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57" style="223" customWidth="1"/>
    <col min="3843" max="3843" width="13.85546875" style="223" customWidth="1"/>
    <col min="3844" max="3846" width="14.28515625" style="223" customWidth="1"/>
    <col min="3847" max="3847" width="13.28515625" style="223" customWidth="1"/>
    <col min="3848" max="3848" width="12.42578125" style="223" customWidth="1"/>
    <col min="3849" max="3849" width="13.7109375" style="223" customWidth="1"/>
    <col min="3850" max="3850" width="13.28515625" style="223" customWidth="1"/>
    <col min="3851" max="3851" width="12.85546875" style="223" customWidth="1"/>
    <col min="3852" max="3852" width="14.7109375" style="223" customWidth="1"/>
    <col min="3853" max="3853" width="14.140625" style="223" customWidth="1"/>
    <col min="3854" max="3854" width="12.5703125" style="223" customWidth="1"/>
    <col min="3855" max="3855" width="14.28515625" style="223" customWidth="1"/>
    <col min="3856" max="3856" width="13.7109375" style="223" customWidth="1"/>
    <col min="3857" max="3857" width="12.85546875" style="223" customWidth="1"/>
    <col min="3858" max="3858" width="15.28515625" style="223" customWidth="1"/>
    <col min="3859" max="3859" width="14.85546875" style="223" customWidth="1"/>
    <col min="3860" max="3860" width="16.2851562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57" style="223" customWidth="1"/>
    <col min="4099" max="4099" width="13.85546875" style="223" customWidth="1"/>
    <col min="4100" max="4102" width="14.28515625" style="223" customWidth="1"/>
    <col min="4103" max="4103" width="13.28515625" style="223" customWidth="1"/>
    <col min="4104" max="4104" width="12.42578125" style="223" customWidth="1"/>
    <col min="4105" max="4105" width="13.7109375" style="223" customWidth="1"/>
    <col min="4106" max="4106" width="13.28515625" style="223" customWidth="1"/>
    <col min="4107" max="4107" width="12.85546875" style="223" customWidth="1"/>
    <col min="4108" max="4108" width="14.7109375" style="223" customWidth="1"/>
    <col min="4109" max="4109" width="14.140625" style="223" customWidth="1"/>
    <col min="4110" max="4110" width="12.5703125" style="223" customWidth="1"/>
    <col min="4111" max="4111" width="14.28515625" style="223" customWidth="1"/>
    <col min="4112" max="4112" width="13.7109375" style="223" customWidth="1"/>
    <col min="4113" max="4113" width="12.85546875" style="223" customWidth="1"/>
    <col min="4114" max="4114" width="15.28515625" style="223" customWidth="1"/>
    <col min="4115" max="4115" width="14.85546875" style="223" customWidth="1"/>
    <col min="4116" max="4116" width="16.2851562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57" style="223" customWidth="1"/>
    <col min="4355" max="4355" width="13.85546875" style="223" customWidth="1"/>
    <col min="4356" max="4358" width="14.28515625" style="223" customWidth="1"/>
    <col min="4359" max="4359" width="13.28515625" style="223" customWidth="1"/>
    <col min="4360" max="4360" width="12.42578125" style="223" customWidth="1"/>
    <col min="4361" max="4361" width="13.7109375" style="223" customWidth="1"/>
    <col min="4362" max="4362" width="13.28515625" style="223" customWidth="1"/>
    <col min="4363" max="4363" width="12.85546875" style="223" customWidth="1"/>
    <col min="4364" max="4364" width="14.7109375" style="223" customWidth="1"/>
    <col min="4365" max="4365" width="14.140625" style="223" customWidth="1"/>
    <col min="4366" max="4366" width="12.5703125" style="223" customWidth="1"/>
    <col min="4367" max="4367" width="14.28515625" style="223" customWidth="1"/>
    <col min="4368" max="4368" width="13.7109375" style="223" customWidth="1"/>
    <col min="4369" max="4369" width="12.85546875" style="223" customWidth="1"/>
    <col min="4370" max="4370" width="15.28515625" style="223" customWidth="1"/>
    <col min="4371" max="4371" width="14.85546875" style="223" customWidth="1"/>
    <col min="4372" max="4372" width="16.2851562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57" style="223" customWidth="1"/>
    <col min="4611" max="4611" width="13.85546875" style="223" customWidth="1"/>
    <col min="4612" max="4614" width="14.28515625" style="223" customWidth="1"/>
    <col min="4615" max="4615" width="13.28515625" style="223" customWidth="1"/>
    <col min="4616" max="4616" width="12.42578125" style="223" customWidth="1"/>
    <col min="4617" max="4617" width="13.7109375" style="223" customWidth="1"/>
    <col min="4618" max="4618" width="13.28515625" style="223" customWidth="1"/>
    <col min="4619" max="4619" width="12.85546875" style="223" customWidth="1"/>
    <col min="4620" max="4620" width="14.7109375" style="223" customWidth="1"/>
    <col min="4621" max="4621" width="14.140625" style="223" customWidth="1"/>
    <col min="4622" max="4622" width="12.5703125" style="223" customWidth="1"/>
    <col min="4623" max="4623" width="14.28515625" style="223" customWidth="1"/>
    <col min="4624" max="4624" width="13.7109375" style="223" customWidth="1"/>
    <col min="4625" max="4625" width="12.85546875" style="223" customWidth="1"/>
    <col min="4626" max="4626" width="15.28515625" style="223" customWidth="1"/>
    <col min="4627" max="4627" width="14.85546875" style="223" customWidth="1"/>
    <col min="4628" max="4628" width="16.2851562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57" style="223" customWidth="1"/>
    <col min="4867" max="4867" width="13.85546875" style="223" customWidth="1"/>
    <col min="4868" max="4870" width="14.28515625" style="223" customWidth="1"/>
    <col min="4871" max="4871" width="13.28515625" style="223" customWidth="1"/>
    <col min="4872" max="4872" width="12.42578125" style="223" customWidth="1"/>
    <col min="4873" max="4873" width="13.7109375" style="223" customWidth="1"/>
    <col min="4874" max="4874" width="13.28515625" style="223" customWidth="1"/>
    <col min="4875" max="4875" width="12.85546875" style="223" customWidth="1"/>
    <col min="4876" max="4876" width="14.7109375" style="223" customWidth="1"/>
    <col min="4877" max="4877" width="14.140625" style="223" customWidth="1"/>
    <col min="4878" max="4878" width="12.5703125" style="223" customWidth="1"/>
    <col min="4879" max="4879" width="14.28515625" style="223" customWidth="1"/>
    <col min="4880" max="4880" width="13.7109375" style="223" customWidth="1"/>
    <col min="4881" max="4881" width="12.85546875" style="223" customWidth="1"/>
    <col min="4882" max="4882" width="15.28515625" style="223" customWidth="1"/>
    <col min="4883" max="4883" width="14.85546875" style="223" customWidth="1"/>
    <col min="4884" max="4884" width="16.2851562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57" style="223" customWidth="1"/>
    <col min="5123" max="5123" width="13.85546875" style="223" customWidth="1"/>
    <col min="5124" max="5126" width="14.28515625" style="223" customWidth="1"/>
    <col min="5127" max="5127" width="13.28515625" style="223" customWidth="1"/>
    <col min="5128" max="5128" width="12.42578125" style="223" customWidth="1"/>
    <col min="5129" max="5129" width="13.7109375" style="223" customWidth="1"/>
    <col min="5130" max="5130" width="13.28515625" style="223" customWidth="1"/>
    <col min="5131" max="5131" width="12.85546875" style="223" customWidth="1"/>
    <col min="5132" max="5132" width="14.7109375" style="223" customWidth="1"/>
    <col min="5133" max="5133" width="14.140625" style="223" customWidth="1"/>
    <col min="5134" max="5134" width="12.5703125" style="223" customWidth="1"/>
    <col min="5135" max="5135" width="14.28515625" style="223" customWidth="1"/>
    <col min="5136" max="5136" width="13.7109375" style="223" customWidth="1"/>
    <col min="5137" max="5137" width="12.85546875" style="223" customWidth="1"/>
    <col min="5138" max="5138" width="15.28515625" style="223" customWidth="1"/>
    <col min="5139" max="5139" width="14.85546875" style="223" customWidth="1"/>
    <col min="5140" max="5140" width="16.2851562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57" style="223" customWidth="1"/>
    <col min="5379" max="5379" width="13.85546875" style="223" customWidth="1"/>
    <col min="5380" max="5382" width="14.28515625" style="223" customWidth="1"/>
    <col min="5383" max="5383" width="13.28515625" style="223" customWidth="1"/>
    <col min="5384" max="5384" width="12.42578125" style="223" customWidth="1"/>
    <col min="5385" max="5385" width="13.7109375" style="223" customWidth="1"/>
    <col min="5386" max="5386" width="13.28515625" style="223" customWidth="1"/>
    <col min="5387" max="5387" width="12.85546875" style="223" customWidth="1"/>
    <col min="5388" max="5388" width="14.7109375" style="223" customWidth="1"/>
    <col min="5389" max="5389" width="14.140625" style="223" customWidth="1"/>
    <col min="5390" max="5390" width="12.5703125" style="223" customWidth="1"/>
    <col min="5391" max="5391" width="14.28515625" style="223" customWidth="1"/>
    <col min="5392" max="5392" width="13.7109375" style="223" customWidth="1"/>
    <col min="5393" max="5393" width="12.85546875" style="223" customWidth="1"/>
    <col min="5394" max="5394" width="15.28515625" style="223" customWidth="1"/>
    <col min="5395" max="5395" width="14.85546875" style="223" customWidth="1"/>
    <col min="5396" max="5396" width="16.2851562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57" style="223" customWidth="1"/>
    <col min="5635" max="5635" width="13.85546875" style="223" customWidth="1"/>
    <col min="5636" max="5638" width="14.28515625" style="223" customWidth="1"/>
    <col min="5639" max="5639" width="13.28515625" style="223" customWidth="1"/>
    <col min="5640" max="5640" width="12.42578125" style="223" customWidth="1"/>
    <col min="5641" max="5641" width="13.7109375" style="223" customWidth="1"/>
    <col min="5642" max="5642" width="13.28515625" style="223" customWidth="1"/>
    <col min="5643" max="5643" width="12.85546875" style="223" customWidth="1"/>
    <col min="5644" max="5644" width="14.7109375" style="223" customWidth="1"/>
    <col min="5645" max="5645" width="14.140625" style="223" customWidth="1"/>
    <col min="5646" max="5646" width="12.5703125" style="223" customWidth="1"/>
    <col min="5647" max="5647" width="14.28515625" style="223" customWidth="1"/>
    <col min="5648" max="5648" width="13.7109375" style="223" customWidth="1"/>
    <col min="5649" max="5649" width="12.85546875" style="223" customWidth="1"/>
    <col min="5650" max="5650" width="15.28515625" style="223" customWidth="1"/>
    <col min="5651" max="5651" width="14.85546875" style="223" customWidth="1"/>
    <col min="5652" max="5652" width="16.2851562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57" style="223" customWidth="1"/>
    <col min="5891" max="5891" width="13.85546875" style="223" customWidth="1"/>
    <col min="5892" max="5894" width="14.28515625" style="223" customWidth="1"/>
    <col min="5895" max="5895" width="13.28515625" style="223" customWidth="1"/>
    <col min="5896" max="5896" width="12.42578125" style="223" customWidth="1"/>
    <col min="5897" max="5897" width="13.7109375" style="223" customWidth="1"/>
    <col min="5898" max="5898" width="13.28515625" style="223" customWidth="1"/>
    <col min="5899" max="5899" width="12.85546875" style="223" customWidth="1"/>
    <col min="5900" max="5900" width="14.7109375" style="223" customWidth="1"/>
    <col min="5901" max="5901" width="14.140625" style="223" customWidth="1"/>
    <col min="5902" max="5902" width="12.5703125" style="223" customWidth="1"/>
    <col min="5903" max="5903" width="14.28515625" style="223" customWidth="1"/>
    <col min="5904" max="5904" width="13.7109375" style="223" customWidth="1"/>
    <col min="5905" max="5905" width="12.85546875" style="223" customWidth="1"/>
    <col min="5906" max="5906" width="15.28515625" style="223" customWidth="1"/>
    <col min="5907" max="5907" width="14.85546875" style="223" customWidth="1"/>
    <col min="5908" max="5908" width="16.2851562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57" style="223" customWidth="1"/>
    <col min="6147" max="6147" width="13.85546875" style="223" customWidth="1"/>
    <col min="6148" max="6150" width="14.28515625" style="223" customWidth="1"/>
    <col min="6151" max="6151" width="13.28515625" style="223" customWidth="1"/>
    <col min="6152" max="6152" width="12.42578125" style="223" customWidth="1"/>
    <col min="6153" max="6153" width="13.7109375" style="223" customWidth="1"/>
    <col min="6154" max="6154" width="13.28515625" style="223" customWidth="1"/>
    <col min="6155" max="6155" width="12.85546875" style="223" customWidth="1"/>
    <col min="6156" max="6156" width="14.7109375" style="223" customWidth="1"/>
    <col min="6157" max="6157" width="14.140625" style="223" customWidth="1"/>
    <col min="6158" max="6158" width="12.5703125" style="223" customWidth="1"/>
    <col min="6159" max="6159" width="14.28515625" style="223" customWidth="1"/>
    <col min="6160" max="6160" width="13.7109375" style="223" customWidth="1"/>
    <col min="6161" max="6161" width="12.85546875" style="223" customWidth="1"/>
    <col min="6162" max="6162" width="15.28515625" style="223" customWidth="1"/>
    <col min="6163" max="6163" width="14.85546875" style="223" customWidth="1"/>
    <col min="6164" max="6164" width="16.2851562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57" style="223" customWidth="1"/>
    <col min="6403" max="6403" width="13.85546875" style="223" customWidth="1"/>
    <col min="6404" max="6406" width="14.28515625" style="223" customWidth="1"/>
    <col min="6407" max="6407" width="13.28515625" style="223" customWidth="1"/>
    <col min="6408" max="6408" width="12.42578125" style="223" customWidth="1"/>
    <col min="6409" max="6409" width="13.7109375" style="223" customWidth="1"/>
    <col min="6410" max="6410" width="13.28515625" style="223" customWidth="1"/>
    <col min="6411" max="6411" width="12.85546875" style="223" customWidth="1"/>
    <col min="6412" max="6412" width="14.7109375" style="223" customWidth="1"/>
    <col min="6413" max="6413" width="14.140625" style="223" customWidth="1"/>
    <col min="6414" max="6414" width="12.5703125" style="223" customWidth="1"/>
    <col min="6415" max="6415" width="14.28515625" style="223" customWidth="1"/>
    <col min="6416" max="6416" width="13.7109375" style="223" customWidth="1"/>
    <col min="6417" max="6417" width="12.85546875" style="223" customWidth="1"/>
    <col min="6418" max="6418" width="15.28515625" style="223" customWidth="1"/>
    <col min="6419" max="6419" width="14.85546875" style="223" customWidth="1"/>
    <col min="6420" max="6420" width="16.2851562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57" style="223" customWidth="1"/>
    <col min="6659" max="6659" width="13.85546875" style="223" customWidth="1"/>
    <col min="6660" max="6662" width="14.28515625" style="223" customWidth="1"/>
    <col min="6663" max="6663" width="13.28515625" style="223" customWidth="1"/>
    <col min="6664" max="6664" width="12.42578125" style="223" customWidth="1"/>
    <col min="6665" max="6665" width="13.7109375" style="223" customWidth="1"/>
    <col min="6666" max="6666" width="13.28515625" style="223" customWidth="1"/>
    <col min="6667" max="6667" width="12.85546875" style="223" customWidth="1"/>
    <col min="6668" max="6668" width="14.7109375" style="223" customWidth="1"/>
    <col min="6669" max="6669" width="14.140625" style="223" customWidth="1"/>
    <col min="6670" max="6670" width="12.5703125" style="223" customWidth="1"/>
    <col min="6671" max="6671" width="14.28515625" style="223" customWidth="1"/>
    <col min="6672" max="6672" width="13.7109375" style="223" customWidth="1"/>
    <col min="6673" max="6673" width="12.85546875" style="223" customWidth="1"/>
    <col min="6674" max="6674" width="15.28515625" style="223" customWidth="1"/>
    <col min="6675" max="6675" width="14.85546875" style="223" customWidth="1"/>
    <col min="6676" max="6676" width="16.2851562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57" style="223" customWidth="1"/>
    <col min="6915" max="6915" width="13.85546875" style="223" customWidth="1"/>
    <col min="6916" max="6918" width="14.28515625" style="223" customWidth="1"/>
    <col min="6919" max="6919" width="13.28515625" style="223" customWidth="1"/>
    <col min="6920" max="6920" width="12.42578125" style="223" customWidth="1"/>
    <col min="6921" max="6921" width="13.7109375" style="223" customWidth="1"/>
    <col min="6922" max="6922" width="13.28515625" style="223" customWidth="1"/>
    <col min="6923" max="6923" width="12.85546875" style="223" customWidth="1"/>
    <col min="6924" max="6924" width="14.7109375" style="223" customWidth="1"/>
    <col min="6925" max="6925" width="14.140625" style="223" customWidth="1"/>
    <col min="6926" max="6926" width="12.5703125" style="223" customWidth="1"/>
    <col min="6927" max="6927" width="14.28515625" style="223" customWidth="1"/>
    <col min="6928" max="6928" width="13.7109375" style="223" customWidth="1"/>
    <col min="6929" max="6929" width="12.85546875" style="223" customWidth="1"/>
    <col min="6930" max="6930" width="15.28515625" style="223" customWidth="1"/>
    <col min="6931" max="6931" width="14.85546875" style="223" customWidth="1"/>
    <col min="6932" max="6932" width="16.2851562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57" style="223" customWidth="1"/>
    <col min="7171" max="7171" width="13.85546875" style="223" customWidth="1"/>
    <col min="7172" max="7174" width="14.28515625" style="223" customWidth="1"/>
    <col min="7175" max="7175" width="13.28515625" style="223" customWidth="1"/>
    <col min="7176" max="7176" width="12.42578125" style="223" customWidth="1"/>
    <col min="7177" max="7177" width="13.7109375" style="223" customWidth="1"/>
    <col min="7178" max="7178" width="13.28515625" style="223" customWidth="1"/>
    <col min="7179" max="7179" width="12.85546875" style="223" customWidth="1"/>
    <col min="7180" max="7180" width="14.7109375" style="223" customWidth="1"/>
    <col min="7181" max="7181" width="14.140625" style="223" customWidth="1"/>
    <col min="7182" max="7182" width="12.5703125" style="223" customWidth="1"/>
    <col min="7183" max="7183" width="14.28515625" style="223" customWidth="1"/>
    <col min="7184" max="7184" width="13.7109375" style="223" customWidth="1"/>
    <col min="7185" max="7185" width="12.85546875" style="223" customWidth="1"/>
    <col min="7186" max="7186" width="15.28515625" style="223" customWidth="1"/>
    <col min="7187" max="7187" width="14.85546875" style="223" customWidth="1"/>
    <col min="7188" max="7188" width="16.2851562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57" style="223" customWidth="1"/>
    <col min="7427" max="7427" width="13.85546875" style="223" customWidth="1"/>
    <col min="7428" max="7430" width="14.28515625" style="223" customWidth="1"/>
    <col min="7431" max="7431" width="13.28515625" style="223" customWidth="1"/>
    <col min="7432" max="7432" width="12.42578125" style="223" customWidth="1"/>
    <col min="7433" max="7433" width="13.7109375" style="223" customWidth="1"/>
    <col min="7434" max="7434" width="13.28515625" style="223" customWidth="1"/>
    <col min="7435" max="7435" width="12.85546875" style="223" customWidth="1"/>
    <col min="7436" max="7436" width="14.7109375" style="223" customWidth="1"/>
    <col min="7437" max="7437" width="14.140625" style="223" customWidth="1"/>
    <col min="7438" max="7438" width="12.5703125" style="223" customWidth="1"/>
    <col min="7439" max="7439" width="14.28515625" style="223" customWidth="1"/>
    <col min="7440" max="7440" width="13.7109375" style="223" customWidth="1"/>
    <col min="7441" max="7441" width="12.85546875" style="223" customWidth="1"/>
    <col min="7442" max="7442" width="15.28515625" style="223" customWidth="1"/>
    <col min="7443" max="7443" width="14.85546875" style="223" customWidth="1"/>
    <col min="7444" max="7444" width="16.2851562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57" style="223" customWidth="1"/>
    <col min="7683" max="7683" width="13.85546875" style="223" customWidth="1"/>
    <col min="7684" max="7686" width="14.28515625" style="223" customWidth="1"/>
    <col min="7687" max="7687" width="13.28515625" style="223" customWidth="1"/>
    <col min="7688" max="7688" width="12.42578125" style="223" customWidth="1"/>
    <col min="7689" max="7689" width="13.7109375" style="223" customWidth="1"/>
    <col min="7690" max="7690" width="13.28515625" style="223" customWidth="1"/>
    <col min="7691" max="7691" width="12.85546875" style="223" customWidth="1"/>
    <col min="7692" max="7692" width="14.7109375" style="223" customWidth="1"/>
    <col min="7693" max="7693" width="14.140625" style="223" customWidth="1"/>
    <col min="7694" max="7694" width="12.5703125" style="223" customWidth="1"/>
    <col min="7695" max="7695" width="14.28515625" style="223" customWidth="1"/>
    <col min="7696" max="7696" width="13.7109375" style="223" customWidth="1"/>
    <col min="7697" max="7697" width="12.85546875" style="223" customWidth="1"/>
    <col min="7698" max="7698" width="15.28515625" style="223" customWidth="1"/>
    <col min="7699" max="7699" width="14.85546875" style="223" customWidth="1"/>
    <col min="7700" max="7700" width="16.2851562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57" style="223" customWidth="1"/>
    <col min="7939" max="7939" width="13.85546875" style="223" customWidth="1"/>
    <col min="7940" max="7942" width="14.28515625" style="223" customWidth="1"/>
    <col min="7943" max="7943" width="13.28515625" style="223" customWidth="1"/>
    <col min="7944" max="7944" width="12.42578125" style="223" customWidth="1"/>
    <col min="7945" max="7945" width="13.7109375" style="223" customWidth="1"/>
    <col min="7946" max="7946" width="13.28515625" style="223" customWidth="1"/>
    <col min="7947" max="7947" width="12.85546875" style="223" customWidth="1"/>
    <col min="7948" max="7948" width="14.7109375" style="223" customWidth="1"/>
    <col min="7949" max="7949" width="14.140625" style="223" customWidth="1"/>
    <col min="7950" max="7950" width="12.5703125" style="223" customWidth="1"/>
    <col min="7951" max="7951" width="14.28515625" style="223" customWidth="1"/>
    <col min="7952" max="7952" width="13.7109375" style="223" customWidth="1"/>
    <col min="7953" max="7953" width="12.85546875" style="223" customWidth="1"/>
    <col min="7954" max="7954" width="15.28515625" style="223" customWidth="1"/>
    <col min="7955" max="7955" width="14.85546875" style="223" customWidth="1"/>
    <col min="7956" max="7956" width="16.2851562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57" style="223" customWidth="1"/>
    <col min="8195" max="8195" width="13.85546875" style="223" customWidth="1"/>
    <col min="8196" max="8198" width="14.28515625" style="223" customWidth="1"/>
    <col min="8199" max="8199" width="13.28515625" style="223" customWidth="1"/>
    <col min="8200" max="8200" width="12.42578125" style="223" customWidth="1"/>
    <col min="8201" max="8201" width="13.7109375" style="223" customWidth="1"/>
    <col min="8202" max="8202" width="13.28515625" style="223" customWidth="1"/>
    <col min="8203" max="8203" width="12.85546875" style="223" customWidth="1"/>
    <col min="8204" max="8204" width="14.7109375" style="223" customWidth="1"/>
    <col min="8205" max="8205" width="14.140625" style="223" customWidth="1"/>
    <col min="8206" max="8206" width="12.5703125" style="223" customWidth="1"/>
    <col min="8207" max="8207" width="14.28515625" style="223" customWidth="1"/>
    <col min="8208" max="8208" width="13.7109375" style="223" customWidth="1"/>
    <col min="8209" max="8209" width="12.85546875" style="223" customWidth="1"/>
    <col min="8210" max="8210" width="15.28515625" style="223" customWidth="1"/>
    <col min="8211" max="8211" width="14.85546875" style="223" customWidth="1"/>
    <col min="8212" max="8212" width="16.2851562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57" style="223" customWidth="1"/>
    <col min="8451" max="8451" width="13.85546875" style="223" customWidth="1"/>
    <col min="8452" max="8454" width="14.28515625" style="223" customWidth="1"/>
    <col min="8455" max="8455" width="13.28515625" style="223" customWidth="1"/>
    <col min="8456" max="8456" width="12.42578125" style="223" customWidth="1"/>
    <col min="8457" max="8457" width="13.7109375" style="223" customWidth="1"/>
    <col min="8458" max="8458" width="13.28515625" style="223" customWidth="1"/>
    <col min="8459" max="8459" width="12.85546875" style="223" customWidth="1"/>
    <col min="8460" max="8460" width="14.7109375" style="223" customWidth="1"/>
    <col min="8461" max="8461" width="14.140625" style="223" customWidth="1"/>
    <col min="8462" max="8462" width="12.5703125" style="223" customWidth="1"/>
    <col min="8463" max="8463" width="14.28515625" style="223" customWidth="1"/>
    <col min="8464" max="8464" width="13.7109375" style="223" customWidth="1"/>
    <col min="8465" max="8465" width="12.85546875" style="223" customWidth="1"/>
    <col min="8466" max="8466" width="15.28515625" style="223" customWidth="1"/>
    <col min="8467" max="8467" width="14.85546875" style="223" customWidth="1"/>
    <col min="8468" max="8468" width="16.2851562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57" style="223" customWidth="1"/>
    <col min="8707" max="8707" width="13.85546875" style="223" customWidth="1"/>
    <col min="8708" max="8710" width="14.28515625" style="223" customWidth="1"/>
    <col min="8711" max="8711" width="13.28515625" style="223" customWidth="1"/>
    <col min="8712" max="8712" width="12.42578125" style="223" customWidth="1"/>
    <col min="8713" max="8713" width="13.7109375" style="223" customWidth="1"/>
    <col min="8714" max="8714" width="13.28515625" style="223" customWidth="1"/>
    <col min="8715" max="8715" width="12.85546875" style="223" customWidth="1"/>
    <col min="8716" max="8716" width="14.7109375" style="223" customWidth="1"/>
    <col min="8717" max="8717" width="14.140625" style="223" customWidth="1"/>
    <col min="8718" max="8718" width="12.5703125" style="223" customWidth="1"/>
    <col min="8719" max="8719" width="14.28515625" style="223" customWidth="1"/>
    <col min="8720" max="8720" width="13.7109375" style="223" customWidth="1"/>
    <col min="8721" max="8721" width="12.85546875" style="223" customWidth="1"/>
    <col min="8722" max="8722" width="15.28515625" style="223" customWidth="1"/>
    <col min="8723" max="8723" width="14.85546875" style="223" customWidth="1"/>
    <col min="8724" max="8724" width="16.2851562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57" style="223" customWidth="1"/>
    <col min="8963" max="8963" width="13.85546875" style="223" customWidth="1"/>
    <col min="8964" max="8966" width="14.28515625" style="223" customWidth="1"/>
    <col min="8967" max="8967" width="13.28515625" style="223" customWidth="1"/>
    <col min="8968" max="8968" width="12.42578125" style="223" customWidth="1"/>
    <col min="8969" max="8969" width="13.7109375" style="223" customWidth="1"/>
    <col min="8970" max="8970" width="13.28515625" style="223" customWidth="1"/>
    <col min="8971" max="8971" width="12.85546875" style="223" customWidth="1"/>
    <col min="8972" max="8972" width="14.7109375" style="223" customWidth="1"/>
    <col min="8973" max="8973" width="14.140625" style="223" customWidth="1"/>
    <col min="8974" max="8974" width="12.5703125" style="223" customWidth="1"/>
    <col min="8975" max="8975" width="14.28515625" style="223" customWidth="1"/>
    <col min="8976" max="8976" width="13.7109375" style="223" customWidth="1"/>
    <col min="8977" max="8977" width="12.85546875" style="223" customWidth="1"/>
    <col min="8978" max="8978" width="15.28515625" style="223" customWidth="1"/>
    <col min="8979" max="8979" width="14.85546875" style="223" customWidth="1"/>
    <col min="8980" max="8980" width="16.2851562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57" style="223" customWidth="1"/>
    <col min="9219" max="9219" width="13.85546875" style="223" customWidth="1"/>
    <col min="9220" max="9222" width="14.28515625" style="223" customWidth="1"/>
    <col min="9223" max="9223" width="13.28515625" style="223" customWidth="1"/>
    <col min="9224" max="9224" width="12.42578125" style="223" customWidth="1"/>
    <col min="9225" max="9225" width="13.7109375" style="223" customWidth="1"/>
    <col min="9226" max="9226" width="13.28515625" style="223" customWidth="1"/>
    <col min="9227" max="9227" width="12.85546875" style="223" customWidth="1"/>
    <col min="9228" max="9228" width="14.7109375" style="223" customWidth="1"/>
    <col min="9229" max="9229" width="14.140625" style="223" customWidth="1"/>
    <col min="9230" max="9230" width="12.5703125" style="223" customWidth="1"/>
    <col min="9231" max="9231" width="14.28515625" style="223" customWidth="1"/>
    <col min="9232" max="9232" width="13.7109375" style="223" customWidth="1"/>
    <col min="9233" max="9233" width="12.85546875" style="223" customWidth="1"/>
    <col min="9234" max="9234" width="15.28515625" style="223" customWidth="1"/>
    <col min="9235" max="9235" width="14.85546875" style="223" customWidth="1"/>
    <col min="9236" max="9236" width="16.2851562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57" style="223" customWidth="1"/>
    <col min="9475" max="9475" width="13.85546875" style="223" customWidth="1"/>
    <col min="9476" max="9478" width="14.28515625" style="223" customWidth="1"/>
    <col min="9479" max="9479" width="13.28515625" style="223" customWidth="1"/>
    <col min="9480" max="9480" width="12.42578125" style="223" customWidth="1"/>
    <col min="9481" max="9481" width="13.7109375" style="223" customWidth="1"/>
    <col min="9482" max="9482" width="13.28515625" style="223" customWidth="1"/>
    <col min="9483" max="9483" width="12.85546875" style="223" customWidth="1"/>
    <col min="9484" max="9484" width="14.7109375" style="223" customWidth="1"/>
    <col min="9485" max="9485" width="14.140625" style="223" customWidth="1"/>
    <col min="9486" max="9486" width="12.5703125" style="223" customWidth="1"/>
    <col min="9487" max="9487" width="14.28515625" style="223" customWidth="1"/>
    <col min="9488" max="9488" width="13.7109375" style="223" customWidth="1"/>
    <col min="9489" max="9489" width="12.85546875" style="223" customWidth="1"/>
    <col min="9490" max="9490" width="15.28515625" style="223" customWidth="1"/>
    <col min="9491" max="9491" width="14.85546875" style="223" customWidth="1"/>
    <col min="9492" max="9492" width="16.2851562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57" style="223" customWidth="1"/>
    <col min="9731" max="9731" width="13.85546875" style="223" customWidth="1"/>
    <col min="9732" max="9734" width="14.28515625" style="223" customWidth="1"/>
    <col min="9735" max="9735" width="13.28515625" style="223" customWidth="1"/>
    <col min="9736" max="9736" width="12.42578125" style="223" customWidth="1"/>
    <col min="9737" max="9737" width="13.7109375" style="223" customWidth="1"/>
    <col min="9738" max="9738" width="13.28515625" style="223" customWidth="1"/>
    <col min="9739" max="9739" width="12.85546875" style="223" customWidth="1"/>
    <col min="9740" max="9740" width="14.7109375" style="223" customWidth="1"/>
    <col min="9741" max="9741" width="14.140625" style="223" customWidth="1"/>
    <col min="9742" max="9742" width="12.5703125" style="223" customWidth="1"/>
    <col min="9743" max="9743" width="14.28515625" style="223" customWidth="1"/>
    <col min="9744" max="9744" width="13.7109375" style="223" customWidth="1"/>
    <col min="9745" max="9745" width="12.85546875" style="223" customWidth="1"/>
    <col min="9746" max="9746" width="15.28515625" style="223" customWidth="1"/>
    <col min="9747" max="9747" width="14.85546875" style="223" customWidth="1"/>
    <col min="9748" max="9748" width="16.2851562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57" style="223" customWidth="1"/>
    <col min="9987" max="9987" width="13.85546875" style="223" customWidth="1"/>
    <col min="9988" max="9990" width="14.28515625" style="223" customWidth="1"/>
    <col min="9991" max="9991" width="13.28515625" style="223" customWidth="1"/>
    <col min="9992" max="9992" width="12.42578125" style="223" customWidth="1"/>
    <col min="9993" max="9993" width="13.7109375" style="223" customWidth="1"/>
    <col min="9994" max="9994" width="13.28515625" style="223" customWidth="1"/>
    <col min="9995" max="9995" width="12.85546875" style="223" customWidth="1"/>
    <col min="9996" max="9996" width="14.7109375" style="223" customWidth="1"/>
    <col min="9997" max="9997" width="14.140625" style="223" customWidth="1"/>
    <col min="9998" max="9998" width="12.5703125" style="223" customWidth="1"/>
    <col min="9999" max="9999" width="14.28515625" style="223" customWidth="1"/>
    <col min="10000" max="10000" width="13.7109375" style="223" customWidth="1"/>
    <col min="10001" max="10001" width="12.85546875" style="223" customWidth="1"/>
    <col min="10002" max="10002" width="15.28515625" style="223" customWidth="1"/>
    <col min="10003" max="10003" width="14.85546875" style="223" customWidth="1"/>
    <col min="10004" max="10004" width="16.2851562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57" style="223" customWidth="1"/>
    <col min="10243" max="10243" width="13.85546875" style="223" customWidth="1"/>
    <col min="10244" max="10246" width="14.28515625" style="223" customWidth="1"/>
    <col min="10247" max="10247" width="13.28515625" style="223" customWidth="1"/>
    <col min="10248" max="10248" width="12.42578125" style="223" customWidth="1"/>
    <col min="10249" max="10249" width="13.7109375" style="223" customWidth="1"/>
    <col min="10250" max="10250" width="13.28515625" style="223" customWidth="1"/>
    <col min="10251" max="10251" width="12.85546875" style="223" customWidth="1"/>
    <col min="10252" max="10252" width="14.7109375" style="223" customWidth="1"/>
    <col min="10253" max="10253" width="14.140625" style="223" customWidth="1"/>
    <col min="10254" max="10254" width="12.5703125" style="223" customWidth="1"/>
    <col min="10255" max="10255" width="14.28515625" style="223" customWidth="1"/>
    <col min="10256" max="10256" width="13.7109375" style="223" customWidth="1"/>
    <col min="10257" max="10257" width="12.85546875" style="223" customWidth="1"/>
    <col min="10258" max="10258" width="15.28515625" style="223" customWidth="1"/>
    <col min="10259" max="10259" width="14.85546875" style="223" customWidth="1"/>
    <col min="10260" max="10260" width="16.2851562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57" style="223" customWidth="1"/>
    <col min="10499" max="10499" width="13.85546875" style="223" customWidth="1"/>
    <col min="10500" max="10502" width="14.28515625" style="223" customWidth="1"/>
    <col min="10503" max="10503" width="13.28515625" style="223" customWidth="1"/>
    <col min="10504" max="10504" width="12.42578125" style="223" customWidth="1"/>
    <col min="10505" max="10505" width="13.7109375" style="223" customWidth="1"/>
    <col min="10506" max="10506" width="13.28515625" style="223" customWidth="1"/>
    <col min="10507" max="10507" width="12.85546875" style="223" customWidth="1"/>
    <col min="10508" max="10508" width="14.7109375" style="223" customWidth="1"/>
    <col min="10509" max="10509" width="14.140625" style="223" customWidth="1"/>
    <col min="10510" max="10510" width="12.5703125" style="223" customWidth="1"/>
    <col min="10511" max="10511" width="14.28515625" style="223" customWidth="1"/>
    <col min="10512" max="10512" width="13.7109375" style="223" customWidth="1"/>
    <col min="10513" max="10513" width="12.85546875" style="223" customWidth="1"/>
    <col min="10514" max="10514" width="15.28515625" style="223" customWidth="1"/>
    <col min="10515" max="10515" width="14.85546875" style="223" customWidth="1"/>
    <col min="10516" max="10516" width="16.2851562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57" style="223" customWidth="1"/>
    <col min="10755" max="10755" width="13.85546875" style="223" customWidth="1"/>
    <col min="10756" max="10758" width="14.28515625" style="223" customWidth="1"/>
    <col min="10759" max="10759" width="13.28515625" style="223" customWidth="1"/>
    <col min="10760" max="10760" width="12.42578125" style="223" customWidth="1"/>
    <col min="10761" max="10761" width="13.7109375" style="223" customWidth="1"/>
    <col min="10762" max="10762" width="13.28515625" style="223" customWidth="1"/>
    <col min="10763" max="10763" width="12.85546875" style="223" customWidth="1"/>
    <col min="10764" max="10764" width="14.7109375" style="223" customWidth="1"/>
    <col min="10765" max="10765" width="14.140625" style="223" customWidth="1"/>
    <col min="10766" max="10766" width="12.5703125" style="223" customWidth="1"/>
    <col min="10767" max="10767" width="14.28515625" style="223" customWidth="1"/>
    <col min="10768" max="10768" width="13.7109375" style="223" customWidth="1"/>
    <col min="10769" max="10769" width="12.85546875" style="223" customWidth="1"/>
    <col min="10770" max="10770" width="15.28515625" style="223" customWidth="1"/>
    <col min="10771" max="10771" width="14.85546875" style="223" customWidth="1"/>
    <col min="10772" max="10772" width="16.2851562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57" style="223" customWidth="1"/>
    <col min="11011" max="11011" width="13.85546875" style="223" customWidth="1"/>
    <col min="11012" max="11014" width="14.28515625" style="223" customWidth="1"/>
    <col min="11015" max="11015" width="13.28515625" style="223" customWidth="1"/>
    <col min="11016" max="11016" width="12.42578125" style="223" customWidth="1"/>
    <col min="11017" max="11017" width="13.7109375" style="223" customWidth="1"/>
    <col min="11018" max="11018" width="13.28515625" style="223" customWidth="1"/>
    <col min="11019" max="11019" width="12.85546875" style="223" customWidth="1"/>
    <col min="11020" max="11020" width="14.7109375" style="223" customWidth="1"/>
    <col min="11021" max="11021" width="14.140625" style="223" customWidth="1"/>
    <col min="11022" max="11022" width="12.5703125" style="223" customWidth="1"/>
    <col min="11023" max="11023" width="14.28515625" style="223" customWidth="1"/>
    <col min="11024" max="11024" width="13.7109375" style="223" customWidth="1"/>
    <col min="11025" max="11025" width="12.85546875" style="223" customWidth="1"/>
    <col min="11026" max="11026" width="15.28515625" style="223" customWidth="1"/>
    <col min="11027" max="11027" width="14.85546875" style="223" customWidth="1"/>
    <col min="11028" max="11028" width="16.2851562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57" style="223" customWidth="1"/>
    <col min="11267" max="11267" width="13.85546875" style="223" customWidth="1"/>
    <col min="11268" max="11270" width="14.28515625" style="223" customWidth="1"/>
    <col min="11271" max="11271" width="13.28515625" style="223" customWidth="1"/>
    <col min="11272" max="11272" width="12.42578125" style="223" customWidth="1"/>
    <col min="11273" max="11273" width="13.7109375" style="223" customWidth="1"/>
    <col min="11274" max="11274" width="13.28515625" style="223" customWidth="1"/>
    <col min="11275" max="11275" width="12.85546875" style="223" customWidth="1"/>
    <col min="11276" max="11276" width="14.7109375" style="223" customWidth="1"/>
    <col min="11277" max="11277" width="14.140625" style="223" customWidth="1"/>
    <col min="11278" max="11278" width="12.5703125" style="223" customWidth="1"/>
    <col min="11279" max="11279" width="14.28515625" style="223" customWidth="1"/>
    <col min="11280" max="11280" width="13.7109375" style="223" customWidth="1"/>
    <col min="11281" max="11281" width="12.85546875" style="223" customWidth="1"/>
    <col min="11282" max="11282" width="15.28515625" style="223" customWidth="1"/>
    <col min="11283" max="11283" width="14.85546875" style="223" customWidth="1"/>
    <col min="11284" max="11284" width="16.2851562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57" style="223" customWidth="1"/>
    <col min="11523" max="11523" width="13.85546875" style="223" customWidth="1"/>
    <col min="11524" max="11526" width="14.28515625" style="223" customWidth="1"/>
    <col min="11527" max="11527" width="13.28515625" style="223" customWidth="1"/>
    <col min="11528" max="11528" width="12.42578125" style="223" customWidth="1"/>
    <col min="11529" max="11529" width="13.7109375" style="223" customWidth="1"/>
    <col min="11530" max="11530" width="13.28515625" style="223" customWidth="1"/>
    <col min="11531" max="11531" width="12.85546875" style="223" customWidth="1"/>
    <col min="11532" max="11532" width="14.7109375" style="223" customWidth="1"/>
    <col min="11533" max="11533" width="14.140625" style="223" customWidth="1"/>
    <col min="11534" max="11534" width="12.5703125" style="223" customWidth="1"/>
    <col min="11535" max="11535" width="14.28515625" style="223" customWidth="1"/>
    <col min="11536" max="11536" width="13.7109375" style="223" customWidth="1"/>
    <col min="11537" max="11537" width="12.85546875" style="223" customWidth="1"/>
    <col min="11538" max="11538" width="15.28515625" style="223" customWidth="1"/>
    <col min="11539" max="11539" width="14.85546875" style="223" customWidth="1"/>
    <col min="11540" max="11540" width="16.2851562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57" style="223" customWidth="1"/>
    <col min="11779" max="11779" width="13.85546875" style="223" customWidth="1"/>
    <col min="11780" max="11782" width="14.28515625" style="223" customWidth="1"/>
    <col min="11783" max="11783" width="13.28515625" style="223" customWidth="1"/>
    <col min="11784" max="11784" width="12.42578125" style="223" customWidth="1"/>
    <col min="11785" max="11785" width="13.7109375" style="223" customWidth="1"/>
    <col min="11786" max="11786" width="13.28515625" style="223" customWidth="1"/>
    <col min="11787" max="11787" width="12.85546875" style="223" customWidth="1"/>
    <col min="11788" max="11788" width="14.7109375" style="223" customWidth="1"/>
    <col min="11789" max="11789" width="14.140625" style="223" customWidth="1"/>
    <col min="11790" max="11790" width="12.5703125" style="223" customWidth="1"/>
    <col min="11791" max="11791" width="14.28515625" style="223" customWidth="1"/>
    <col min="11792" max="11792" width="13.7109375" style="223" customWidth="1"/>
    <col min="11793" max="11793" width="12.85546875" style="223" customWidth="1"/>
    <col min="11794" max="11794" width="15.28515625" style="223" customWidth="1"/>
    <col min="11795" max="11795" width="14.85546875" style="223" customWidth="1"/>
    <col min="11796" max="11796" width="16.2851562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57" style="223" customWidth="1"/>
    <col min="12035" max="12035" width="13.85546875" style="223" customWidth="1"/>
    <col min="12036" max="12038" width="14.28515625" style="223" customWidth="1"/>
    <col min="12039" max="12039" width="13.28515625" style="223" customWidth="1"/>
    <col min="12040" max="12040" width="12.42578125" style="223" customWidth="1"/>
    <col min="12041" max="12041" width="13.7109375" style="223" customWidth="1"/>
    <col min="12042" max="12042" width="13.28515625" style="223" customWidth="1"/>
    <col min="12043" max="12043" width="12.85546875" style="223" customWidth="1"/>
    <col min="12044" max="12044" width="14.7109375" style="223" customWidth="1"/>
    <col min="12045" max="12045" width="14.140625" style="223" customWidth="1"/>
    <col min="12046" max="12046" width="12.5703125" style="223" customWidth="1"/>
    <col min="12047" max="12047" width="14.28515625" style="223" customWidth="1"/>
    <col min="12048" max="12048" width="13.7109375" style="223" customWidth="1"/>
    <col min="12049" max="12049" width="12.85546875" style="223" customWidth="1"/>
    <col min="12050" max="12050" width="15.28515625" style="223" customWidth="1"/>
    <col min="12051" max="12051" width="14.85546875" style="223" customWidth="1"/>
    <col min="12052" max="12052" width="16.2851562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57" style="223" customWidth="1"/>
    <col min="12291" max="12291" width="13.85546875" style="223" customWidth="1"/>
    <col min="12292" max="12294" width="14.28515625" style="223" customWidth="1"/>
    <col min="12295" max="12295" width="13.28515625" style="223" customWidth="1"/>
    <col min="12296" max="12296" width="12.42578125" style="223" customWidth="1"/>
    <col min="12297" max="12297" width="13.7109375" style="223" customWidth="1"/>
    <col min="12298" max="12298" width="13.28515625" style="223" customWidth="1"/>
    <col min="12299" max="12299" width="12.85546875" style="223" customWidth="1"/>
    <col min="12300" max="12300" width="14.7109375" style="223" customWidth="1"/>
    <col min="12301" max="12301" width="14.140625" style="223" customWidth="1"/>
    <col min="12302" max="12302" width="12.5703125" style="223" customWidth="1"/>
    <col min="12303" max="12303" width="14.28515625" style="223" customWidth="1"/>
    <col min="12304" max="12304" width="13.7109375" style="223" customWidth="1"/>
    <col min="12305" max="12305" width="12.85546875" style="223" customWidth="1"/>
    <col min="12306" max="12306" width="15.28515625" style="223" customWidth="1"/>
    <col min="12307" max="12307" width="14.85546875" style="223" customWidth="1"/>
    <col min="12308" max="12308" width="16.2851562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57" style="223" customWidth="1"/>
    <col min="12547" max="12547" width="13.85546875" style="223" customWidth="1"/>
    <col min="12548" max="12550" width="14.28515625" style="223" customWidth="1"/>
    <col min="12551" max="12551" width="13.28515625" style="223" customWidth="1"/>
    <col min="12552" max="12552" width="12.42578125" style="223" customWidth="1"/>
    <col min="12553" max="12553" width="13.7109375" style="223" customWidth="1"/>
    <col min="12554" max="12554" width="13.28515625" style="223" customWidth="1"/>
    <col min="12555" max="12555" width="12.85546875" style="223" customWidth="1"/>
    <col min="12556" max="12556" width="14.7109375" style="223" customWidth="1"/>
    <col min="12557" max="12557" width="14.140625" style="223" customWidth="1"/>
    <col min="12558" max="12558" width="12.5703125" style="223" customWidth="1"/>
    <col min="12559" max="12559" width="14.28515625" style="223" customWidth="1"/>
    <col min="12560" max="12560" width="13.7109375" style="223" customWidth="1"/>
    <col min="12561" max="12561" width="12.85546875" style="223" customWidth="1"/>
    <col min="12562" max="12562" width="15.28515625" style="223" customWidth="1"/>
    <col min="12563" max="12563" width="14.85546875" style="223" customWidth="1"/>
    <col min="12564" max="12564" width="16.2851562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57" style="223" customWidth="1"/>
    <col min="12803" max="12803" width="13.85546875" style="223" customWidth="1"/>
    <col min="12804" max="12806" width="14.28515625" style="223" customWidth="1"/>
    <col min="12807" max="12807" width="13.28515625" style="223" customWidth="1"/>
    <col min="12808" max="12808" width="12.42578125" style="223" customWidth="1"/>
    <col min="12809" max="12809" width="13.7109375" style="223" customWidth="1"/>
    <col min="12810" max="12810" width="13.28515625" style="223" customWidth="1"/>
    <col min="12811" max="12811" width="12.85546875" style="223" customWidth="1"/>
    <col min="12812" max="12812" width="14.7109375" style="223" customWidth="1"/>
    <col min="12813" max="12813" width="14.140625" style="223" customWidth="1"/>
    <col min="12814" max="12814" width="12.5703125" style="223" customWidth="1"/>
    <col min="12815" max="12815" width="14.28515625" style="223" customWidth="1"/>
    <col min="12816" max="12816" width="13.7109375" style="223" customWidth="1"/>
    <col min="12817" max="12817" width="12.85546875" style="223" customWidth="1"/>
    <col min="12818" max="12818" width="15.28515625" style="223" customWidth="1"/>
    <col min="12819" max="12819" width="14.85546875" style="223" customWidth="1"/>
    <col min="12820" max="12820" width="16.2851562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57" style="223" customWidth="1"/>
    <col min="13059" max="13059" width="13.85546875" style="223" customWidth="1"/>
    <col min="13060" max="13062" width="14.28515625" style="223" customWidth="1"/>
    <col min="13063" max="13063" width="13.28515625" style="223" customWidth="1"/>
    <col min="13064" max="13064" width="12.42578125" style="223" customWidth="1"/>
    <col min="13065" max="13065" width="13.7109375" style="223" customWidth="1"/>
    <col min="13066" max="13066" width="13.28515625" style="223" customWidth="1"/>
    <col min="13067" max="13067" width="12.85546875" style="223" customWidth="1"/>
    <col min="13068" max="13068" width="14.7109375" style="223" customWidth="1"/>
    <col min="13069" max="13069" width="14.140625" style="223" customWidth="1"/>
    <col min="13070" max="13070" width="12.5703125" style="223" customWidth="1"/>
    <col min="13071" max="13071" width="14.28515625" style="223" customWidth="1"/>
    <col min="13072" max="13072" width="13.7109375" style="223" customWidth="1"/>
    <col min="13073" max="13073" width="12.85546875" style="223" customWidth="1"/>
    <col min="13074" max="13074" width="15.28515625" style="223" customWidth="1"/>
    <col min="13075" max="13075" width="14.85546875" style="223" customWidth="1"/>
    <col min="13076" max="13076" width="16.2851562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57" style="223" customWidth="1"/>
    <col min="13315" max="13315" width="13.85546875" style="223" customWidth="1"/>
    <col min="13316" max="13318" width="14.28515625" style="223" customWidth="1"/>
    <col min="13319" max="13319" width="13.28515625" style="223" customWidth="1"/>
    <col min="13320" max="13320" width="12.42578125" style="223" customWidth="1"/>
    <col min="13321" max="13321" width="13.7109375" style="223" customWidth="1"/>
    <col min="13322" max="13322" width="13.28515625" style="223" customWidth="1"/>
    <col min="13323" max="13323" width="12.85546875" style="223" customWidth="1"/>
    <col min="13324" max="13324" width="14.7109375" style="223" customWidth="1"/>
    <col min="13325" max="13325" width="14.140625" style="223" customWidth="1"/>
    <col min="13326" max="13326" width="12.5703125" style="223" customWidth="1"/>
    <col min="13327" max="13327" width="14.28515625" style="223" customWidth="1"/>
    <col min="13328" max="13328" width="13.7109375" style="223" customWidth="1"/>
    <col min="13329" max="13329" width="12.85546875" style="223" customWidth="1"/>
    <col min="13330" max="13330" width="15.28515625" style="223" customWidth="1"/>
    <col min="13331" max="13331" width="14.85546875" style="223" customWidth="1"/>
    <col min="13332" max="13332" width="16.2851562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57" style="223" customWidth="1"/>
    <col min="13571" max="13571" width="13.85546875" style="223" customWidth="1"/>
    <col min="13572" max="13574" width="14.28515625" style="223" customWidth="1"/>
    <col min="13575" max="13575" width="13.28515625" style="223" customWidth="1"/>
    <col min="13576" max="13576" width="12.42578125" style="223" customWidth="1"/>
    <col min="13577" max="13577" width="13.7109375" style="223" customWidth="1"/>
    <col min="13578" max="13578" width="13.28515625" style="223" customWidth="1"/>
    <col min="13579" max="13579" width="12.85546875" style="223" customWidth="1"/>
    <col min="13580" max="13580" width="14.7109375" style="223" customWidth="1"/>
    <col min="13581" max="13581" width="14.140625" style="223" customWidth="1"/>
    <col min="13582" max="13582" width="12.5703125" style="223" customWidth="1"/>
    <col min="13583" max="13583" width="14.28515625" style="223" customWidth="1"/>
    <col min="13584" max="13584" width="13.7109375" style="223" customWidth="1"/>
    <col min="13585" max="13585" width="12.85546875" style="223" customWidth="1"/>
    <col min="13586" max="13586" width="15.28515625" style="223" customWidth="1"/>
    <col min="13587" max="13587" width="14.85546875" style="223" customWidth="1"/>
    <col min="13588" max="13588" width="16.2851562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57" style="223" customWidth="1"/>
    <col min="13827" max="13827" width="13.85546875" style="223" customWidth="1"/>
    <col min="13828" max="13830" width="14.28515625" style="223" customWidth="1"/>
    <col min="13831" max="13831" width="13.28515625" style="223" customWidth="1"/>
    <col min="13832" max="13832" width="12.42578125" style="223" customWidth="1"/>
    <col min="13833" max="13833" width="13.7109375" style="223" customWidth="1"/>
    <col min="13834" max="13834" width="13.28515625" style="223" customWidth="1"/>
    <col min="13835" max="13835" width="12.85546875" style="223" customWidth="1"/>
    <col min="13836" max="13836" width="14.7109375" style="223" customWidth="1"/>
    <col min="13837" max="13837" width="14.140625" style="223" customWidth="1"/>
    <col min="13838" max="13838" width="12.5703125" style="223" customWidth="1"/>
    <col min="13839" max="13839" width="14.28515625" style="223" customWidth="1"/>
    <col min="13840" max="13840" width="13.7109375" style="223" customWidth="1"/>
    <col min="13841" max="13841" width="12.85546875" style="223" customWidth="1"/>
    <col min="13842" max="13842" width="15.28515625" style="223" customWidth="1"/>
    <col min="13843" max="13843" width="14.85546875" style="223" customWidth="1"/>
    <col min="13844" max="13844" width="16.2851562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57" style="223" customWidth="1"/>
    <col min="14083" max="14083" width="13.85546875" style="223" customWidth="1"/>
    <col min="14084" max="14086" width="14.28515625" style="223" customWidth="1"/>
    <col min="14087" max="14087" width="13.28515625" style="223" customWidth="1"/>
    <col min="14088" max="14088" width="12.42578125" style="223" customWidth="1"/>
    <col min="14089" max="14089" width="13.7109375" style="223" customWidth="1"/>
    <col min="14090" max="14090" width="13.28515625" style="223" customWidth="1"/>
    <col min="14091" max="14091" width="12.85546875" style="223" customWidth="1"/>
    <col min="14092" max="14092" width="14.7109375" style="223" customWidth="1"/>
    <col min="14093" max="14093" width="14.140625" style="223" customWidth="1"/>
    <col min="14094" max="14094" width="12.5703125" style="223" customWidth="1"/>
    <col min="14095" max="14095" width="14.28515625" style="223" customWidth="1"/>
    <col min="14096" max="14096" width="13.7109375" style="223" customWidth="1"/>
    <col min="14097" max="14097" width="12.85546875" style="223" customWidth="1"/>
    <col min="14098" max="14098" width="15.28515625" style="223" customWidth="1"/>
    <col min="14099" max="14099" width="14.85546875" style="223" customWidth="1"/>
    <col min="14100" max="14100" width="16.2851562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57" style="223" customWidth="1"/>
    <col min="14339" max="14339" width="13.85546875" style="223" customWidth="1"/>
    <col min="14340" max="14342" width="14.28515625" style="223" customWidth="1"/>
    <col min="14343" max="14343" width="13.28515625" style="223" customWidth="1"/>
    <col min="14344" max="14344" width="12.42578125" style="223" customWidth="1"/>
    <col min="14345" max="14345" width="13.7109375" style="223" customWidth="1"/>
    <col min="14346" max="14346" width="13.28515625" style="223" customWidth="1"/>
    <col min="14347" max="14347" width="12.85546875" style="223" customWidth="1"/>
    <col min="14348" max="14348" width="14.7109375" style="223" customWidth="1"/>
    <col min="14349" max="14349" width="14.140625" style="223" customWidth="1"/>
    <col min="14350" max="14350" width="12.5703125" style="223" customWidth="1"/>
    <col min="14351" max="14351" width="14.28515625" style="223" customWidth="1"/>
    <col min="14352" max="14352" width="13.7109375" style="223" customWidth="1"/>
    <col min="14353" max="14353" width="12.85546875" style="223" customWidth="1"/>
    <col min="14354" max="14354" width="15.28515625" style="223" customWidth="1"/>
    <col min="14355" max="14355" width="14.85546875" style="223" customWidth="1"/>
    <col min="14356" max="14356" width="16.2851562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57" style="223" customWidth="1"/>
    <col min="14595" max="14595" width="13.85546875" style="223" customWidth="1"/>
    <col min="14596" max="14598" width="14.28515625" style="223" customWidth="1"/>
    <col min="14599" max="14599" width="13.28515625" style="223" customWidth="1"/>
    <col min="14600" max="14600" width="12.42578125" style="223" customWidth="1"/>
    <col min="14601" max="14601" width="13.7109375" style="223" customWidth="1"/>
    <col min="14602" max="14602" width="13.28515625" style="223" customWidth="1"/>
    <col min="14603" max="14603" width="12.85546875" style="223" customWidth="1"/>
    <col min="14604" max="14604" width="14.7109375" style="223" customWidth="1"/>
    <col min="14605" max="14605" width="14.140625" style="223" customWidth="1"/>
    <col min="14606" max="14606" width="12.5703125" style="223" customWidth="1"/>
    <col min="14607" max="14607" width="14.28515625" style="223" customWidth="1"/>
    <col min="14608" max="14608" width="13.7109375" style="223" customWidth="1"/>
    <col min="14609" max="14609" width="12.85546875" style="223" customWidth="1"/>
    <col min="14610" max="14610" width="15.28515625" style="223" customWidth="1"/>
    <col min="14611" max="14611" width="14.85546875" style="223" customWidth="1"/>
    <col min="14612" max="14612" width="16.2851562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57" style="223" customWidth="1"/>
    <col min="14851" max="14851" width="13.85546875" style="223" customWidth="1"/>
    <col min="14852" max="14854" width="14.28515625" style="223" customWidth="1"/>
    <col min="14855" max="14855" width="13.28515625" style="223" customWidth="1"/>
    <col min="14856" max="14856" width="12.42578125" style="223" customWidth="1"/>
    <col min="14857" max="14857" width="13.7109375" style="223" customWidth="1"/>
    <col min="14858" max="14858" width="13.28515625" style="223" customWidth="1"/>
    <col min="14859" max="14859" width="12.85546875" style="223" customWidth="1"/>
    <col min="14860" max="14860" width="14.7109375" style="223" customWidth="1"/>
    <col min="14861" max="14861" width="14.140625" style="223" customWidth="1"/>
    <col min="14862" max="14862" width="12.5703125" style="223" customWidth="1"/>
    <col min="14863" max="14863" width="14.28515625" style="223" customWidth="1"/>
    <col min="14864" max="14864" width="13.7109375" style="223" customWidth="1"/>
    <col min="14865" max="14865" width="12.85546875" style="223" customWidth="1"/>
    <col min="14866" max="14866" width="15.28515625" style="223" customWidth="1"/>
    <col min="14867" max="14867" width="14.85546875" style="223" customWidth="1"/>
    <col min="14868" max="14868" width="16.2851562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57" style="223" customWidth="1"/>
    <col min="15107" max="15107" width="13.85546875" style="223" customWidth="1"/>
    <col min="15108" max="15110" width="14.28515625" style="223" customWidth="1"/>
    <col min="15111" max="15111" width="13.28515625" style="223" customWidth="1"/>
    <col min="15112" max="15112" width="12.42578125" style="223" customWidth="1"/>
    <col min="15113" max="15113" width="13.7109375" style="223" customWidth="1"/>
    <col min="15114" max="15114" width="13.28515625" style="223" customWidth="1"/>
    <col min="15115" max="15115" width="12.85546875" style="223" customWidth="1"/>
    <col min="15116" max="15116" width="14.7109375" style="223" customWidth="1"/>
    <col min="15117" max="15117" width="14.140625" style="223" customWidth="1"/>
    <col min="15118" max="15118" width="12.5703125" style="223" customWidth="1"/>
    <col min="15119" max="15119" width="14.28515625" style="223" customWidth="1"/>
    <col min="15120" max="15120" width="13.7109375" style="223" customWidth="1"/>
    <col min="15121" max="15121" width="12.85546875" style="223" customWidth="1"/>
    <col min="15122" max="15122" width="15.28515625" style="223" customWidth="1"/>
    <col min="15123" max="15123" width="14.85546875" style="223" customWidth="1"/>
    <col min="15124" max="15124" width="16.2851562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57" style="223" customWidth="1"/>
    <col min="15363" max="15363" width="13.85546875" style="223" customWidth="1"/>
    <col min="15364" max="15366" width="14.28515625" style="223" customWidth="1"/>
    <col min="15367" max="15367" width="13.28515625" style="223" customWidth="1"/>
    <col min="15368" max="15368" width="12.42578125" style="223" customWidth="1"/>
    <col min="15369" max="15369" width="13.7109375" style="223" customWidth="1"/>
    <col min="15370" max="15370" width="13.28515625" style="223" customWidth="1"/>
    <col min="15371" max="15371" width="12.85546875" style="223" customWidth="1"/>
    <col min="15372" max="15372" width="14.7109375" style="223" customWidth="1"/>
    <col min="15373" max="15373" width="14.140625" style="223" customWidth="1"/>
    <col min="15374" max="15374" width="12.5703125" style="223" customWidth="1"/>
    <col min="15375" max="15375" width="14.28515625" style="223" customWidth="1"/>
    <col min="15376" max="15376" width="13.7109375" style="223" customWidth="1"/>
    <col min="15377" max="15377" width="12.85546875" style="223" customWidth="1"/>
    <col min="15378" max="15378" width="15.28515625" style="223" customWidth="1"/>
    <col min="15379" max="15379" width="14.85546875" style="223" customWidth="1"/>
    <col min="15380" max="15380" width="16.2851562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57" style="223" customWidth="1"/>
    <col min="15619" max="15619" width="13.85546875" style="223" customWidth="1"/>
    <col min="15620" max="15622" width="14.28515625" style="223" customWidth="1"/>
    <col min="15623" max="15623" width="13.28515625" style="223" customWidth="1"/>
    <col min="15624" max="15624" width="12.42578125" style="223" customWidth="1"/>
    <col min="15625" max="15625" width="13.7109375" style="223" customWidth="1"/>
    <col min="15626" max="15626" width="13.28515625" style="223" customWidth="1"/>
    <col min="15627" max="15627" width="12.85546875" style="223" customWidth="1"/>
    <col min="15628" max="15628" width="14.7109375" style="223" customWidth="1"/>
    <col min="15629" max="15629" width="14.140625" style="223" customWidth="1"/>
    <col min="15630" max="15630" width="12.5703125" style="223" customWidth="1"/>
    <col min="15631" max="15631" width="14.28515625" style="223" customWidth="1"/>
    <col min="15632" max="15632" width="13.7109375" style="223" customWidth="1"/>
    <col min="15633" max="15633" width="12.85546875" style="223" customWidth="1"/>
    <col min="15634" max="15634" width="15.28515625" style="223" customWidth="1"/>
    <col min="15635" max="15635" width="14.85546875" style="223" customWidth="1"/>
    <col min="15636" max="15636" width="16.2851562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57" style="223" customWidth="1"/>
    <col min="15875" max="15875" width="13.85546875" style="223" customWidth="1"/>
    <col min="15876" max="15878" width="14.28515625" style="223" customWidth="1"/>
    <col min="15879" max="15879" width="13.28515625" style="223" customWidth="1"/>
    <col min="15880" max="15880" width="12.42578125" style="223" customWidth="1"/>
    <col min="15881" max="15881" width="13.7109375" style="223" customWidth="1"/>
    <col min="15882" max="15882" width="13.28515625" style="223" customWidth="1"/>
    <col min="15883" max="15883" width="12.85546875" style="223" customWidth="1"/>
    <col min="15884" max="15884" width="14.7109375" style="223" customWidth="1"/>
    <col min="15885" max="15885" width="14.140625" style="223" customWidth="1"/>
    <col min="15886" max="15886" width="12.5703125" style="223" customWidth="1"/>
    <col min="15887" max="15887" width="14.28515625" style="223" customWidth="1"/>
    <col min="15888" max="15888" width="13.7109375" style="223" customWidth="1"/>
    <col min="15889" max="15889" width="12.85546875" style="223" customWidth="1"/>
    <col min="15890" max="15890" width="15.28515625" style="223" customWidth="1"/>
    <col min="15891" max="15891" width="14.85546875" style="223" customWidth="1"/>
    <col min="15892" max="15892" width="16.2851562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57" style="223" customWidth="1"/>
    <col min="16131" max="16131" width="13.85546875" style="223" customWidth="1"/>
    <col min="16132" max="16134" width="14.28515625" style="223" customWidth="1"/>
    <col min="16135" max="16135" width="13.28515625" style="223" customWidth="1"/>
    <col min="16136" max="16136" width="12.42578125" style="223" customWidth="1"/>
    <col min="16137" max="16137" width="13.7109375" style="223" customWidth="1"/>
    <col min="16138" max="16138" width="13.28515625" style="223" customWidth="1"/>
    <col min="16139" max="16139" width="12.85546875" style="223" customWidth="1"/>
    <col min="16140" max="16140" width="14.7109375" style="223" customWidth="1"/>
    <col min="16141" max="16141" width="14.140625" style="223" customWidth="1"/>
    <col min="16142" max="16142" width="12.5703125" style="223" customWidth="1"/>
    <col min="16143" max="16143" width="14.28515625" style="223" customWidth="1"/>
    <col min="16144" max="16144" width="13.7109375" style="223" customWidth="1"/>
    <col min="16145" max="16145" width="12.85546875" style="223" customWidth="1"/>
    <col min="16146" max="16146" width="15.28515625" style="223" customWidth="1"/>
    <col min="16147" max="16147" width="14.85546875" style="223" customWidth="1"/>
    <col min="16148" max="16148" width="16.2851562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7">
      <c r="A1" s="7246" t="s">
        <v>355</v>
      </c>
      <c r="B1" s="7246"/>
      <c r="C1" s="7246"/>
      <c r="D1" s="7246"/>
      <c r="E1" s="7246"/>
      <c r="F1" s="7246"/>
      <c r="G1" s="7246"/>
      <c r="H1" s="7246"/>
      <c r="I1" s="7246"/>
      <c r="J1" s="7246"/>
      <c r="K1" s="7246"/>
      <c r="L1" s="7246"/>
      <c r="M1" s="7246"/>
      <c r="N1" s="7246"/>
      <c r="O1" s="7246"/>
      <c r="P1" s="7246"/>
      <c r="Q1" s="7246"/>
      <c r="R1" s="7246"/>
      <c r="S1" s="7246"/>
      <c r="T1" s="7246"/>
    </row>
    <row r="2" spans="1:20" ht="27">
      <c r="A2" s="7986"/>
      <c r="B2" s="7986"/>
      <c r="C2" s="7986"/>
      <c r="D2" s="7986"/>
      <c r="E2" s="7986"/>
      <c r="F2" s="7986"/>
      <c r="G2" s="7986"/>
      <c r="H2" s="7986"/>
      <c r="I2" s="7986"/>
      <c r="J2" s="7986"/>
      <c r="K2" s="7986"/>
      <c r="L2" s="7986"/>
      <c r="M2" s="7986"/>
      <c r="N2" s="7986"/>
      <c r="O2" s="7986"/>
      <c r="P2" s="7986"/>
      <c r="Q2" s="7986"/>
      <c r="R2" s="7986"/>
      <c r="S2" s="7986"/>
      <c r="T2" s="7986"/>
    </row>
    <row r="3" spans="1:20" ht="27" customHeight="1">
      <c r="A3" s="7246" t="s">
        <v>412</v>
      </c>
      <c r="B3" s="7246"/>
      <c r="C3" s="7246"/>
      <c r="D3" s="7246"/>
      <c r="E3" s="7246"/>
      <c r="F3" s="7246"/>
      <c r="G3" s="7246"/>
      <c r="H3" s="7246"/>
      <c r="I3" s="7246"/>
      <c r="J3" s="7246"/>
      <c r="K3" s="7246"/>
      <c r="L3" s="7246"/>
      <c r="M3" s="7246"/>
      <c r="N3" s="7246"/>
      <c r="O3" s="7246"/>
      <c r="P3" s="7246"/>
      <c r="Q3" s="7246"/>
      <c r="R3" s="7246"/>
      <c r="S3" s="7246"/>
      <c r="T3" s="7246"/>
    </row>
    <row r="4" spans="1:20" ht="26.25" thickBot="1">
      <c r="B4" s="405"/>
    </row>
    <row r="5" spans="1:20">
      <c r="B5" s="7987" t="s">
        <v>1</v>
      </c>
      <c r="C5" s="7989" t="s">
        <v>2</v>
      </c>
      <c r="D5" s="7990"/>
      <c r="E5" s="7991"/>
      <c r="F5" s="7989" t="s">
        <v>3</v>
      </c>
      <c r="G5" s="7990"/>
      <c r="H5" s="7991"/>
      <c r="I5" s="7989" t="s">
        <v>4</v>
      </c>
      <c r="J5" s="7990"/>
      <c r="K5" s="7991"/>
      <c r="L5" s="7989" t="s">
        <v>5</v>
      </c>
      <c r="M5" s="7990"/>
      <c r="N5" s="7991"/>
      <c r="O5" s="7989">
        <v>5</v>
      </c>
      <c r="P5" s="7990"/>
      <c r="Q5" s="7991"/>
      <c r="R5" s="7995" t="s">
        <v>6</v>
      </c>
      <c r="S5" s="7608"/>
      <c r="T5" s="7996"/>
    </row>
    <row r="6" spans="1:20" ht="26.25" thickBot="1">
      <c r="B6" s="7602"/>
      <c r="C6" s="7992"/>
      <c r="D6" s="7993"/>
      <c r="E6" s="7994"/>
      <c r="F6" s="7992"/>
      <c r="G6" s="7993"/>
      <c r="H6" s="7994"/>
      <c r="I6" s="7992"/>
      <c r="J6" s="7993"/>
      <c r="K6" s="7994"/>
      <c r="L6" s="7992"/>
      <c r="M6" s="7993"/>
      <c r="N6" s="7994"/>
      <c r="O6" s="7992"/>
      <c r="P6" s="7993"/>
      <c r="Q6" s="7994"/>
      <c r="R6" s="7835"/>
      <c r="S6" s="7836"/>
      <c r="T6" s="7795"/>
    </row>
    <row r="7" spans="1:20" ht="42" customHeight="1" thickBot="1">
      <c r="B7" s="7988"/>
      <c r="C7" s="3662" t="s">
        <v>7</v>
      </c>
      <c r="D7" s="3662" t="s">
        <v>8</v>
      </c>
      <c r="E7" s="3663" t="s">
        <v>9</v>
      </c>
      <c r="F7" s="3662" t="s">
        <v>7</v>
      </c>
      <c r="G7" s="3662" t="s">
        <v>8</v>
      </c>
      <c r="H7" s="3663" t="s">
        <v>9</v>
      </c>
      <c r="I7" s="3662" t="s">
        <v>7</v>
      </c>
      <c r="J7" s="3662" t="s">
        <v>8</v>
      </c>
      <c r="K7" s="3663" t="s">
        <v>9</v>
      </c>
      <c r="L7" s="3662" t="s">
        <v>7</v>
      </c>
      <c r="M7" s="3662" t="s">
        <v>8</v>
      </c>
      <c r="N7" s="3663" t="s">
        <v>9</v>
      </c>
      <c r="O7" s="3662" t="s">
        <v>7</v>
      </c>
      <c r="P7" s="3662" t="s">
        <v>8</v>
      </c>
      <c r="Q7" s="3663" t="s">
        <v>9</v>
      </c>
      <c r="R7" s="3662" t="s">
        <v>7</v>
      </c>
      <c r="S7" s="3662" t="s">
        <v>8</v>
      </c>
      <c r="T7" s="4844" t="s">
        <v>9</v>
      </c>
    </row>
    <row r="8" spans="1:20" ht="27" outlineLevel="1" thickBot="1">
      <c r="B8" s="3644" t="s">
        <v>10</v>
      </c>
      <c r="C8" s="3645"/>
      <c r="D8" s="3646"/>
      <c r="E8" s="3647"/>
      <c r="F8" s="3648"/>
      <c r="G8" s="3646"/>
      <c r="H8" s="3647"/>
      <c r="I8" s="3645"/>
      <c r="J8" s="3646"/>
      <c r="K8" s="3647"/>
      <c r="L8" s="3645"/>
      <c r="M8" s="3646"/>
      <c r="N8" s="3646"/>
      <c r="O8" s="3646"/>
      <c r="P8" s="3646"/>
      <c r="Q8" s="3647"/>
      <c r="R8" s="3648"/>
      <c r="S8" s="3649"/>
      <c r="T8" s="4845"/>
    </row>
    <row r="9" spans="1:20" ht="27" outlineLevel="1" thickBot="1">
      <c r="B9" s="4831" t="s">
        <v>343</v>
      </c>
      <c r="C9" s="4832">
        <f>C13+C16</f>
        <v>31</v>
      </c>
      <c r="D9" s="4832">
        <f t="shared" ref="D9:E9" si="0">D13+D16</f>
        <v>2</v>
      </c>
      <c r="E9" s="4832">
        <f t="shared" si="0"/>
        <v>33</v>
      </c>
      <c r="F9" s="4833">
        <v>28</v>
      </c>
      <c r="G9" s="4834">
        <v>6</v>
      </c>
      <c r="H9" s="4835">
        <v>34</v>
      </c>
      <c r="I9" s="3605">
        <v>36</v>
      </c>
      <c r="J9" s="3606">
        <v>11</v>
      </c>
      <c r="K9" s="2242">
        <v>47</v>
      </c>
      <c r="L9" s="3651">
        <v>43</v>
      </c>
      <c r="M9" s="3651">
        <v>12</v>
      </c>
      <c r="N9" s="3652">
        <v>55</v>
      </c>
      <c r="O9" s="3651">
        <v>45</v>
      </c>
      <c r="P9" s="3651">
        <v>22</v>
      </c>
      <c r="Q9" s="3652">
        <v>67</v>
      </c>
      <c r="R9" s="3607">
        <f t="shared" ref="R9:T9" si="1">R13+R16</f>
        <v>183</v>
      </c>
      <c r="S9" s="3607">
        <f t="shared" si="1"/>
        <v>53</v>
      </c>
      <c r="T9" s="4846">
        <f t="shared" si="1"/>
        <v>236</v>
      </c>
    </row>
    <row r="10" spans="1:20" ht="26.25" outlineLevel="1" thickBot="1">
      <c r="B10" s="4836" t="s">
        <v>14</v>
      </c>
      <c r="C10" s="4837">
        <f t="shared" ref="C10:L10" si="2">SUM(C9)</f>
        <v>31</v>
      </c>
      <c r="D10" s="4838">
        <f t="shared" si="2"/>
        <v>2</v>
      </c>
      <c r="E10" s="4839">
        <f t="shared" si="2"/>
        <v>33</v>
      </c>
      <c r="F10" s="4840">
        <f t="shared" si="2"/>
        <v>28</v>
      </c>
      <c r="G10" s="4841">
        <f t="shared" si="2"/>
        <v>6</v>
      </c>
      <c r="H10" s="4842">
        <v>34</v>
      </c>
      <c r="I10" s="3605">
        <v>36</v>
      </c>
      <c r="J10" s="3606">
        <v>11</v>
      </c>
      <c r="K10" s="2242">
        <v>47</v>
      </c>
      <c r="L10" s="4841">
        <f t="shared" si="2"/>
        <v>43</v>
      </c>
      <c r="M10" s="4841">
        <v>12</v>
      </c>
      <c r="N10" s="4843">
        <f t="shared" ref="N10:T10" si="3">SUM(N9)</f>
        <v>55</v>
      </c>
      <c r="O10" s="4841">
        <f t="shared" si="3"/>
        <v>45</v>
      </c>
      <c r="P10" s="3642">
        <f t="shared" si="3"/>
        <v>22</v>
      </c>
      <c r="Q10" s="3643">
        <f t="shared" si="3"/>
        <v>67</v>
      </c>
      <c r="R10" s="3641">
        <f t="shared" si="3"/>
        <v>183</v>
      </c>
      <c r="S10" s="3608">
        <f t="shared" si="3"/>
        <v>53</v>
      </c>
      <c r="T10" s="4847">
        <f t="shared" si="3"/>
        <v>236</v>
      </c>
    </row>
    <row r="11" spans="1:20" ht="26.25" thickBot="1">
      <c r="B11" s="3653" t="s">
        <v>15</v>
      </c>
      <c r="C11" s="3609"/>
      <c r="D11" s="3610"/>
      <c r="E11" s="4368"/>
      <c r="F11" s="3609"/>
      <c r="G11" s="3610"/>
      <c r="H11" s="4369"/>
      <c r="I11" s="3609"/>
      <c r="J11" s="3610"/>
      <c r="K11" s="3611"/>
      <c r="L11" s="3612"/>
      <c r="M11" s="3613"/>
      <c r="N11" s="3614"/>
      <c r="O11" s="3615"/>
      <c r="P11" s="3613"/>
      <c r="Q11" s="3611"/>
      <c r="R11" s="3612"/>
      <c r="S11" s="2521"/>
      <c r="T11" s="4764"/>
    </row>
    <row r="12" spans="1:20" ht="27" thickBot="1">
      <c r="B12" s="3654" t="s">
        <v>16</v>
      </c>
      <c r="C12" s="4370"/>
      <c r="D12" s="3616"/>
      <c r="E12" s="4371"/>
      <c r="F12" s="3617"/>
      <c r="G12" s="3616"/>
      <c r="H12" s="4372"/>
      <c r="I12" s="3617"/>
      <c r="J12" s="3616"/>
      <c r="K12" s="1524"/>
      <c r="L12" s="3618"/>
      <c r="M12" s="1525"/>
      <c r="N12" s="1526"/>
      <c r="O12" s="1527"/>
      <c r="P12" s="1528"/>
      <c r="Q12" s="1524"/>
      <c r="R12" s="3619"/>
      <c r="S12" s="1530"/>
      <c r="T12" s="1531"/>
    </row>
    <row r="13" spans="1:20" ht="26.25" outlineLevel="1">
      <c r="B13" s="3655" t="s">
        <v>343</v>
      </c>
      <c r="C13" s="4373">
        <v>28</v>
      </c>
      <c r="D13" s="4374">
        <v>2</v>
      </c>
      <c r="E13" s="4375">
        <f t="shared" ref="E13" si="4">SUM(C13:D13)</f>
        <v>30</v>
      </c>
      <c r="F13" s="1532">
        <v>28</v>
      </c>
      <c r="G13" s="3620">
        <v>5</v>
      </c>
      <c r="H13" s="4376">
        <v>33</v>
      </c>
      <c r="I13" s="4833">
        <v>36</v>
      </c>
      <c r="J13" s="4834">
        <v>11</v>
      </c>
      <c r="K13" s="4878">
        <v>47</v>
      </c>
      <c r="L13" s="3620">
        <v>43</v>
      </c>
      <c r="M13" s="3620">
        <v>12</v>
      </c>
      <c r="N13" s="3621">
        <v>55</v>
      </c>
      <c r="O13" s="3620">
        <v>44</v>
      </c>
      <c r="P13" s="3620">
        <v>22</v>
      </c>
      <c r="Q13" s="3622">
        <v>66</v>
      </c>
      <c r="R13" s="3623">
        <f>C13+F13+I13+L13+O13</f>
        <v>179</v>
      </c>
      <c r="S13" s="3624">
        <f>D13+G13+J13+M13+P13</f>
        <v>52</v>
      </c>
      <c r="T13" s="4848">
        <f>E13+H13+K13+N13+Q13</f>
        <v>231</v>
      </c>
    </row>
    <row r="14" spans="1:20" ht="26.25" outlineLevel="1" thickBot="1">
      <c r="B14" s="3656" t="s">
        <v>17</v>
      </c>
      <c r="C14" s="4377">
        <f>SUM(C13)</f>
        <v>28</v>
      </c>
      <c r="D14" s="4378">
        <f>SUM(D13)</f>
        <v>2</v>
      </c>
      <c r="E14" s="3625">
        <f>SUM(C14:D14)</f>
        <v>30</v>
      </c>
      <c r="F14" s="4379">
        <v>28</v>
      </c>
      <c r="G14" s="3626">
        <v>5</v>
      </c>
      <c r="H14" s="4380">
        <v>33</v>
      </c>
      <c r="I14" s="5279">
        <v>36</v>
      </c>
      <c r="J14" s="5280">
        <v>11</v>
      </c>
      <c r="K14" s="5281">
        <v>47</v>
      </c>
      <c r="L14" s="3626">
        <v>43</v>
      </c>
      <c r="M14" s="3626">
        <v>12</v>
      </c>
      <c r="N14" s="3627">
        <v>55</v>
      </c>
      <c r="O14" s="3626">
        <v>44</v>
      </c>
      <c r="P14" s="3626">
        <v>22</v>
      </c>
      <c r="Q14" s="3628">
        <v>66</v>
      </c>
      <c r="R14" s="3629">
        <f t="shared" ref="R14:T14" si="5">SUM(R13:R13)</f>
        <v>179</v>
      </c>
      <c r="S14" s="3625">
        <f t="shared" si="5"/>
        <v>52</v>
      </c>
      <c r="T14" s="3625">
        <f t="shared" si="5"/>
        <v>231</v>
      </c>
    </row>
    <row r="15" spans="1:20" ht="45">
      <c r="B15" s="3657" t="s">
        <v>18</v>
      </c>
      <c r="C15" s="4381"/>
      <c r="D15" s="4382"/>
      <c r="E15" s="4383"/>
      <c r="F15" s="3630"/>
      <c r="G15" s="1546"/>
      <c r="H15" s="2234"/>
      <c r="I15" s="3630"/>
      <c r="J15" s="1546"/>
      <c r="K15" s="1547"/>
      <c r="L15" s="3630"/>
      <c r="M15" s="1546"/>
      <c r="N15" s="1547"/>
      <c r="O15" s="2240"/>
      <c r="P15" s="1546"/>
      <c r="Q15" s="1547"/>
      <c r="R15" s="3630"/>
      <c r="S15" s="1548"/>
      <c r="T15" s="1549"/>
    </row>
    <row r="16" spans="1:20" ht="27" outlineLevel="1" thickBot="1">
      <c r="B16" s="3650" t="s">
        <v>343</v>
      </c>
      <c r="C16" s="4384">
        <v>3</v>
      </c>
      <c r="D16" s="4385">
        <v>0</v>
      </c>
      <c r="E16" s="4386">
        <f t="shared" ref="E16" si="6">SUM(C16:D16)</f>
        <v>3</v>
      </c>
      <c r="F16" s="3631">
        <v>0</v>
      </c>
      <c r="G16" s="3632">
        <v>1</v>
      </c>
      <c r="H16" s="4387">
        <v>1</v>
      </c>
      <c r="I16" s="3631">
        <v>0</v>
      </c>
      <c r="J16" s="3632">
        <v>0</v>
      </c>
      <c r="K16" s="3633">
        <v>0</v>
      </c>
      <c r="L16" s="3631">
        <v>0</v>
      </c>
      <c r="M16" s="3632">
        <v>0</v>
      </c>
      <c r="N16" s="3633">
        <v>0</v>
      </c>
      <c r="O16" s="3634">
        <v>1</v>
      </c>
      <c r="P16" s="3632">
        <v>0</v>
      </c>
      <c r="Q16" s="3633">
        <v>1</v>
      </c>
      <c r="R16" s="3635">
        <f>C16+F16+I16+L16+O16</f>
        <v>4</v>
      </c>
      <c r="S16" s="3636">
        <f>D16+G16+J16+M16+P16</f>
        <v>1</v>
      </c>
      <c r="T16" s="3637">
        <f>E16+H16+K16+N16+Q16</f>
        <v>5</v>
      </c>
    </row>
    <row r="17" spans="2:20" ht="47.25" outlineLevel="1" thickBot="1">
      <c r="B17" s="3658" t="s">
        <v>19</v>
      </c>
      <c r="C17" s="3612">
        <f>C16</f>
        <v>3</v>
      </c>
      <c r="D17" s="3612">
        <f t="shared" ref="D17:T17" si="7">D16</f>
        <v>0</v>
      </c>
      <c r="E17" s="3612">
        <f t="shared" si="7"/>
        <v>3</v>
      </c>
      <c r="F17" s="3612">
        <f t="shared" si="7"/>
        <v>0</v>
      </c>
      <c r="G17" s="3612">
        <f t="shared" si="7"/>
        <v>1</v>
      </c>
      <c r="H17" s="4388">
        <f t="shared" si="7"/>
        <v>1</v>
      </c>
      <c r="I17" s="3612">
        <f t="shared" si="7"/>
        <v>0</v>
      </c>
      <c r="J17" s="3612">
        <f t="shared" si="7"/>
        <v>0</v>
      </c>
      <c r="K17" s="3612">
        <f t="shared" si="7"/>
        <v>0</v>
      </c>
      <c r="L17" s="3612">
        <f t="shared" si="7"/>
        <v>0</v>
      </c>
      <c r="M17" s="3612">
        <f t="shared" si="7"/>
        <v>0</v>
      </c>
      <c r="N17" s="3638">
        <f t="shared" si="7"/>
        <v>0</v>
      </c>
      <c r="O17" s="3615">
        <f t="shared" si="7"/>
        <v>1</v>
      </c>
      <c r="P17" s="3612">
        <f t="shared" si="7"/>
        <v>0</v>
      </c>
      <c r="Q17" s="3612">
        <f t="shared" si="7"/>
        <v>1</v>
      </c>
      <c r="R17" s="3612">
        <f t="shared" si="7"/>
        <v>4</v>
      </c>
      <c r="S17" s="3612">
        <f t="shared" si="7"/>
        <v>1</v>
      </c>
      <c r="T17" s="4849">
        <f t="shared" si="7"/>
        <v>5</v>
      </c>
    </row>
    <row r="18" spans="2:20" ht="31.5" thickBot="1">
      <c r="B18" s="3659" t="s">
        <v>20</v>
      </c>
      <c r="C18" s="4389">
        <f>C14+C17</f>
        <v>31</v>
      </c>
      <c r="D18" s="4389">
        <f t="shared" ref="D18:E18" si="8">D14+D17</f>
        <v>2</v>
      </c>
      <c r="E18" s="4389">
        <f t="shared" si="8"/>
        <v>33</v>
      </c>
      <c r="F18" s="4390">
        <v>28</v>
      </c>
      <c r="G18" s="3639">
        <v>6</v>
      </c>
      <c r="H18" s="2226">
        <v>34</v>
      </c>
      <c r="I18" s="3639">
        <v>36</v>
      </c>
      <c r="J18" s="3639">
        <v>11</v>
      </c>
      <c r="K18" s="2226">
        <v>47</v>
      </c>
      <c r="L18" s="3639">
        <v>43</v>
      </c>
      <c r="M18" s="3639">
        <v>12</v>
      </c>
      <c r="N18" s="2226">
        <v>55</v>
      </c>
      <c r="O18" s="3639">
        <v>45</v>
      </c>
      <c r="P18" s="3639">
        <v>22</v>
      </c>
      <c r="Q18" s="3640">
        <v>67</v>
      </c>
      <c r="R18" s="3660">
        <f t="shared" ref="R18:T18" si="9">R14+R17</f>
        <v>183</v>
      </c>
      <c r="S18" s="3661">
        <f t="shared" si="9"/>
        <v>53</v>
      </c>
      <c r="T18" s="4850">
        <f t="shared" si="9"/>
        <v>236</v>
      </c>
    </row>
    <row r="19" spans="2:20">
      <c r="B19" s="226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</row>
    <row r="20" spans="2:20"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5"/>
      <c r="O20" s="225"/>
      <c r="P20" s="225"/>
      <c r="Q20" s="225"/>
      <c r="R20" s="225"/>
      <c r="S20" s="225"/>
      <c r="T20" s="225"/>
    </row>
    <row r="21" spans="2:20">
      <c r="B21" s="7346"/>
      <c r="C21" s="7346"/>
      <c r="D21" s="7346"/>
      <c r="E21" s="7346"/>
      <c r="F21" s="7346"/>
      <c r="G21" s="7346"/>
      <c r="H21" s="7346"/>
      <c r="I21" s="7346"/>
      <c r="J21" s="7346"/>
      <c r="K21" s="7346"/>
      <c r="L21" s="7346"/>
      <c r="M21" s="7346"/>
      <c r="N21" s="7346"/>
      <c r="O21" s="7346"/>
      <c r="P21" s="7346"/>
      <c r="Q21" s="7346"/>
      <c r="R21" s="7346"/>
      <c r="S21" s="7346"/>
      <c r="T21" s="7346"/>
    </row>
    <row r="22" spans="2:20">
      <c r="B22" s="4338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</row>
    <row r="24" spans="2:20">
      <c r="B24" s="226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</row>
    <row r="25" spans="2:20"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M22"/>
  <sheetViews>
    <sheetView zoomScale="60" zoomScaleNormal="60" workbookViewId="0">
      <selection activeCell="I33" sqref="I33"/>
    </sheetView>
  </sheetViews>
  <sheetFormatPr defaultRowHeight="20.25"/>
  <cols>
    <col min="1" max="1" width="89" style="499" customWidth="1"/>
    <col min="2" max="2" width="11.42578125" style="499" customWidth="1"/>
    <col min="3" max="3" width="12.140625" style="499" customWidth="1"/>
    <col min="4" max="4" width="11" style="499" customWidth="1"/>
    <col min="5" max="5" width="11.5703125" style="499" customWidth="1"/>
    <col min="6" max="6" width="9.85546875" style="499" customWidth="1"/>
    <col min="7" max="7" width="11.7109375" style="499" customWidth="1"/>
    <col min="8" max="8" width="12.42578125" style="499" customWidth="1"/>
    <col min="9" max="9" width="13.140625" style="499" customWidth="1"/>
    <col min="10" max="10" width="12.140625" style="499" customWidth="1"/>
    <col min="11" max="256" width="9.140625" style="499"/>
    <col min="257" max="257" width="89" style="499" customWidth="1"/>
    <col min="258" max="258" width="11.42578125" style="499" customWidth="1"/>
    <col min="259" max="259" width="12.140625" style="499" customWidth="1"/>
    <col min="260" max="260" width="11" style="499" customWidth="1"/>
    <col min="261" max="261" width="11.5703125" style="499" customWidth="1"/>
    <col min="262" max="262" width="9.85546875" style="499" customWidth="1"/>
    <col min="263" max="263" width="9.5703125" style="499" customWidth="1"/>
    <col min="264" max="264" width="12.42578125" style="499" customWidth="1"/>
    <col min="265" max="265" width="13.140625" style="499" customWidth="1"/>
    <col min="266" max="266" width="10.7109375" style="499" customWidth="1"/>
    <col min="267" max="512" width="9.140625" style="499"/>
    <col min="513" max="513" width="89" style="499" customWidth="1"/>
    <col min="514" max="514" width="11.42578125" style="499" customWidth="1"/>
    <col min="515" max="515" width="12.140625" style="499" customWidth="1"/>
    <col min="516" max="516" width="11" style="499" customWidth="1"/>
    <col min="517" max="517" width="11.5703125" style="499" customWidth="1"/>
    <col min="518" max="518" width="9.85546875" style="499" customWidth="1"/>
    <col min="519" max="519" width="9.5703125" style="499" customWidth="1"/>
    <col min="520" max="520" width="12.42578125" style="499" customWidth="1"/>
    <col min="521" max="521" width="13.140625" style="499" customWidth="1"/>
    <col min="522" max="522" width="10.7109375" style="499" customWidth="1"/>
    <col min="523" max="768" width="9.140625" style="499"/>
    <col min="769" max="769" width="89" style="499" customWidth="1"/>
    <col min="770" max="770" width="11.42578125" style="499" customWidth="1"/>
    <col min="771" max="771" width="12.140625" style="499" customWidth="1"/>
    <col min="772" max="772" width="11" style="499" customWidth="1"/>
    <col min="773" max="773" width="11.5703125" style="499" customWidth="1"/>
    <col min="774" max="774" width="9.85546875" style="499" customWidth="1"/>
    <col min="775" max="775" width="9.5703125" style="499" customWidth="1"/>
    <col min="776" max="776" width="12.42578125" style="499" customWidth="1"/>
    <col min="777" max="777" width="13.140625" style="499" customWidth="1"/>
    <col min="778" max="778" width="10.7109375" style="499" customWidth="1"/>
    <col min="779" max="1024" width="9.140625" style="499"/>
    <col min="1025" max="1025" width="89" style="499" customWidth="1"/>
    <col min="1026" max="1026" width="11.42578125" style="499" customWidth="1"/>
    <col min="1027" max="1027" width="12.140625" style="499" customWidth="1"/>
    <col min="1028" max="1028" width="11" style="499" customWidth="1"/>
    <col min="1029" max="1029" width="11.5703125" style="499" customWidth="1"/>
    <col min="1030" max="1030" width="9.85546875" style="499" customWidth="1"/>
    <col min="1031" max="1031" width="9.5703125" style="499" customWidth="1"/>
    <col min="1032" max="1032" width="12.42578125" style="499" customWidth="1"/>
    <col min="1033" max="1033" width="13.140625" style="499" customWidth="1"/>
    <col min="1034" max="1034" width="10.7109375" style="499" customWidth="1"/>
    <col min="1035" max="1280" width="9.140625" style="499"/>
    <col min="1281" max="1281" width="89" style="499" customWidth="1"/>
    <col min="1282" max="1282" width="11.42578125" style="499" customWidth="1"/>
    <col min="1283" max="1283" width="12.140625" style="499" customWidth="1"/>
    <col min="1284" max="1284" width="11" style="499" customWidth="1"/>
    <col min="1285" max="1285" width="11.5703125" style="499" customWidth="1"/>
    <col min="1286" max="1286" width="9.85546875" style="499" customWidth="1"/>
    <col min="1287" max="1287" width="9.5703125" style="499" customWidth="1"/>
    <col min="1288" max="1288" width="12.42578125" style="499" customWidth="1"/>
    <col min="1289" max="1289" width="13.140625" style="499" customWidth="1"/>
    <col min="1290" max="1290" width="10.7109375" style="499" customWidth="1"/>
    <col min="1291" max="1536" width="9.140625" style="499"/>
    <col min="1537" max="1537" width="89" style="499" customWidth="1"/>
    <col min="1538" max="1538" width="11.42578125" style="499" customWidth="1"/>
    <col min="1539" max="1539" width="12.140625" style="499" customWidth="1"/>
    <col min="1540" max="1540" width="11" style="499" customWidth="1"/>
    <col min="1541" max="1541" width="11.5703125" style="499" customWidth="1"/>
    <col min="1542" max="1542" width="9.85546875" style="499" customWidth="1"/>
    <col min="1543" max="1543" width="9.5703125" style="499" customWidth="1"/>
    <col min="1544" max="1544" width="12.42578125" style="499" customWidth="1"/>
    <col min="1545" max="1545" width="13.140625" style="499" customWidth="1"/>
    <col min="1546" max="1546" width="10.7109375" style="499" customWidth="1"/>
    <col min="1547" max="1792" width="9.140625" style="499"/>
    <col min="1793" max="1793" width="89" style="499" customWidth="1"/>
    <col min="1794" max="1794" width="11.42578125" style="499" customWidth="1"/>
    <col min="1795" max="1795" width="12.140625" style="499" customWidth="1"/>
    <col min="1796" max="1796" width="11" style="499" customWidth="1"/>
    <col min="1797" max="1797" width="11.5703125" style="499" customWidth="1"/>
    <col min="1798" max="1798" width="9.85546875" style="499" customWidth="1"/>
    <col min="1799" max="1799" width="9.5703125" style="499" customWidth="1"/>
    <col min="1800" max="1800" width="12.42578125" style="499" customWidth="1"/>
    <col min="1801" max="1801" width="13.140625" style="499" customWidth="1"/>
    <col min="1802" max="1802" width="10.7109375" style="499" customWidth="1"/>
    <col min="1803" max="2048" width="9.140625" style="499"/>
    <col min="2049" max="2049" width="89" style="499" customWidth="1"/>
    <col min="2050" max="2050" width="11.42578125" style="499" customWidth="1"/>
    <col min="2051" max="2051" width="12.140625" style="499" customWidth="1"/>
    <col min="2052" max="2052" width="11" style="499" customWidth="1"/>
    <col min="2053" max="2053" width="11.5703125" style="499" customWidth="1"/>
    <col min="2054" max="2054" width="9.85546875" style="499" customWidth="1"/>
    <col min="2055" max="2055" width="9.5703125" style="499" customWidth="1"/>
    <col min="2056" max="2056" width="12.42578125" style="499" customWidth="1"/>
    <col min="2057" max="2057" width="13.140625" style="499" customWidth="1"/>
    <col min="2058" max="2058" width="10.7109375" style="499" customWidth="1"/>
    <col min="2059" max="2304" width="9.140625" style="499"/>
    <col min="2305" max="2305" width="89" style="499" customWidth="1"/>
    <col min="2306" max="2306" width="11.42578125" style="499" customWidth="1"/>
    <col min="2307" max="2307" width="12.140625" style="499" customWidth="1"/>
    <col min="2308" max="2308" width="11" style="499" customWidth="1"/>
    <col min="2309" max="2309" width="11.5703125" style="499" customWidth="1"/>
    <col min="2310" max="2310" width="9.85546875" style="499" customWidth="1"/>
    <col min="2311" max="2311" width="9.5703125" style="499" customWidth="1"/>
    <col min="2312" max="2312" width="12.42578125" style="499" customWidth="1"/>
    <col min="2313" max="2313" width="13.140625" style="499" customWidth="1"/>
    <col min="2314" max="2314" width="10.7109375" style="499" customWidth="1"/>
    <col min="2315" max="2560" width="9.140625" style="499"/>
    <col min="2561" max="2561" width="89" style="499" customWidth="1"/>
    <col min="2562" max="2562" width="11.42578125" style="499" customWidth="1"/>
    <col min="2563" max="2563" width="12.140625" style="499" customWidth="1"/>
    <col min="2564" max="2564" width="11" style="499" customWidth="1"/>
    <col min="2565" max="2565" width="11.5703125" style="499" customWidth="1"/>
    <col min="2566" max="2566" width="9.85546875" style="499" customWidth="1"/>
    <col min="2567" max="2567" width="9.5703125" style="499" customWidth="1"/>
    <col min="2568" max="2568" width="12.42578125" style="499" customWidth="1"/>
    <col min="2569" max="2569" width="13.140625" style="499" customWidth="1"/>
    <col min="2570" max="2570" width="10.7109375" style="499" customWidth="1"/>
    <col min="2571" max="2816" width="9.140625" style="499"/>
    <col min="2817" max="2817" width="89" style="499" customWidth="1"/>
    <col min="2818" max="2818" width="11.42578125" style="499" customWidth="1"/>
    <col min="2819" max="2819" width="12.140625" style="499" customWidth="1"/>
    <col min="2820" max="2820" width="11" style="499" customWidth="1"/>
    <col min="2821" max="2821" width="11.5703125" style="499" customWidth="1"/>
    <col min="2822" max="2822" width="9.85546875" style="499" customWidth="1"/>
    <col min="2823" max="2823" width="9.5703125" style="499" customWidth="1"/>
    <col min="2824" max="2824" width="12.42578125" style="499" customWidth="1"/>
    <col min="2825" max="2825" width="13.140625" style="499" customWidth="1"/>
    <col min="2826" max="2826" width="10.7109375" style="499" customWidth="1"/>
    <col min="2827" max="3072" width="9.140625" style="499"/>
    <col min="3073" max="3073" width="89" style="499" customWidth="1"/>
    <col min="3074" max="3074" width="11.42578125" style="499" customWidth="1"/>
    <col min="3075" max="3075" width="12.140625" style="499" customWidth="1"/>
    <col min="3076" max="3076" width="11" style="499" customWidth="1"/>
    <col min="3077" max="3077" width="11.5703125" style="499" customWidth="1"/>
    <col min="3078" max="3078" width="9.85546875" style="499" customWidth="1"/>
    <col min="3079" max="3079" width="9.5703125" style="499" customWidth="1"/>
    <col min="3080" max="3080" width="12.42578125" style="499" customWidth="1"/>
    <col min="3081" max="3081" width="13.140625" style="499" customWidth="1"/>
    <col min="3082" max="3082" width="10.7109375" style="499" customWidth="1"/>
    <col min="3083" max="3328" width="9.140625" style="499"/>
    <col min="3329" max="3329" width="89" style="499" customWidth="1"/>
    <col min="3330" max="3330" width="11.42578125" style="499" customWidth="1"/>
    <col min="3331" max="3331" width="12.140625" style="499" customWidth="1"/>
    <col min="3332" max="3332" width="11" style="499" customWidth="1"/>
    <col min="3333" max="3333" width="11.5703125" style="499" customWidth="1"/>
    <col min="3334" max="3334" width="9.85546875" style="499" customWidth="1"/>
    <col min="3335" max="3335" width="9.5703125" style="499" customWidth="1"/>
    <col min="3336" max="3336" width="12.42578125" style="499" customWidth="1"/>
    <col min="3337" max="3337" width="13.140625" style="499" customWidth="1"/>
    <col min="3338" max="3338" width="10.7109375" style="499" customWidth="1"/>
    <col min="3339" max="3584" width="9.140625" style="499"/>
    <col min="3585" max="3585" width="89" style="499" customWidth="1"/>
    <col min="3586" max="3586" width="11.42578125" style="499" customWidth="1"/>
    <col min="3587" max="3587" width="12.140625" style="499" customWidth="1"/>
    <col min="3588" max="3588" width="11" style="499" customWidth="1"/>
    <col min="3589" max="3589" width="11.5703125" style="499" customWidth="1"/>
    <col min="3590" max="3590" width="9.85546875" style="499" customWidth="1"/>
    <col min="3591" max="3591" width="9.5703125" style="499" customWidth="1"/>
    <col min="3592" max="3592" width="12.42578125" style="499" customWidth="1"/>
    <col min="3593" max="3593" width="13.140625" style="499" customWidth="1"/>
    <col min="3594" max="3594" width="10.7109375" style="499" customWidth="1"/>
    <col min="3595" max="3840" width="9.140625" style="499"/>
    <col min="3841" max="3841" width="89" style="499" customWidth="1"/>
    <col min="3842" max="3842" width="11.42578125" style="499" customWidth="1"/>
    <col min="3843" max="3843" width="12.140625" style="499" customWidth="1"/>
    <col min="3844" max="3844" width="11" style="499" customWidth="1"/>
    <col min="3845" max="3845" width="11.5703125" style="499" customWidth="1"/>
    <col min="3846" max="3846" width="9.85546875" style="499" customWidth="1"/>
    <col min="3847" max="3847" width="9.5703125" style="499" customWidth="1"/>
    <col min="3848" max="3848" width="12.42578125" style="499" customWidth="1"/>
    <col min="3849" max="3849" width="13.140625" style="499" customWidth="1"/>
    <col min="3850" max="3850" width="10.7109375" style="499" customWidth="1"/>
    <col min="3851" max="4096" width="9.140625" style="499"/>
    <col min="4097" max="4097" width="89" style="499" customWidth="1"/>
    <col min="4098" max="4098" width="11.42578125" style="499" customWidth="1"/>
    <col min="4099" max="4099" width="12.140625" style="499" customWidth="1"/>
    <col min="4100" max="4100" width="11" style="499" customWidth="1"/>
    <col min="4101" max="4101" width="11.5703125" style="499" customWidth="1"/>
    <col min="4102" max="4102" width="9.85546875" style="499" customWidth="1"/>
    <col min="4103" max="4103" width="9.5703125" style="499" customWidth="1"/>
    <col min="4104" max="4104" width="12.42578125" style="499" customWidth="1"/>
    <col min="4105" max="4105" width="13.140625" style="499" customWidth="1"/>
    <col min="4106" max="4106" width="10.7109375" style="499" customWidth="1"/>
    <col min="4107" max="4352" width="9.140625" style="499"/>
    <col min="4353" max="4353" width="89" style="499" customWidth="1"/>
    <col min="4354" max="4354" width="11.42578125" style="499" customWidth="1"/>
    <col min="4355" max="4355" width="12.140625" style="499" customWidth="1"/>
    <col min="4356" max="4356" width="11" style="499" customWidth="1"/>
    <col min="4357" max="4357" width="11.5703125" style="499" customWidth="1"/>
    <col min="4358" max="4358" width="9.85546875" style="499" customWidth="1"/>
    <col min="4359" max="4359" width="9.5703125" style="499" customWidth="1"/>
    <col min="4360" max="4360" width="12.42578125" style="499" customWidth="1"/>
    <col min="4361" max="4361" width="13.140625" style="499" customWidth="1"/>
    <col min="4362" max="4362" width="10.7109375" style="499" customWidth="1"/>
    <col min="4363" max="4608" width="9.140625" style="499"/>
    <col min="4609" max="4609" width="89" style="499" customWidth="1"/>
    <col min="4610" max="4610" width="11.42578125" style="499" customWidth="1"/>
    <col min="4611" max="4611" width="12.140625" style="499" customWidth="1"/>
    <col min="4612" max="4612" width="11" style="499" customWidth="1"/>
    <col min="4613" max="4613" width="11.5703125" style="499" customWidth="1"/>
    <col min="4614" max="4614" width="9.85546875" style="499" customWidth="1"/>
    <col min="4615" max="4615" width="9.5703125" style="499" customWidth="1"/>
    <col min="4616" max="4616" width="12.42578125" style="499" customWidth="1"/>
    <col min="4617" max="4617" width="13.140625" style="499" customWidth="1"/>
    <col min="4618" max="4618" width="10.7109375" style="499" customWidth="1"/>
    <col min="4619" max="4864" width="9.140625" style="499"/>
    <col min="4865" max="4865" width="89" style="499" customWidth="1"/>
    <col min="4866" max="4866" width="11.42578125" style="499" customWidth="1"/>
    <col min="4867" max="4867" width="12.140625" style="499" customWidth="1"/>
    <col min="4868" max="4868" width="11" style="499" customWidth="1"/>
    <col min="4869" max="4869" width="11.5703125" style="499" customWidth="1"/>
    <col min="4870" max="4870" width="9.85546875" style="499" customWidth="1"/>
    <col min="4871" max="4871" width="9.5703125" style="499" customWidth="1"/>
    <col min="4872" max="4872" width="12.42578125" style="499" customWidth="1"/>
    <col min="4873" max="4873" width="13.140625" style="499" customWidth="1"/>
    <col min="4874" max="4874" width="10.7109375" style="499" customWidth="1"/>
    <col min="4875" max="5120" width="9.140625" style="499"/>
    <col min="5121" max="5121" width="89" style="499" customWidth="1"/>
    <col min="5122" max="5122" width="11.42578125" style="499" customWidth="1"/>
    <col min="5123" max="5123" width="12.140625" style="499" customWidth="1"/>
    <col min="5124" max="5124" width="11" style="499" customWidth="1"/>
    <col min="5125" max="5125" width="11.5703125" style="499" customWidth="1"/>
    <col min="5126" max="5126" width="9.85546875" style="499" customWidth="1"/>
    <col min="5127" max="5127" width="9.5703125" style="499" customWidth="1"/>
    <col min="5128" max="5128" width="12.42578125" style="499" customWidth="1"/>
    <col min="5129" max="5129" width="13.140625" style="499" customWidth="1"/>
    <col min="5130" max="5130" width="10.7109375" style="499" customWidth="1"/>
    <col min="5131" max="5376" width="9.140625" style="499"/>
    <col min="5377" max="5377" width="89" style="499" customWidth="1"/>
    <col min="5378" max="5378" width="11.42578125" style="499" customWidth="1"/>
    <col min="5379" max="5379" width="12.140625" style="499" customWidth="1"/>
    <col min="5380" max="5380" width="11" style="499" customWidth="1"/>
    <col min="5381" max="5381" width="11.5703125" style="499" customWidth="1"/>
    <col min="5382" max="5382" width="9.85546875" style="499" customWidth="1"/>
    <col min="5383" max="5383" width="9.5703125" style="499" customWidth="1"/>
    <col min="5384" max="5384" width="12.42578125" style="499" customWidth="1"/>
    <col min="5385" max="5385" width="13.140625" style="499" customWidth="1"/>
    <col min="5386" max="5386" width="10.7109375" style="499" customWidth="1"/>
    <col min="5387" max="5632" width="9.140625" style="499"/>
    <col min="5633" max="5633" width="89" style="499" customWidth="1"/>
    <col min="5634" max="5634" width="11.42578125" style="499" customWidth="1"/>
    <col min="5635" max="5635" width="12.140625" style="499" customWidth="1"/>
    <col min="5636" max="5636" width="11" style="499" customWidth="1"/>
    <col min="5637" max="5637" width="11.5703125" style="499" customWidth="1"/>
    <col min="5638" max="5638" width="9.85546875" style="499" customWidth="1"/>
    <col min="5639" max="5639" width="9.5703125" style="499" customWidth="1"/>
    <col min="5640" max="5640" width="12.42578125" style="499" customWidth="1"/>
    <col min="5641" max="5641" width="13.140625" style="499" customWidth="1"/>
    <col min="5642" max="5642" width="10.7109375" style="499" customWidth="1"/>
    <col min="5643" max="5888" width="9.140625" style="499"/>
    <col min="5889" max="5889" width="89" style="499" customWidth="1"/>
    <col min="5890" max="5890" width="11.42578125" style="499" customWidth="1"/>
    <col min="5891" max="5891" width="12.140625" style="499" customWidth="1"/>
    <col min="5892" max="5892" width="11" style="499" customWidth="1"/>
    <col min="5893" max="5893" width="11.5703125" style="499" customWidth="1"/>
    <col min="5894" max="5894" width="9.85546875" style="499" customWidth="1"/>
    <col min="5895" max="5895" width="9.5703125" style="499" customWidth="1"/>
    <col min="5896" max="5896" width="12.42578125" style="499" customWidth="1"/>
    <col min="5897" max="5897" width="13.140625" style="499" customWidth="1"/>
    <col min="5898" max="5898" width="10.7109375" style="499" customWidth="1"/>
    <col min="5899" max="6144" width="9.140625" style="499"/>
    <col min="6145" max="6145" width="89" style="499" customWidth="1"/>
    <col min="6146" max="6146" width="11.42578125" style="499" customWidth="1"/>
    <col min="6147" max="6147" width="12.140625" style="499" customWidth="1"/>
    <col min="6148" max="6148" width="11" style="499" customWidth="1"/>
    <col min="6149" max="6149" width="11.5703125" style="499" customWidth="1"/>
    <col min="6150" max="6150" width="9.85546875" style="499" customWidth="1"/>
    <col min="6151" max="6151" width="9.5703125" style="499" customWidth="1"/>
    <col min="6152" max="6152" width="12.42578125" style="499" customWidth="1"/>
    <col min="6153" max="6153" width="13.140625" style="499" customWidth="1"/>
    <col min="6154" max="6154" width="10.7109375" style="499" customWidth="1"/>
    <col min="6155" max="6400" width="9.140625" style="499"/>
    <col min="6401" max="6401" width="89" style="499" customWidth="1"/>
    <col min="6402" max="6402" width="11.42578125" style="499" customWidth="1"/>
    <col min="6403" max="6403" width="12.140625" style="499" customWidth="1"/>
    <col min="6404" max="6404" width="11" style="499" customWidth="1"/>
    <col min="6405" max="6405" width="11.5703125" style="499" customWidth="1"/>
    <col min="6406" max="6406" width="9.85546875" style="499" customWidth="1"/>
    <col min="6407" max="6407" width="9.5703125" style="499" customWidth="1"/>
    <col min="6408" max="6408" width="12.42578125" style="499" customWidth="1"/>
    <col min="6409" max="6409" width="13.140625" style="499" customWidth="1"/>
    <col min="6410" max="6410" width="10.7109375" style="499" customWidth="1"/>
    <col min="6411" max="6656" width="9.140625" style="499"/>
    <col min="6657" max="6657" width="89" style="499" customWidth="1"/>
    <col min="6658" max="6658" width="11.42578125" style="499" customWidth="1"/>
    <col min="6659" max="6659" width="12.140625" style="499" customWidth="1"/>
    <col min="6660" max="6660" width="11" style="499" customWidth="1"/>
    <col min="6661" max="6661" width="11.5703125" style="499" customWidth="1"/>
    <col min="6662" max="6662" width="9.85546875" style="499" customWidth="1"/>
    <col min="6663" max="6663" width="9.5703125" style="499" customWidth="1"/>
    <col min="6664" max="6664" width="12.42578125" style="499" customWidth="1"/>
    <col min="6665" max="6665" width="13.140625" style="499" customWidth="1"/>
    <col min="6666" max="6666" width="10.7109375" style="499" customWidth="1"/>
    <col min="6667" max="6912" width="9.140625" style="499"/>
    <col min="6913" max="6913" width="89" style="499" customWidth="1"/>
    <col min="6914" max="6914" width="11.42578125" style="499" customWidth="1"/>
    <col min="6915" max="6915" width="12.140625" style="499" customWidth="1"/>
    <col min="6916" max="6916" width="11" style="499" customWidth="1"/>
    <col min="6917" max="6917" width="11.5703125" style="499" customWidth="1"/>
    <col min="6918" max="6918" width="9.85546875" style="499" customWidth="1"/>
    <col min="6919" max="6919" width="9.5703125" style="499" customWidth="1"/>
    <col min="6920" max="6920" width="12.42578125" style="499" customWidth="1"/>
    <col min="6921" max="6921" width="13.140625" style="499" customWidth="1"/>
    <col min="6922" max="6922" width="10.7109375" style="499" customWidth="1"/>
    <col min="6923" max="7168" width="9.140625" style="499"/>
    <col min="7169" max="7169" width="89" style="499" customWidth="1"/>
    <col min="7170" max="7170" width="11.42578125" style="499" customWidth="1"/>
    <col min="7171" max="7171" width="12.140625" style="499" customWidth="1"/>
    <col min="7172" max="7172" width="11" style="499" customWidth="1"/>
    <col min="7173" max="7173" width="11.5703125" style="499" customWidth="1"/>
    <col min="7174" max="7174" width="9.85546875" style="499" customWidth="1"/>
    <col min="7175" max="7175" width="9.5703125" style="499" customWidth="1"/>
    <col min="7176" max="7176" width="12.42578125" style="499" customWidth="1"/>
    <col min="7177" max="7177" width="13.140625" style="499" customWidth="1"/>
    <col min="7178" max="7178" width="10.7109375" style="499" customWidth="1"/>
    <col min="7179" max="7424" width="9.140625" style="499"/>
    <col min="7425" max="7425" width="89" style="499" customWidth="1"/>
    <col min="7426" max="7426" width="11.42578125" style="499" customWidth="1"/>
    <col min="7427" max="7427" width="12.140625" style="499" customWidth="1"/>
    <col min="7428" max="7428" width="11" style="499" customWidth="1"/>
    <col min="7429" max="7429" width="11.5703125" style="499" customWidth="1"/>
    <col min="7430" max="7430" width="9.85546875" style="499" customWidth="1"/>
    <col min="7431" max="7431" width="9.5703125" style="499" customWidth="1"/>
    <col min="7432" max="7432" width="12.42578125" style="499" customWidth="1"/>
    <col min="7433" max="7433" width="13.140625" style="499" customWidth="1"/>
    <col min="7434" max="7434" width="10.7109375" style="499" customWidth="1"/>
    <col min="7435" max="7680" width="9.140625" style="499"/>
    <col min="7681" max="7681" width="89" style="499" customWidth="1"/>
    <col min="7682" max="7682" width="11.42578125" style="499" customWidth="1"/>
    <col min="7683" max="7683" width="12.140625" style="499" customWidth="1"/>
    <col min="7684" max="7684" width="11" style="499" customWidth="1"/>
    <col min="7685" max="7685" width="11.5703125" style="499" customWidth="1"/>
    <col min="7686" max="7686" width="9.85546875" style="499" customWidth="1"/>
    <col min="7687" max="7687" width="9.5703125" style="499" customWidth="1"/>
    <col min="7688" max="7688" width="12.42578125" style="499" customWidth="1"/>
    <col min="7689" max="7689" width="13.140625" style="499" customWidth="1"/>
    <col min="7690" max="7690" width="10.7109375" style="499" customWidth="1"/>
    <col min="7691" max="7936" width="9.140625" style="499"/>
    <col min="7937" max="7937" width="89" style="499" customWidth="1"/>
    <col min="7938" max="7938" width="11.42578125" style="499" customWidth="1"/>
    <col min="7939" max="7939" width="12.140625" style="499" customWidth="1"/>
    <col min="7940" max="7940" width="11" style="499" customWidth="1"/>
    <col min="7941" max="7941" width="11.5703125" style="499" customWidth="1"/>
    <col min="7942" max="7942" width="9.85546875" style="499" customWidth="1"/>
    <col min="7943" max="7943" width="9.5703125" style="499" customWidth="1"/>
    <col min="7944" max="7944" width="12.42578125" style="499" customWidth="1"/>
    <col min="7945" max="7945" width="13.140625" style="499" customWidth="1"/>
    <col min="7946" max="7946" width="10.7109375" style="499" customWidth="1"/>
    <col min="7947" max="8192" width="9.140625" style="499"/>
    <col min="8193" max="8193" width="89" style="499" customWidth="1"/>
    <col min="8194" max="8194" width="11.42578125" style="499" customWidth="1"/>
    <col min="8195" max="8195" width="12.140625" style="499" customWidth="1"/>
    <col min="8196" max="8196" width="11" style="499" customWidth="1"/>
    <col min="8197" max="8197" width="11.5703125" style="499" customWidth="1"/>
    <col min="8198" max="8198" width="9.85546875" style="499" customWidth="1"/>
    <col min="8199" max="8199" width="9.5703125" style="499" customWidth="1"/>
    <col min="8200" max="8200" width="12.42578125" style="499" customWidth="1"/>
    <col min="8201" max="8201" width="13.140625" style="499" customWidth="1"/>
    <col min="8202" max="8202" width="10.7109375" style="499" customWidth="1"/>
    <col min="8203" max="8448" width="9.140625" style="499"/>
    <col min="8449" max="8449" width="89" style="499" customWidth="1"/>
    <col min="8450" max="8450" width="11.42578125" style="499" customWidth="1"/>
    <col min="8451" max="8451" width="12.140625" style="499" customWidth="1"/>
    <col min="8452" max="8452" width="11" style="499" customWidth="1"/>
    <col min="8453" max="8453" width="11.5703125" style="499" customWidth="1"/>
    <col min="8454" max="8454" width="9.85546875" style="499" customWidth="1"/>
    <col min="8455" max="8455" width="9.5703125" style="499" customWidth="1"/>
    <col min="8456" max="8456" width="12.42578125" style="499" customWidth="1"/>
    <col min="8457" max="8457" width="13.140625" style="499" customWidth="1"/>
    <col min="8458" max="8458" width="10.7109375" style="499" customWidth="1"/>
    <col min="8459" max="8704" width="9.140625" style="499"/>
    <col min="8705" max="8705" width="89" style="499" customWidth="1"/>
    <col min="8706" max="8706" width="11.42578125" style="499" customWidth="1"/>
    <col min="8707" max="8707" width="12.140625" style="499" customWidth="1"/>
    <col min="8708" max="8708" width="11" style="499" customWidth="1"/>
    <col min="8709" max="8709" width="11.5703125" style="499" customWidth="1"/>
    <col min="8710" max="8710" width="9.85546875" style="499" customWidth="1"/>
    <col min="8711" max="8711" width="9.5703125" style="499" customWidth="1"/>
    <col min="8712" max="8712" width="12.42578125" style="499" customWidth="1"/>
    <col min="8713" max="8713" width="13.140625" style="499" customWidth="1"/>
    <col min="8714" max="8714" width="10.7109375" style="499" customWidth="1"/>
    <col min="8715" max="8960" width="9.140625" style="499"/>
    <col min="8961" max="8961" width="89" style="499" customWidth="1"/>
    <col min="8962" max="8962" width="11.42578125" style="499" customWidth="1"/>
    <col min="8963" max="8963" width="12.140625" style="499" customWidth="1"/>
    <col min="8964" max="8964" width="11" style="499" customWidth="1"/>
    <col min="8965" max="8965" width="11.5703125" style="499" customWidth="1"/>
    <col min="8966" max="8966" width="9.85546875" style="499" customWidth="1"/>
    <col min="8967" max="8967" width="9.5703125" style="499" customWidth="1"/>
    <col min="8968" max="8968" width="12.42578125" style="499" customWidth="1"/>
    <col min="8969" max="8969" width="13.140625" style="499" customWidth="1"/>
    <col min="8970" max="8970" width="10.7109375" style="499" customWidth="1"/>
    <col min="8971" max="9216" width="9.140625" style="499"/>
    <col min="9217" max="9217" width="89" style="499" customWidth="1"/>
    <col min="9218" max="9218" width="11.42578125" style="499" customWidth="1"/>
    <col min="9219" max="9219" width="12.140625" style="499" customWidth="1"/>
    <col min="9220" max="9220" width="11" style="499" customWidth="1"/>
    <col min="9221" max="9221" width="11.5703125" style="499" customWidth="1"/>
    <col min="9222" max="9222" width="9.85546875" style="499" customWidth="1"/>
    <col min="9223" max="9223" width="9.5703125" style="499" customWidth="1"/>
    <col min="9224" max="9224" width="12.42578125" style="499" customWidth="1"/>
    <col min="9225" max="9225" width="13.140625" style="499" customWidth="1"/>
    <col min="9226" max="9226" width="10.7109375" style="499" customWidth="1"/>
    <col min="9227" max="9472" width="9.140625" style="499"/>
    <col min="9473" max="9473" width="89" style="499" customWidth="1"/>
    <col min="9474" max="9474" width="11.42578125" style="499" customWidth="1"/>
    <col min="9475" max="9475" width="12.140625" style="499" customWidth="1"/>
    <col min="9476" max="9476" width="11" style="499" customWidth="1"/>
    <col min="9477" max="9477" width="11.5703125" style="499" customWidth="1"/>
    <col min="9478" max="9478" width="9.85546875" style="499" customWidth="1"/>
    <col min="9479" max="9479" width="9.5703125" style="499" customWidth="1"/>
    <col min="9480" max="9480" width="12.42578125" style="499" customWidth="1"/>
    <col min="9481" max="9481" width="13.140625" style="499" customWidth="1"/>
    <col min="9482" max="9482" width="10.7109375" style="499" customWidth="1"/>
    <col min="9483" max="9728" width="9.140625" style="499"/>
    <col min="9729" max="9729" width="89" style="499" customWidth="1"/>
    <col min="9730" max="9730" width="11.42578125" style="499" customWidth="1"/>
    <col min="9731" max="9731" width="12.140625" style="499" customWidth="1"/>
    <col min="9732" max="9732" width="11" style="499" customWidth="1"/>
    <col min="9733" max="9733" width="11.5703125" style="499" customWidth="1"/>
    <col min="9734" max="9734" width="9.85546875" style="499" customWidth="1"/>
    <col min="9735" max="9735" width="9.5703125" style="499" customWidth="1"/>
    <col min="9736" max="9736" width="12.42578125" style="499" customWidth="1"/>
    <col min="9737" max="9737" width="13.140625" style="499" customWidth="1"/>
    <col min="9738" max="9738" width="10.7109375" style="499" customWidth="1"/>
    <col min="9739" max="9984" width="9.140625" style="499"/>
    <col min="9985" max="9985" width="89" style="499" customWidth="1"/>
    <col min="9986" max="9986" width="11.42578125" style="499" customWidth="1"/>
    <col min="9987" max="9987" width="12.140625" style="499" customWidth="1"/>
    <col min="9988" max="9988" width="11" style="499" customWidth="1"/>
    <col min="9989" max="9989" width="11.5703125" style="499" customWidth="1"/>
    <col min="9990" max="9990" width="9.85546875" style="499" customWidth="1"/>
    <col min="9991" max="9991" width="9.5703125" style="499" customWidth="1"/>
    <col min="9992" max="9992" width="12.42578125" style="499" customWidth="1"/>
    <col min="9993" max="9993" width="13.140625" style="499" customWidth="1"/>
    <col min="9994" max="9994" width="10.7109375" style="499" customWidth="1"/>
    <col min="9995" max="10240" width="9.140625" style="499"/>
    <col min="10241" max="10241" width="89" style="499" customWidth="1"/>
    <col min="10242" max="10242" width="11.42578125" style="499" customWidth="1"/>
    <col min="10243" max="10243" width="12.140625" style="499" customWidth="1"/>
    <col min="10244" max="10244" width="11" style="499" customWidth="1"/>
    <col min="10245" max="10245" width="11.5703125" style="499" customWidth="1"/>
    <col min="10246" max="10246" width="9.85546875" style="499" customWidth="1"/>
    <col min="10247" max="10247" width="9.5703125" style="499" customWidth="1"/>
    <col min="10248" max="10248" width="12.42578125" style="499" customWidth="1"/>
    <col min="10249" max="10249" width="13.140625" style="499" customWidth="1"/>
    <col min="10250" max="10250" width="10.7109375" style="499" customWidth="1"/>
    <col min="10251" max="10496" width="9.140625" style="499"/>
    <col min="10497" max="10497" width="89" style="499" customWidth="1"/>
    <col min="10498" max="10498" width="11.42578125" style="499" customWidth="1"/>
    <col min="10499" max="10499" width="12.140625" style="499" customWidth="1"/>
    <col min="10500" max="10500" width="11" style="499" customWidth="1"/>
    <col min="10501" max="10501" width="11.5703125" style="499" customWidth="1"/>
    <col min="10502" max="10502" width="9.85546875" style="499" customWidth="1"/>
    <col min="10503" max="10503" width="9.5703125" style="499" customWidth="1"/>
    <col min="10504" max="10504" width="12.42578125" style="499" customWidth="1"/>
    <col min="10505" max="10505" width="13.140625" style="499" customWidth="1"/>
    <col min="10506" max="10506" width="10.7109375" style="499" customWidth="1"/>
    <col min="10507" max="10752" width="9.140625" style="499"/>
    <col min="10753" max="10753" width="89" style="499" customWidth="1"/>
    <col min="10754" max="10754" width="11.42578125" style="499" customWidth="1"/>
    <col min="10755" max="10755" width="12.140625" style="499" customWidth="1"/>
    <col min="10756" max="10756" width="11" style="499" customWidth="1"/>
    <col min="10757" max="10757" width="11.5703125" style="499" customWidth="1"/>
    <col min="10758" max="10758" width="9.85546875" style="499" customWidth="1"/>
    <col min="10759" max="10759" width="9.5703125" style="499" customWidth="1"/>
    <col min="10760" max="10760" width="12.42578125" style="499" customWidth="1"/>
    <col min="10761" max="10761" width="13.140625" style="499" customWidth="1"/>
    <col min="10762" max="10762" width="10.7109375" style="499" customWidth="1"/>
    <col min="10763" max="11008" width="9.140625" style="499"/>
    <col min="11009" max="11009" width="89" style="499" customWidth="1"/>
    <col min="11010" max="11010" width="11.42578125" style="499" customWidth="1"/>
    <col min="11011" max="11011" width="12.140625" style="499" customWidth="1"/>
    <col min="11012" max="11012" width="11" style="499" customWidth="1"/>
    <col min="11013" max="11013" width="11.5703125" style="499" customWidth="1"/>
    <col min="11014" max="11014" width="9.85546875" style="499" customWidth="1"/>
    <col min="11015" max="11015" width="9.5703125" style="499" customWidth="1"/>
    <col min="11016" max="11016" width="12.42578125" style="499" customWidth="1"/>
    <col min="11017" max="11017" width="13.140625" style="499" customWidth="1"/>
    <col min="11018" max="11018" width="10.7109375" style="499" customWidth="1"/>
    <col min="11019" max="11264" width="9.140625" style="499"/>
    <col min="11265" max="11265" width="89" style="499" customWidth="1"/>
    <col min="11266" max="11266" width="11.42578125" style="499" customWidth="1"/>
    <col min="11267" max="11267" width="12.140625" style="499" customWidth="1"/>
    <col min="11268" max="11268" width="11" style="499" customWidth="1"/>
    <col min="11269" max="11269" width="11.5703125" style="499" customWidth="1"/>
    <col min="11270" max="11270" width="9.85546875" style="499" customWidth="1"/>
    <col min="11271" max="11271" width="9.5703125" style="499" customWidth="1"/>
    <col min="11272" max="11272" width="12.42578125" style="499" customWidth="1"/>
    <col min="11273" max="11273" width="13.140625" style="499" customWidth="1"/>
    <col min="11274" max="11274" width="10.7109375" style="499" customWidth="1"/>
    <col min="11275" max="11520" width="9.140625" style="499"/>
    <col min="11521" max="11521" width="89" style="499" customWidth="1"/>
    <col min="11522" max="11522" width="11.42578125" style="499" customWidth="1"/>
    <col min="11523" max="11523" width="12.140625" style="499" customWidth="1"/>
    <col min="11524" max="11524" width="11" style="499" customWidth="1"/>
    <col min="11525" max="11525" width="11.5703125" style="499" customWidth="1"/>
    <col min="11526" max="11526" width="9.85546875" style="499" customWidth="1"/>
    <col min="11527" max="11527" width="9.5703125" style="499" customWidth="1"/>
    <col min="11528" max="11528" width="12.42578125" style="499" customWidth="1"/>
    <col min="11529" max="11529" width="13.140625" style="499" customWidth="1"/>
    <col min="11530" max="11530" width="10.7109375" style="499" customWidth="1"/>
    <col min="11531" max="11776" width="9.140625" style="499"/>
    <col min="11777" max="11777" width="89" style="499" customWidth="1"/>
    <col min="11778" max="11778" width="11.42578125" style="499" customWidth="1"/>
    <col min="11779" max="11779" width="12.140625" style="499" customWidth="1"/>
    <col min="11780" max="11780" width="11" style="499" customWidth="1"/>
    <col min="11781" max="11781" width="11.5703125" style="499" customWidth="1"/>
    <col min="11782" max="11782" width="9.85546875" style="499" customWidth="1"/>
    <col min="11783" max="11783" width="9.5703125" style="499" customWidth="1"/>
    <col min="11784" max="11784" width="12.42578125" style="499" customWidth="1"/>
    <col min="11785" max="11785" width="13.140625" style="499" customWidth="1"/>
    <col min="11786" max="11786" width="10.7109375" style="499" customWidth="1"/>
    <col min="11787" max="12032" width="9.140625" style="499"/>
    <col min="12033" max="12033" width="89" style="499" customWidth="1"/>
    <col min="12034" max="12034" width="11.42578125" style="499" customWidth="1"/>
    <col min="12035" max="12035" width="12.140625" style="499" customWidth="1"/>
    <col min="12036" max="12036" width="11" style="499" customWidth="1"/>
    <col min="12037" max="12037" width="11.5703125" style="499" customWidth="1"/>
    <col min="12038" max="12038" width="9.85546875" style="499" customWidth="1"/>
    <col min="12039" max="12039" width="9.5703125" style="499" customWidth="1"/>
    <col min="12040" max="12040" width="12.42578125" style="499" customWidth="1"/>
    <col min="12041" max="12041" width="13.140625" style="499" customWidth="1"/>
    <col min="12042" max="12042" width="10.7109375" style="499" customWidth="1"/>
    <col min="12043" max="12288" width="9.140625" style="499"/>
    <col min="12289" max="12289" width="89" style="499" customWidth="1"/>
    <col min="12290" max="12290" width="11.42578125" style="499" customWidth="1"/>
    <col min="12291" max="12291" width="12.140625" style="499" customWidth="1"/>
    <col min="12292" max="12292" width="11" style="499" customWidth="1"/>
    <col min="12293" max="12293" width="11.5703125" style="499" customWidth="1"/>
    <col min="12294" max="12294" width="9.85546875" style="499" customWidth="1"/>
    <col min="12295" max="12295" width="9.5703125" style="499" customWidth="1"/>
    <col min="12296" max="12296" width="12.42578125" style="499" customWidth="1"/>
    <col min="12297" max="12297" width="13.140625" style="499" customWidth="1"/>
    <col min="12298" max="12298" width="10.7109375" style="499" customWidth="1"/>
    <col min="12299" max="12544" width="9.140625" style="499"/>
    <col min="12545" max="12545" width="89" style="499" customWidth="1"/>
    <col min="12546" max="12546" width="11.42578125" style="499" customWidth="1"/>
    <col min="12547" max="12547" width="12.140625" style="499" customWidth="1"/>
    <col min="12548" max="12548" width="11" style="499" customWidth="1"/>
    <col min="12549" max="12549" width="11.5703125" style="499" customWidth="1"/>
    <col min="12550" max="12550" width="9.85546875" style="499" customWidth="1"/>
    <col min="12551" max="12551" width="9.5703125" style="499" customWidth="1"/>
    <col min="12552" max="12552" width="12.42578125" style="499" customWidth="1"/>
    <col min="12553" max="12553" width="13.140625" style="499" customWidth="1"/>
    <col min="12554" max="12554" width="10.7109375" style="499" customWidth="1"/>
    <col min="12555" max="12800" width="9.140625" style="499"/>
    <col min="12801" max="12801" width="89" style="499" customWidth="1"/>
    <col min="12802" max="12802" width="11.42578125" style="499" customWidth="1"/>
    <col min="12803" max="12803" width="12.140625" style="499" customWidth="1"/>
    <col min="12804" max="12804" width="11" style="499" customWidth="1"/>
    <col min="12805" max="12805" width="11.5703125" style="499" customWidth="1"/>
    <col min="12806" max="12806" width="9.85546875" style="499" customWidth="1"/>
    <col min="12807" max="12807" width="9.5703125" style="499" customWidth="1"/>
    <col min="12808" max="12808" width="12.42578125" style="499" customWidth="1"/>
    <col min="12809" max="12809" width="13.140625" style="499" customWidth="1"/>
    <col min="12810" max="12810" width="10.7109375" style="499" customWidth="1"/>
    <col min="12811" max="13056" width="9.140625" style="499"/>
    <col min="13057" max="13057" width="89" style="499" customWidth="1"/>
    <col min="13058" max="13058" width="11.42578125" style="499" customWidth="1"/>
    <col min="13059" max="13059" width="12.140625" style="499" customWidth="1"/>
    <col min="13060" max="13060" width="11" style="499" customWidth="1"/>
    <col min="13061" max="13061" width="11.5703125" style="499" customWidth="1"/>
    <col min="13062" max="13062" width="9.85546875" style="499" customWidth="1"/>
    <col min="13063" max="13063" width="9.5703125" style="499" customWidth="1"/>
    <col min="13064" max="13064" width="12.42578125" style="499" customWidth="1"/>
    <col min="13065" max="13065" width="13.140625" style="499" customWidth="1"/>
    <col min="13066" max="13066" width="10.7109375" style="499" customWidth="1"/>
    <col min="13067" max="13312" width="9.140625" style="499"/>
    <col min="13313" max="13313" width="89" style="499" customWidth="1"/>
    <col min="13314" max="13314" width="11.42578125" style="499" customWidth="1"/>
    <col min="13315" max="13315" width="12.140625" style="499" customWidth="1"/>
    <col min="13316" max="13316" width="11" style="499" customWidth="1"/>
    <col min="13317" max="13317" width="11.5703125" style="499" customWidth="1"/>
    <col min="13318" max="13318" width="9.85546875" style="499" customWidth="1"/>
    <col min="13319" max="13319" width="9.5703125" style="499" customWidth="1"/>
    <col min="13320" max="13320" width="12.42578125" style="499" customWidth="1"/>
    <col min="13321" max="13321" width="13.140625" style="499" customWidth="1"/>
    <col min="13322" max="13322" width="10.7109375" style="499" customWidth="1"/>
    <col min="13323" max="13568" width="9.140625" style="499"/>
    <col min="13569" max="13569" width="89" style="499" customWidth="1"/>
    <col min="13570" max="13570" width="11.42578125" style="499" customWidth="1"/>
    <col min="13571" max="13571" width="12.140625" style="499" customWidth="1"/>
    <col min="13572" max="13572" width="11" style="499" customWidth="1"/>
    <col min="13573" max="13573" width="11.5703125" style="499" customWidth="1"/>
    <col min="13574" max="13574" width="9.85546875" style="499" customWidth="1"/>
    <col min="13575" max="13575" width="9.5703125" style="499" customWidth="1"/>
    <col min="13576" max="13576" width="12.42578125" style="499" customWidth="1"/>
    <col min="13577" max="13577" width="13.140625" style="499" customWidth="1"/>
    <col min="13578" max="13578" width="10.7109375" style="499" customWidth="1"/>
    <col min="13579" max="13824" width="9.140625" style="499"/>
    <col min="13825" max="13825" width="89" style="499" customWidth="1"/>
    <col min="13826" max="13826" width="11.42578125" style="499" customWidth="1"/>
    <col min="13827" max="13827" width="12.140625" style="499" customWidth="1"/>
    <col min="13828" max="13828" width="11" style="499" customWidth="1"/>
    <col min="13829" max="13829" width="11.5703125" style="499" customWidth="1"/>
    <col min="13830" max="13830" width="9.85546875" style="499" customWidth="1"/>
    <col min="13831" max="13831" width="9.5703125" style="499" customWidth="1"/>
    <col min="13832" max="13832" width="12.42578125" style="499" customWidth="1"/>
    <col min="13833" max="13833" width="13.140625" style="499" customWidth="1"/>
    <col min="13834" max="13834" width="10.7109375" style="499" customWidth="1"/>
    <col min="13835" max="14080" width="9.140625" style="499"/>
    <col min="14081" max="14081" width="89" style="499" customWidth="1"/>
    <col min="14082" max="14082" width="11.42578125" style="499" customWidth="1"/>
    <col min="14083" max="14083" width="12.140625" style="499" customWidth="1"/>
    <col min="14084" max="14084" width="11" style="499" customWidth="1"/>
    <col min="14085" max="14085" width="11.5703125" style="499" customWidth="1"/>
    <col min="14086" max="14086" width="9.85546875" style="499" customWidth="1"/>
    <col min="14087" max="14087" width="9.5703125" style="499" customWidth="1"/>
    <col min="14088" max="14088" width="12.42578125" style="499" customWidth="1"/>
    <col min="14089" max="14089" width="13.140625" style="499" customWidth="1"/>
    <col min="14090" max="14090" width="10.7109375" style="499" customWidth="1"/>
    <col min="14091" max="14336" width="9.140625" style="499"/>
    <col min="14337" max="14337" width="89" style="499" customWidth="1"/>
    <col min="14338" max="14338" width="11.42578125" style="499" customWidth="1"/>
    <col min="14339" max="14339" width="12.140625" style="499" customWidth="1"/>
    <col min="14340" max="14340" width="11" style="499" customWidth="1"/>
    <col min="14341" max="14341" width="11.5703125" style="499" customWidth="1"/>
    <col min="14342" max="14342" width="9.85546875" style="499" customWidth="1"/>
    <col min="14343" max="14343" width="9.5703125" style="499" customWidth="1"/>
    <col min="14344" max="14344" width="12.42578125" style="499" customWidth="1"/>
    <col min="14345" max="14345" width="13.140625" style="499" customWidth="1"/>
    <col min="14346" max="14346" width="10.7109375" style="499" customWidth="1"/>
    <col min="14347" max="14592" width="9.140625" style="499"/>
    <col min="14593" max="14593" width="89" style="499" customWidth="1"/>
    <col min="14594" max="14594" width="11.42578125" style="499" customWidth="1"/>
    <col min="14595" max="14595" width="12.140625" style="499" customWidth="1"/>
    <col min="14596" max="14596" width="11" style="499" customWidth="1"/>
    <col min="14597" max="14597" width="11.5703125" style="499" customWidth="1"/>
    <col min="14598" max="14598" width="9.85546875" style="499" customWidth="1"/>
    <col min="14599" max="14599" width="9.5703125" style="499" customWidth="1"/>
    <col min="14600" max="14600" width="12.42578125" style="499" customWidth="1"/>
    <col min="14601" max="14601" width="13.140625" style="499" customWidth="1"/>
    <col min="14602" max="14602" width="10.7109375" style="499" customWidth="1"/>
    <col min="14603" max="14848" width="9.140625" style="499"/>
    <col min="14849" max="14849" width="89" style="499" customWidth="1"/>
    <col min="14850" max="14850" width="11.42578125" style="499" customWidth="1"/>
    <col min="14851" max="14851" width="12.140625" style="499" customWidth="1"/>
    <col min="14852" max="14852" width="11" style="499" customWidth="1"/>
    <col min="14853" max="14853" width="11.5703125" style="499" customWidth="1"/>
    <col min="14854" max="14854" width="9.85546875" style="499" customWidth="1"/>
    <col min="14855" max="14855" width="9.5703125" style="499" customWidth="1"/>
    <col min="14856" max="14856" width="12.42578125" style="499" customWidth="1"/>
    <col min="14857" max="14857" width="13.140625" style="499" customWidth="1"/>
    <col min="14858" max="14858" width="10.7109375" style="499" customWidth="1"/>
    <col min="14859" max="15104" width="9.140625" style="499"/>
    <col min="15105" max="15105" width="89" style="499" customWidth="1"/>
    <col min="15106" max="15106" width="11.42578125" style="499" customWidth="1"/>
    <col min="15107" max="15107" width="12.140625" style="499" customWidth="1"/>
    <col min="15108" max="15108" width="11" style="499" customWidth="1"/>
    <col min="15109" max="15109" width="11.5703125" style="499" customWidth="1"/>
    <col min="15110" max="15110" width="9.85546875" style="499" customWidth="1"/>
    <col min="15111" max="15111" width="9.5703125" style="499" customWidth="1"/>
    <col min="15112" max="15112" width="12.42578125" style="499" customWidth="1"/>
    <col min="15113" max="15113" width="13.140625" style="499" customWidth="1"/>
    <col min="15114" max="15114" width="10.7109375" style="499" customWidth="1"/>
    <col min="15115" max="15360" width="9.140625" style="499"/>
    <col min="15361" max="15361" width="89" style="499" customWidth="1"/>
    <col min="15362" max="15362" width="11.42578125" style="499" customWidth="1"/>
    <col min="15363" max="15363" width="12.140625" style="499" customWidth="1"/>
    <col min="15364" max="15364" width="11" style="499" customWidth="1"/>
    <col min="15365" max="15365" width="11.5703125" style="499" customWidth="1"/>
    <col min="15366" max="15366" width="9.85546875" style="499" customWidth="1"/>
    <col min="15367" max="15367" width="9.5703125" style="499" customWidth="1"/>
    <col min="15368" max="15368" width="12.42578125" style="499" customWidth="1"/>
    <col min="15369" max="15369" width="13.140625" style="499" customWidth="1"/>
    <col min="15370" max="15370" width="10.7109375" style="499" customWidth="1"/>
    <col min="15371" max="15616" width="9.140625" style="499"/>
    <col min="15617" max="15617" width="89" style="499" customWidth="1"/>
    <col min="15618" max="15618" width="11.42578125" style="499" customWidth="1"/>
    <col min="15619" max="15619" width="12.140625" style="499" customWidth="1"/>
    <col min="15620" max="15620" width="11" style="499" customWidth="1"/>
    <col min="15621" max="15621" width="11.5703125" style="499" customWidth="1"/>
    <col min="15622" max="15622" width="9.85546875" style="499" customWidth="1"/>
    <col min="15623" max="15623" width="9.5703125" style="499" customWidth="1"/>
    <col min="15624" max="15624" width="12.42578125" style="499" customWidth="1"/>
    <col min="15625" max="15625" width="13.140625" style="499" customWidth="1"/>
    <col min="15626" max="15626" width="10.7109375" style="499" customWidth="1"/>
    <col min="15627" max="15872" width="9.140625" style="499"/>
    <col min="15873" max="15873" width="89" style="499" customWidth="1"/>
    <col min="15874" max="15874" width="11.42578125" style="499" customWidth="1"/>
    <col min="15875" max="15875" width="12.140625" style="499" customWidth="1"/>
    <col min="15876" max="15876" width="11" style="499" customWidth="1"/>
    <col min="15877" max="15877" width="11.5703125" style="499" customWidth="1"/>
    <col min="15878" max="15878" width="9.85546875" style="499" customWidth="1"/>
    <col min="15879" max="15879" width="9.5703125" style="499" customWidth="1"/>
    <col min="15880" max="15880" width="12.42578125" style="499" customWidth="1"/>
    <col min="15881" max="15881" width="13.140625" style="499" customWidth="1"/>
    <col min="15882" max="15882" width="10.7109375" style="499" customWidth="1"/>
    <col min="15883" max="16128" width="9.140625" style="499"/>
    <col min="16129" max="16129" width="89" style="499" customWidth="1"/>
    <col min="16130" max="16130" width="11.42578125" style="499" customWidth="1"/>
    <col min="16131" max="16131" width="12.140625" style="499" customWidth="1"/>
    <col min="16132" max="16132" width="11" style="499" customWidth="1"/>
    <col min="16133" max="16133" width="11.5703125" style="499" customWidth="1"/>
    <col min="16134" max="16134" width="9.85546875" style="499" customWidth="1"/>
    <col min="16135" max="16135" width="9.5703125" style="499" customWidth="1"/>
    <col min="16136" max="16136" width="12.42578125" style="499" customWidth="1"/>
    <col min="16137" max="16137" width="13.140625" style="499" customWidth="1"/>
    <col min="16138" max="16138" width="10.7109375" style="499" customWidth="1"/>
    <col min="16139" max="16384" width="9.140625" style="499"/>
  </cols>
  <sheetData>
    <row r="1" spans="1:13" ht="39" customHeight="1">
      <c r="A1" s="7997" t="s">
        <v>345</v>
      </c>
      <c r="B1" s="7997"/>
      <c r="C1" s="7997"/>
      <c r="D1" s="7997"/>
      <c r="E1" s="7997"/>
      <c r="F1" s="7997"/>
      <c r="G1" s="7997"/>
      <c r="H1" s="7997"/>
      <c r="I1" s="7997"/>
      <c r="J1" s="7997"/>
      <c r="K1" s="7997"/>
      <c r="L1" s="7997"/>
      <c r="M1" s="7997"/>
    </row>
    <row r="2" spans="1:13" ht="20.25" customHeight="1">
      <c r="A2" s="7302" t="s">
        <v>386</v>
      </c>
      <c r="B2" s="7302"/>
      <c r="C2" s="7302"/>
      <c r="D2" s="7302"/>
      <c r="E2" s="7302"/>
      <c r="F2" s="7302"/>
      <c r="G2" s="7302"/>
      <c r="H2" s="7302"/>
      <c r="I2" s="7302"/>
      <c r="J2" s="7302"/>
    </row>
    <row r="3" spans="1:13" ht="21" thickBot="1">
      <c r="A3" s="1511"/>
      <c r="B3" s="500"/>
      <c r="C3" s="500"/>
      <c r="D3" s="500"/>
      <c r="E3" s="500"/>
      <c r="F3" s="500"/>
      <c r="G3" s="500"/>
      <c r="H3" s="500"/>
      <c r="I3" s="500"/>
      <c r="J3" s="500"/>
    </row>
    <row r="4" spans="1:13" ht="21" customHeight="1" thickBot="1">
      <c r="A4" s="7998" t="s">
        <v>1</v>
      </c>
      <c r="B4" s="8000" t="s">
        <v>36</v>
      </c>
      <c r="C4" s="8001"/>
      <c r="D4" s="8002"/>
      <c r="E4" s="8000" t="s">
        <v>37</v>
      </c>
      <c r="F4" s="8001"/>
      <c r="G4" s="8002"/>
      <c r="H4" s="8003" t="s">
        <v>38</v>
      </c>
      <c r="I4" s="8004"/>
      <c r="J4" s="8005"/>
    </row>
    <row r="5" spans="1:13" ht="55.5" thickBot="1">
      <c r="A5" s="7999"/>
      <c r="B5" s="1553" t="s">
        <v>7</v>
      </c>
      <c r="C5" s="1553" t="s">
        <v>8</v>
      </c>
      <c r="D5" s="1553" t="s">
        <v>9</v>
      </c>
      <c r="E5" s="1553" t="s">
        <v>7</v>
      </c>
      <c r="F5" s="1553" t="s">
        <v>8</v>
      </c>
      <c r="G5" s="1553" t="s">
        <v>9</v>
      </c>
      <c r="H5" s="1553" t="s">
        <v>7</v>
      </c>
      <c r="I5" s="1553" t="s">
        <v>8</v>
      </c>
      <c r="J5" s="4879" t="s">
        <v>9</v>
      </c>
    </row>
    <row r="6" spans="1:13" ht="21" thickBot="1">
      <c r="A6" s="1554" t="s">
        <v>10</v>
      </c>
      <c r="B6" s="1555"/>
      <c r="C6" s="1556"/>
      <c r="D6" s="1557"/>
      <c r="E6" s="1555"/>
      <c r="F6" s="1556"/>
      <c r="G6" s="1558"/>
      <c r="H6" s="1559"/>
      <c r="I6" s="1560"/>
      <c r="J6" s="1561"/>
    </row>
    <row r="7" spans="1:13" ht="21" thickBot="1">
      <c r="A7" s="1562" t="s">
        <v>344</v>
      </c>
      <c r="B7" s="2542">
        <v>20</v>
      </c>
      <c r="C7" s="2542">
        <f>C12+C16</f>
        <v>0</v>
      </c>
      <c r="D7" s="2542">
        <v>20</v>
      </c>
      <c r="E7" s="5282">
        <v>10</v>
      </c>
      <c r="F7" s="5282">
        <f>F12+F16</f>
        <v>0</v>
      </c>
      <c r="G7" s="5282">
        <v>10</v>
      </c>
      <c r="H7" s="5282">
        <v>30</v>
      </c>
      <c r="I7" s="5282">
        <v>0</v>
      </c>
      <c r="J7" s="5282">
        <v>30</v>
      </c>
    </row>
    <row r="8" spans="1:13" ht="21" thickBot="1">
      <c r="A8" s="1563" t="s">
        <v>245</v>
      </c>
      <c r="B8" s="2542">
        <v>36</v>
      </c>
      <c r="C8" s="2542">
        <v>3</v>
      </c>
      <c r="D8" s="2542">
        <v>39</v>
      </c>
      <c r="E8" s="5282">
        <v>24</v>
      </c>
      <c r="F8" s="5282">
        <v>0</v>
      </c>
      <c r="G8" s="5282">
        <v>24</v>
      </c>
      <c r="H8" s="5282">
        <v>60</v>
      </c>
      <c r="I8" s="5282">
        <v>3</v>
      </c>
      <c r="J8" s="5282">
        <v>63</v>
      </c>
    </row>
    <row r="9" spans="1:13" ht="21" thickBot="1">
      <c r="A9" s="1564" t="s">
        <v>27</v>
      </c>
      <c r="B9" s="2542">
        <f t="shared" ref="B9:D9" si="0">SUM(B7:B8)</f>
        <v>56</v>
      </c>
      <c r="C9" s="2542">
        <f t="shared" si="0"/>
        <v>3</v>
      </c>
      <c r="D9" s="2542">
        <f t="shared" si="0"/>
        <v>59</v>
      </c>
      <c r="E9" s="5282">
        <f t="shared" ref="E9:G9" si="1">SUM(E7:E8)</f>
        <v>34</v>
      </c>
      <c r="F9" s="5282">
        <f t="shared" si="1"/>
        <v>0</v>
      </c>
      <c r="G9" s="5282">
        <f t="shared" si="1"/>
        <v>34</v>
      </c>
      <c r="H9" s="5282">
        <f>SUM(H7:H8)</f>
        <v>90</v>
      </c>
      <c r="I9" s="5282">
        <f>SUM(I7:I8)</f>
        <v>3</v>
      </c>
      <c r="J9" s="5282">
        <f>SUM(J7:J8)</f>
        <v>93</v>
      </c>
    </row>
    <row r="10" spans="1:13" ht="21" thickBot="1">
      <c r="A10" s="1565" t="s">
        <v>15</v>
      </c>
      <c r="B10" s="2543"/>
      <c r="C10" s="2544"/>
      <c r="D10" s="2545"/>
      <c r="E10" s="5283"/>
      <c r="F10" s="5284"/>
      <c r="G10" s="5285"/>
      <c r="H10" s="5289"/>
      <c r="I10" s="5290"/>
      <c r="J10" s="5291"/>
    </row>
    <row r="11" spans="1:13" ht="21" thickBot="1">
      <c r="A11" s="1567" t="s">
        <v>16</v>
      </c>
      <c r="B11" s="2546"/>
      <c r="C11" s="2547"/>
      <c r="D11" s="2548"/>
      <c r="E11" s="5286"/>
      <c r="F11" s="5287"/>
      <c r="G11" s="5288"/>
      <c r="H11" s="5292"/>
      <c r="I11" s="667"/>
      <c r="J11" s="708"/>
    </row>
    <row r="12" spans="1:13" ht="21" thickBot="1">
      <c r="A12" s="1562" t="s">
        <v>344</v>
      </c>
      <c r="B12" s="2542">
        <v>20</v>
      </c>
      <c r="C12" s="2542">
        <f>C17+C21</f>
        <v>0</v>
      </c>
      <c r="D12" s="2542">
        <v>20</v>
      </c>
      <c r="E12" s="5282">
        <v>10</v>
      </c>
      <c r="F12" s="5282">
        <f>F17+F21</f>
        <v>0</v>
      </c>
      <c r="G12" s="5282">
        <v>10</v>
      </c>
      <c r="H12" s="5282">
        <v>30</v>
      </c>
      <c r="I12" s="5282">
        <v>0</v>
      </c>
      <c r="J12" s="5282">
        <v>30</v>
      </c>
    </row>
    <row r="13" spans="1:13" ht="21" thickBot="1">
      <c r="A13" s="1562" t="s">
        <v>245</v>
      </c>
      <c r="B13" s="2542">
        <v>36</v>
      </c>
      <c r="C13" s="2542">
        <v>3</v>
      </c>
      <c r="D13" s="2542">
        <v>39</v>
      </c>
      <c r="E13" s="5282">
        <v>24</v>
      </c>
      <c r="F13" s="5282">
        <v>0</v>
      </c>
      <c r="G13" s="5282">
        <v>24</v>
      </c>
      <c r="H13" s="5282">
        <v>60</v>
      </c>
      <c r="I13" s="5282">
        <v>3</v>
      </c>
      <c r="J13" s="5282">
        <v>63</v>
      </c>
    </row>
    <row r="14" spans="1:13" ht="21" thickBot="1">
      <c r="A14" s="1571" t="s">
        <v>17</v>
      </c>
      <c r="B14" s="2542">
        <f t="shared" ref="B14:D14" si="2">SUM(B12:B13)</f>
        <v>56</v>
      </c>
      <c r="C14" s="2542">
        <f t="shared" si="2"/>
        <v>3</v>
      </c>
      <c r="D14" s="2542">
        <f t="shared" si="2"/>
        <v>59</v>
      </c>
      <c r="E14" s="5282">
        <f t="shared" ref="E14:G14" si="3">SUM(E12:E13)</f>
        <v>34</v>
      </c>
      <c r="F14" s="5282">
        <f t="shared" si="3"/>
        <v>0</v>
      </c>
      <c r="G14" s="5282">
        <f t="shared" si="3"/>
        <v>34</v>
      </c>
      <c r="H14" s="5282">
        <f>SUM(H12:H13)</f>
        <v>90</v>
      </c>
      <c r="I14" s="5282">
        <f>SUM(I12:I13)</f>
        <v>3</v>
      </c>
      <c r="J14" s="5282">
        <f>SUM(J12:J13)</f>
        <v>93</v>
      </c>
    </row>
    <row r="15" spans="1:13">
      <c r="A15" s="1572" t="s">
        <v>18</v>
      </c>
      <c r="B15" s="2549"/>
      <c r="C15" s="2550"/>
      <c r="D15" s="2551"/>
      <c r="E15" s="2549"/>
      <c r="F15" s="2550"/>
      <c r="G15" s="2552"/>
      <c r="H15" s="2553"/>
      <c r="I15" s="2554"/>
      <c r="J15" s="4880"/>
    </row>
    <row r="16" spans="1:13">
      <c r="A16" s="1573" t="s">
        <v>344</v>
      </c>
      <c r="B16" s="2555">
        <v>0</v>
      </c>
      <c r="C16" s="2556">
        <v>0</v>
      </c>
      <c r="D16" s="2557">
        <v>0</v>
      </c>
      <c r="E16" s="2558">
        <v>0</v>
      </c>
      <c r="F16" s="2556">
        <v>0</v>
      </c>
      <c r="G16" s="2559">
        <v>0</v>
      </c>
      <c r="H16" s="2560">
        <v>0</v>
      </c>
      <c r="I16" s="2561">
        <f>C16+F16</f>
        <v>0</v>
      </c>
      <c r="J16" s="4881">
        <f>H16+I16</f>
        <v>0</v>
      </c>
    </row>
    <row r="17" spans="1:10" ht="21" thickBot="1">
      <c r="A17" s="1573" t="s">
        <v>245</v>
      </c>
      <c r="B17" s="2555">
        <v>0</v>
      </c>
      <c r="C17" s="2556">
        <v>0</v>
      </c>
      <c r="D17" s="2557">
        <v>0</v>
      </c>
      <c r="E17" s="2558">
        <v>0</v>
      </c>
      <c r="F17" s="2556">
        <v>0</v>
      </c>
      <c r="G17" s="2559">
        <v>0</v>
      </c>
      <c r="H17" s="2560">
        <f>B17+E17</f>
        <v>0</v>
      </c>
      <c r="I17" s="2561">
        <f>C17+F17</f>
        <v>0</v>
      </c>
      <c r="J17" s="4882">
        <f>H17+I17</f>
        <v>0</v>
      </c>
    </row>
    <row r="18" spans="1:10" ht="21" thickBot="1">
      <c r="A18" s="1571" t="s">
        <v>19</v>
      </c>
      <c r="B18" s="1574">
        <f t="shared" ref="B18:J18" si="4">SUM(B16:B17)</f>
        <v>0</v>
      </c>
      <c r="C18" s="1574">
        <f t="shared" si="4"/>
        <v>0</v>
      </c>
      <c r="D18" s="1574">
        <f t="shared" si="4"/>
        <v>0</v>
      </c>
      <c r="E18" s="1574">
        <f t="shared" si="4"/>
        <v>0</v>
      </c>
      <c r="F18" s="1574">
        <f t="shared" si="4"/>
        <v>0</v>
      </c>
      <c r="G18" s="1574">
        <f t="shared" si="4"/>
        <v>0</v>
      </c>
      <c r="H18" s="1574">
        <f t="shared" si="4"/>
        <v>0</v>
      </c>
      <c r="I18" s="1574">
        <f t="shared" si="4"/>
        <v>0</v>
      </c>
      <c r="J18" s="1576">
        <f t="shared" si="4"/>
        <v>0</v>
      </c>
    </row>
    <row r="19" spans="1:10" ht="26.25" thickBot="1">
      <c r="A19" s="1575" t="s">
        <v>256</v>
      </c>
      <c r="B19" s="3689">
        <f t="shared" ref="B19:J19" si="5">B14+B18</f>
        <v>56</v>
      </c>
      <c r="C19" s="3689">
        <f t="shared" si="5"/>
        <v>3</v>
      </c>
      <c r="D19" s="3689">
        <f t="shared" si="5"/>
        <v>59</v>
      </c>
      <c r="E19" s="3689">
        <f t="shared" si="5"/>
        <v>34</v>
      </c>
      <c r="F19" s="3689">
        <f t="shared" si="5"/>
        <v>0</v>
      </c>
      <c r="G19" s="3689">
        <f t="shared" si="5"/>
        <v>34</v>
      </c>
      <c r="H19" s="3689">
        <f t="shared" si="5"/>
        <v>90</v>
      </c>
      <c r="I19" s="3689">
        <f t="shared" si="5"/>
        <v>3</v>
      </c>
      <c r="J19" s="3690">
        <f t="shared" si="5"/>
        <v>93</v>
      </c>
    </row>
    <row r="20" spans="1:10">
      <c r="A20" s="425"/>
      <c r="B20" s="506"/>
      <c r="C20" s="506"/>
      <c r="D20" s="506"/>
      <c r="E20" s="506"/>
      <c r="F20" s="506"/>
      <c r="G20" s="506"/>
      <c r="H20" s="506"/>
      <c r="I20" s="506"/>
      <c r="J20" s="506"/>
    </row>
    <row r="21" spans="1:10">
      <c r="A21" s="7301"/>
      <c r="B21" s="7301"/>
      <c r="C21" s="7301"/>
      <c r="D21" s="7301"/>
      <c r="E21" s="7301"/>
      <c r="F21" s="7301"/>
      <c r="G21" s="7301"/>
      <c r="H21" s="7301"/>
      <c r="I21" s="7301"/>
      <c r="J21" s="7301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G14" sqref="G14"/>
    </sheetView>
  </sheetViews>
  <sheetFormatPr defaultRowHeight="20.25"/>
  <cols>
    <col min="1" max="1" width="75.140625" style="507" customWidth="1"/>
    <col min="2" max="13" width="9.140625" style="507" customWidth="1"/>
    <col min="14" max="256" width="9.140625" style="507"/>
    <col min="257" max="257" width="75.140625" style="507" customWidth="1"/>
    <col min="258" max="269" width="9.140625" style="507" customWidth="1"/>
    <col min="270" max="512" width="9.140625" style="507"/>
    <col min="513" max="513" width="75.140625" style="507" customWidth="1"/>
    <col min="514" max="525" width="9.140625" style="507" customWidth="1"/>
    <col min="526" max="768" width="9.140625" style="507"/>
    <col min="769" max="769" width="75.140625" style="507" customWidth="1"/>
    <col min="770" max="781" width="9.140625" style="507" customWidth="1"/>
    <col min="782" max="1024" width="9.140625" style="507"/>
    <col min="1025" max="1025" width="75.140625" style="507" customWidth="1"/>
    <col min="1026" max="1037" width="9.140625" style="507" customWidth="1"/>
    <col min="1038" max="1280" width="9.140625" style="507"/>
    <col min="1281" max="1281" width="75.140625" style="507" customWidth="1"/>
    <col min="1282" max="1293" width="9.140625" style="507" customWidth="1"/>
    <col min="1294" max="1536" width="9.140625" style="507"/>
    <col min="1537" max="1537" width="75.140625" style="507" customWidth="1"/>
    <col min="1538" max="1549" width="9.140625" style="507" customWidth="1"/>
    <col min="1550" max="1792" width="9.140625" style="507"/>
    <col min="1793" max="1793" width="75.140625" style="507" customWidth="1"/>
    <col min="1794" max="1805" width="9.140625" style="507" customWidth="1"/>
    <col min="1806" max="2048" width="9.140625" style="507"/>
    <col min="2049" max="2049" width="75.140625" style="507" customWidth="1"/>
    <col min="2050" max="2061" width="9.140625" style="507" customWidth="1"/>
    <col min="2062" max="2304" width="9.140625" style="507"/>
    <col min="2305" max="2305" width="75.140625" style="507" customWidth="1"/>
    <col min="2306" max="2317" width="9.140625" style="507" customWidth="1"/>
    <col min="2318" max="2560" width="9.140625" style="507"/>
    <col min="2561" max="2561" width="75.140625" style="507" customWidth="1"/>
    <col min="2562" max="2573" width="9.140625" style="507" customWidth="1"/>
    <col min="2574" max="2816" width="9.140625" style="507"/>
    <col min="2817" max="2817" width="75.140625" style="507" customWidth="1"/>
    <col min="2818" max="2829" width="9.140625" style="507" customWidth="1"/>
    <col min="2830" max="3072" width="9.140625" style="507"/>
    <col min="3073" max="3073" width="75.140625" style="507" customWidth="1"/>
    <col min="3074" max="3085" width="9.140625" style="507" customWidth="1"/>
    <col min="3086" max="3328" width="9.140625" style="507"/>
    <col min="3329" max="3329" width="75.140625" style="507" customWidth="1"/>
    <col min="3330" max="3341" width="9.140625" style="507" customWidth="1"/>
    <col min="3342" max="3584" width="9.140625" style="507"/>
    <col min="3585" max="3585" width="75.140625" style="507" customWidth="1"/>
    <col min="3586" max="3597" width="9.140625" style="507" customWidth="1"/>
    <col min="3598" max="3840" width="9.140625" style="507"/>
    <col min="3841" max="3841" width="75.140625" style="507" customWidth="1"/>
    <col min="3842" max="3853" width="9.140625" style="507" customWidth="1"/>
    <col min="3854" max="4096" width="9.140625" style="507"/>
    <col min="4097" max="4097" width="75.140625" style="507" customWidth="1"/>
    <col min="4098" max="4109" width="9.140625" style="507" customWidth="1"/>
    <col min="4110" max="4352" width="9.140625" style="507"/>
    <col min="4353" max="4353" width="75.140625" style="507" customWidth="1"/>
    <col min="4354" max="4365" width="9.140625" style="507" customWidth="1"/>
    <col min="4366" max="4608" width="9.140625" style="507"/>
    <col min="4609" max="4609" width="75.140625" style="507" customWidth="1"/>
    <col min="4610" max="4621" width="9.140625" style="507" customWidth="1"/>
    <col min="4622" max="4864" width="9.140625" style="507"/>
    <col min="4865" max="4865" width="75.140625" style="507" customWidth="1"/>
    <col min="4866" max="4877" width="9.140625" style="507" customWidth="1"/>
    <col min="4878" max="5120" width="9.140625" style="507"/>
    <col min="5121" max="5121" width="75.140625" style="507" customWidth="1"/>
    <col min="5122" max="5133" width="9.140625" style="507" customWidth="1"/>
    <col min="5134" max="5376" width="9.140625" style="507"/>
    <col min="5377" max="5377" width="75.140625" style="507" customWidth="1"/>
    <col min="5378" max="5389" width="9.140625" style="507" customWidth="1"/>
    <col min="5390" max="5632" width="9.140625" style="507"/>
    <col min="5633" max="5633" width="75.140625" style="507" customWidth="1"/>
    <col min="5634" max="5645" width="9.140625" style="507" customWidth="1"/>
    <col min="5646" max="5888" width="9.140625" style="507"/>
    <col min="5889" max="5889" width="75.140625" style="507" customWidth="1"/>
    <col min="5890" max="5901" width="9.140625" style="507" customWidth="1"/>
    <col min="5902" max="6144" width="9.140625" style="507"/>
    <col min="6145" max="6145" width="75.140625" style="507" customWidth="1"/>
    <col min="6146" max="6157" width="9.140625" style="507" customWidth="1"/>
    <col min="6158" max="6400" width="9.140625" style="507"/>
    <col min="6401" max="6401" width="75.140625" style="507" customWidth="1"/>
    <col min="6402" max="6413" width="9.140625" style="507" customWidth="1"/>
    <col min="6414" max="6656" width="9.140625" style="507"/>
    <col min="6657" max="6657" width="75.140625" style="507" customWidth="1"/>
    <col min="6658" max="6669" width="9.140625" style="507" customWidth="1"/>
    <col min="6670" max="6912" width="9.140625" style="507"/>
    <col min="6913" max="6913" width="75.140625" style="507" customWidth="1"/>
    <col min="6914" max="6925" width="9.140625" style="507" customWidth="1"/>
    <col min="6926" max="7168" width="9.140625" style="507"/>
    <col min="7169" max="7169" width="75.140625" style="507" customWidth="1"/>
    <col min="7170" max="7181" width="9.140625" style="507" customWidth="1"/>
    <col min="7182" max="7424" width="9.140625" style="507"/>
    <col min="7425" max="7425" width="75.140625" style="507" customWidth="1"/>
    <col min="7426" max="7437" width="9.140625" style="507" customWidth="1"/>
    <col min="7438" max="7680" width="9.140625" style="507"/>
    <col min="7681" max="7681" width="75.140625" style="507" customWidth="1"/>
    <col min="7682" max="7693" width="9.140625" style="507" customWidth="1"/>
    <col min="7694" max="7936" width="9.140625" style="507"/>
    <col min="7937" max="7937" width="75.140625" style="507" customWidth="1"/>
    <col min="7938" max="7949" width="9.140625" style="507" customWidth="1"/>
    <col min="7950" max="8192" width="9.140625" style="507"/>
    <col min="8193" max="8193" width="75.140625" style="507" customWidth="1"/>
    <col min="8194" max="8205" width="9.140625" style="507" customWidth="1"/>
    <col min="8206" max="8448" width="9.140625" style="507"/>
    <col min="8449" max="8449" width="75.140625" style="507" customWidth="1"/>
    <col min="8450" max="8461" width="9.140625" style="507" customWidth="1"/>
    <col min="8462" max="8704" width="9.140625" style="507"/>
    <col min="8705" max="8705" width="75.140625" style="507" customWidth="1"/>
    <col min="8706" max="8717" width="9.140625" style="507" customWidth="1"/>
    <col min="8718" max="8960" width="9.140625" style="507"/>
    <col min="8961" max="8961" width="75.140625" style="507" customWidth="1"/>
    <col min="8962" max="8973" width="9.140625" style="507" customWidth="1"/>
    <col min="8974" max="9216" width="9.140625" style="507"/>
    <col min="9217" max="9217" width="75.140625" style="507" customWidth="1"/>
    <col min="9218" max="9229" width="9.140625" style="507" customWidth="1"/>
    <col min="9230" max="9472" width="9.140625" style="507"/>
    <col min="9473" max="9473" width="75.140625" style="507" customWidth="1"/>
    <col min="9474" max="9485" width="9.140625" style="507" customWidth="1"/>
    <col min="9486" max="9728" width="9.140625" style="507"/>
    <col min="9729" max="9729" width="75.140625" style="507" customWidth="1"/>
    <col min="9730" max="9741" width="9.140625" style="507" customWidth="1"/>
    <col min="9742" max="9984" width="9.140625" style="507"/>
    <col min="9985" max="9985" width="75.140625" style="507" customWidth="1"/>
    <col min="9986" max="9997" width="9.140625" style="507" customWidth="1"/>
    <col min="9998" max="10240" width="9.140625" style="507"/>
    <col min="10241" max="10241" width="75.140625" style="507" customWidth="1"/>
    <col min="10242" max="10253" width="9.140625" style="507" customWidth="1"/>
    <col min="10254" max="10496" width="9.140625" style="507"/>
    <col min="10497" max="10497" width="75.140625" style="507" customWidth="1"/>
    <col min="10498" max="10509" width="9.140625" style="507" customWidth="1"/>
    <col min="10510" max="10752" width="9.140625" style="507"/>
    <col min="10753" max="10753" width="75.140625" style="507" customWidth="1"/>
    <col min="10754" max="10765" width="9.140625" style="507" customWidth="1"/>
    <col min="10766" max="11008" width="9.140625" style="507"/>
    <col min="11009" max="11009" width="75.140625" style="507" customWidth="1"/>
    <col min="11010" max="11021" width="9.140625" style="507" customWidth="1"/>
    <col min="11022" max="11264" width="9.140625" style="507"/>
    <col min="11265" max="11265" width="75.140625" style="507" customWidth="1"/>
    <col min="11266" max="11277" width="9.140625" style="507" customWidth="1"/>
    <col min="11278" max="11520" width="9.140625" style="507"/>
    <col min="11521" max="11521" width="75.140625" style="507" customWidth="1"/>
    <col min="11522" max="11533" width="9.140625" style="507" customWidth="1"/>
    <col min="11534" max="11776" width="9.140625" style="507"/>
    <col min="11777" max="11777" width="75.140625" style="507" customWidth="1"/>
    <col min="11778" max="11789" width="9.140625" style="507" customWidth="1"/>
    <col min="11790" max="12032" width="9.140625" style="507"/>
    <col min="12033" max="12033" width="75.140625" style="507" customWidth="1"/>
    <col min="12034" max="12045" width="9.140625" style="507" customWidth="1"/>
    <col min="12046" max="12288" width="9.140625" style="507"/>
    <col min="12289" max="12289" width="75.140625" style="507" customWidth="1"/>
    <col min="12290" max="12301" width="9.140625" style="507" customWidth="1"/>
    <col min="12302" max="12544" width="9.140625" style="507"/>
    <col min="12545" max="12545" width="75.140625" style="507" customWidth="1"/>
    <col min="12546" max="12557" width="9.140625" style="507" customWidth="1"/>
    <col min="12558" max="12800" width="9.140625" style="507"/>
    <col min="12801" max="12801" width="75.140625" style="507" customWidth="1"/>
    <col min="12802" max="12813" width="9.140625" style="507" customWidth="1"/>
    <col min="12814" max="13056" width="9.140625" style="507"/>
    <col min="13057" max="13057" width="75.140625" style="507" customWidth="1"/>
    <col min="13058" max="13069" width="9.140625" style="507" customWidth="1"/>
    <col min="13070" max="13312" width="9.140625" style="507"/>
    <col min="13313" max="13313" width="75.140625" style="507" customWidth="1"/>
    <col min="13314" max="13325" width="9.140625" style="507" customWidth="1"/>
    <col min="13326" max="13568" width="9.140625" style="507"/>
    <col min="13569" max="13569" width="75.140625" style="507" customWidth="1"/>
    <col min="13570" max="13581" width="9.140625" style="507" customWidth="1"/>
    <col min="13582" max="13824" width="9.140625" style="507"/>
    <col min="13825" max="13825" width="75.140625" style="507" customWidth="1"/>
    <col min="13826" max="13837" width="9.140625" style="507" customWidth="1"/>
    <col min="13838" max="14080" width="9.140625" style="507"/>
    <col min="14081" max="14081" width="75.140625" style="507" customWidth="1"/>
    <col min="14082" max="14093" width="9.140625" style="507" customWidth="1"/>
    <col min="14094" max="14336" width="9.140625" style="507"/>
    <col min="14337" max="14337" width="75.140625" style="507" customWidth="1"/>
    <col min="14338" max="14349" width="9.140625" style="507" customWidth="1"/>
    <col min="14350" max="14592" width="9.140625" style="507"/>
    <col min="14593" max="14593" width="75.140625" style="507" customWidth="1"/>
    <col min="14594" max="14605" width="9.140625" style="507" customWidth="1"/>
    <col min="14606" max="14848" width="9.140625" style="507"/>
    <col min="14849" max="14849" width="75.140625" style="507" customWidth="1"/>
    <col min="14850" max="14861" width="9.140625" style="507" customWidth="1"/>
    <col min="14862" max="15104" width="9.140625" style="507"/>
    <col min="15105" max="15105" width="75.140625" style="507" customWidth="1"/>
    <col min="15106" max="15117" width="9.140625" style="507" customWidth="1"/>
    <col min="15118" max="15360" width="9.140625" style="507"/>
    <col min="15361" max="15361" width="75.140625" style="507" customWidth="1"/>
    <col min="15362" max="15373" width="9.140625" style="507" customWidth="1"/>
    <col min="15374" max="15616" width="9.140625" style="507"/>
    <col min="15617" max="15617" width="75.140625" style="507" customWidth="1"/>
    <col min="15618" max="15629" width="9.140625" style="507" customWidth="1"/>
    <col min="15630" max="15872" width="9.140625" style="507"/>
    <col min="15873" max="15873" width="75.140625" style="507" customWidth="1"/>
    <col min="15874" max="15885" width="9.140625" style="507" customWidth="1"/>
    <col min="15886" max="16128" width="9.140625" style="507"/>
    <col min="16129" max="16129" width="75.140625" style="507" customWidth="1"/>
    <col min="16130" max="16141" width="9.140625" style="507" customWidth="1"/>
    <col min="16142" max="16384" width="9.140625" style="507"/>
  </cols>
  <sheetData>
    <row r="1" spans="1:19" ht="44.25" customHeight="1">
      <c r="A1" s="7997" t="s">
        <v>345</v>
      </c>
      <c r="B1" s="7997"/>
      <c r="C1" s="7997"/>
      <c r="D1" s="7997"/>
      <c r="E1" s="7997"/>
      <c r="F1" s="7997"/>
      <c r="G1" s="7997"/>
      <c r="H1" s="7997"/>
      <c r="I1" s="7997"/>
      <c r="J1" s="7997"/>
      <c r="K1" s="7997"/>
      <c r="L1" s="7997"/>
      <c r="M1" s="7997"/>
      <c r="N1" s="813"/>
      <c r="O1" s="813"/>
      <c r="P1" s="525"/>
      <c r="Q1" s="525"/>
      <c r="R1" s="525"/>
      <c r="S1" s="525"/>
    </row>
    <row r="2" spans="1:19">
      <c r="A2" s="7302" t="s">
        <v>413</v>
      </c>
      <c r="B2" s="7302"/>
      <c r="C2" s="7302"/>
      <c r="D2" s="7302"/>
      <c r="E2" s="7302"/>
      <c r="F2" s="7302"/>
      <c r="G2" s="7302"/>
      <c r="H2" s="7302"/>
      <c r="I2" s="7302"/>
      <c r="J2" s="7302"/>
      <c r="K2" s="7302"/>
      <c r="L2" s="7302"/>
      <c r="M2" s="7302"/>
      <c r="N2" s="719"/>
      <c r="O2" s="525"/>
      <c r="P2" s="525"/>
      <c r="Q2" s="525"/>
      <c r="R2" s="525"/>
      <c r="S2" s="525"/>
    </row>
    <row r="3" spans="1:19" ht="21" thickBot="1">
      <c r="A3" s="719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</row>
    <row r="4" spans="1:19" ht="21" thickBot="1">
      <c r="A4" s="7952" t="s">
        <v>1</v>
      </c>
      <c r="B4" s="8006" t="s">
        <v>36</v>
      </c>
      <c r="C4" s="8007"/>
      <c r="D4" s="8008"/>
      <c r="E4" s="8006" t="s">
        <v>37</v>
      </c>
      <c r="F4" s="8007"/>
      <c r="G4" s="8008"/>
      <c r="H4" s="8006" t="s">
        <v>43</v>
      </c>
      <c r="I4" s="8007"/>
      <c r="J4" s="8008"/>
      <c r="K4" s="7967" t="s">
        <v>38</v>
      </c>
      <c r="L4" s="7968"/>
      <c r="M4" s="7969"/>
      <c r="N4" s="814"/>
      <c r="O4" s="500"/>
      <c r="P4" s="500"/>
      <c r="Q4" s="500"/>
      <c r="R4" s="500"/>
      <c r="S4" s="500"/>
    </row>
    <row r="5" spans="1:19" ht="181.5" thickBot="1">
      <c r="A5" s="7304"/>
      <c r="B5" s="815" t="s">
        <v>7</v>
      </c>
      <c r="C5" s="815" t="s">
        <v>8</v>
      </c>
      <c r="D5" s="815" t="s">
        <v>9</v>
      </c>
      <c r="E5" s="815" t="s">
        <v>7</v>
      </c>
      <c r="F5" s="815" t="s">
        <v>8</v>
      </c>
      <c r="G5" s="815" t="s">
        <v>9</v>
      </c>
      <c r="H5" s="815" t="s">
        <v>7</v>
      </c>
      <c r="I5" s="815" t="s">
        <v>8</v>
      </c>
      <c r="J5" s="815" t="s">
        <v>9</v>
      </c>
      <c r="K5" s="815" t="s">
        <v>7</v>
      </c>
      <c r="L5" s="815" t="s">
        <v>8</v>
      </c>
      <c r="M5" s="816" t="s">
        <v>9</v>
      </c>
      <c r="N5" s="814"/>
      <c r="O5" s="500"/>
      <c r="P5" s="500"/>
      <c r="Q5" s="500"/>
      <c r="R5" s="500"/>
      <c r="S5" s="500"/>
    </row>
    <row r="6" spans="1:19" ht="21" thickBot="1">
      <c r="A6" s="817" t="s">
        <v>10</v>
      </c>
      <c r="B6" s="818"/>
      <c r="C6" s="819"/>
      <c r="D6" s="820"/>
      <c r="E6" s="818"/>
      <c r="F6" s="819"/>
      <c r="G6" s="821"/>
      <c r="H6" s="818"/>
      <c r="I6" s="819"/>
      <c r="J6" s="820"/>
      <c r="K6" s="822"/>
      <c r="L6" s="823"/>
      <c r="M6" s="824"/>
      <c r="N6" s="814"/>
      <c r="O6" s="500"/>
      <c r="P6" s="500"/>
      <c r="Q6" s="500"/>
      <c r="R6" s="500"/>
      <c r="S6" s="500"/>
    </row>
    <row r="7" spans="1:19" ht="21" thickBot="1">
      <c r="A7" s="1008" t="s">
        <v>245</v>
      </c>
      <c r="B7" s="1577">
        <f t="shared" ref="B7:H7" si="0">B11+B14</f>
        <v>0</v>
      </c>
      <c r="C7" s="1577">
        <v>2</v>
      </c>
      <c r="D7" s="1577">
        <v>2</v>
      </c>
      <c r="E7" s="1577">
        <f t="shared" si="0"/>
        <v>0</v>
      </c>
      <c r="F7" s="1577">
        <v>11</v>
      </c>
      <c r="G7" s="1577">
        <v>11</v>
      </c>
      <c r="H7" s="1577">
        <f t="shared" si="0"/>
        <v>0</v>
      </c>
      <c r="I7" s="1577">
        <v>1</v>
      </c>
      <c r="J7" s="1577">
        <v>1</v>
      </c>
      <c r="K7" s="1009">
        <f t="shared" ref="K7:M7" si="1">K11+K14</f>
        <v>0</v>
      </c>
      <c r="L7" s="1009">
        <f t="shared" si="1"/>
        <v>14</v>
      </c>
      <c r="M7" s="1010">
        <f t="shared" si="1"/>
        <v>14</v>
      </c>
      <c r="N7" s="814"/>
      <c r="O7" s="500"/>
      <c r="P7" s="500"/>
      <c r="Q7" s="500"/>
      <c r="R7" s="500"/>
      <c r="S7" s="500"/>
    </row>
    <row r="8" spans="1:19" ht="21" thickBot="1">
      <c r="A8" s="1011" t="s">
        <v>27</v>
      </c>
      <c r="B8" s="1578">
        <f t="shared" ref="B8:I8" si="2">SUM(B7)</f>
        <v>0</v>
      </c>
      <c r="C8" s="1578">
        <f t="shared" si="2"/>
        <v>2</v>
      </c>
      <c r="D8" s="1578">
        <f t="shared" si="2"/>
        <v>2</v>
      </c>
      <c r="E8" s="1578">
        <f t="shared" si="2"/>
        <v>0</v>
      </c>
      <c r="F8" s="1578">
        <f t="shared" si="2"/>
        <v>11</v>
      </c>
      <c r="G8" s="1578">
        <f t="shared" si="2"/>
        <v>11</v>
      </c>
      <c r="H8" s="1578">
        <f t="shared" si="2"/>
        <v>0</v>
      </c>
      <c r="I8" s="1578">
        <f t="shared" si="2"/>
        <v>1</v>
      </c>
      <c r="J8" s="1578">
        <v>1</v>
      </c>
      <c r="K8" s="1012">
        <f t="shared" ref="K8:M8" si="3">SUM(K7)</f>
        <v>0</v>
      </c>
      <c r="L8" s="1012">
        <f t="shared" si="3"/>
        <v>14</v>
      </c>
      <c r="M8" s="1013">
        <f t="shared" si="3"/>
        <v>14</v>
      </c>
      <c r="N8" s="814"/>
      <c r="O8" s="500"/>
      <c r="P8" s="500"/>
      <c r="Q8" s="500"/>
      <c r="R8" s="500"/>
      <c r="S8" s="500"/>
    </row>
    <row r="9" spans="1:19" ht="21" thickBot="1">
      <c r="A9" s="1014" t="s">
        <v>15</v>
      </c>
      <c r="B9" s="1566"/>
      <c r="C9" s="1579"/>
      <c r="D9" s="1580"/>
      <c r="E9" s="1566"/>
      <c r="F9" s="1579"/>
      <c r="G9" s="1580"/>
      <c r="H9" s="1566"/>
      <c r="I9" s="1579"/>
      <c r="J9" s="1580"/>
      <c r="K9" s="1016"/>
      <c r="L9" s="1015"/>
      <c r="M9" s="1017"/>
      <c r="N9" s="814"/>
      <c r="O9" s="500"/>
      <c r="P9" s="500"/>
      <c r="Q9" s="500"/>
      <c r="R9" s="500"/>
      <c r="S9" s="500"/>
    </row>
    <row r="10" spans="1:19" ht="21" thickBot="1">
      <c r="A10" s="1018" t="s">
        <v>16</v>
      </c>
      <c r="B10" s="1568"/>
      <c r="C10" s="1569"/>
      <c r="D10" s="1570"/>
      <c r="E10" s="1568"/>
      <c r="F10" s="1569"/>
      <c r="G10" s="1570"/>
      <c r="H10" s="1568"/>
      <c r="I10" s="1569"/>
      <c r="J10" s="1570"/>
      <c r="K10" s="1019"/>
      <c r="L10" s="1020"/>
      <c r="M10" s="1021"/>
      <c r="N10" s="825"/>
      <c r="O10" s="500"/>
      <c r="P10" s="500"/>
      <c r="Q10" s="500"/>
      <c r="R10" s="500"/>
      <c r="S10" s="500"/>
    </row>
    <row r="11" spans="1:19" ht="21" thickBot="1">
      <c r="A11" s="1022" t="s">
        <v>245</v>
      </c>
      <c r="B11" s="1581">
        <v>0</v>
      </c>
      <c r="C11" s="1582">
        <v>2</v>
      </c>
      <c r="D11" s="1583">
        <v>2</v>
      </c>
      <c r="E11" s="1581">
        <v>0</v>
      </c>
      <c r="F11" s="1582">
        <v>11</v>
      </c>
      <c r="G11" s="1583">
        <v>11</v>
      </c>
      <c r="H11" s="1581">
        <v>0</v>
      </c>
      <c r="I11" s="1582">
        <v>1</v>
      </c>
      <c r="J11" s="1584">
        <v>1</v>
      </c>
      <c r="K11" s="1023">
        <f>SUM(B11,E11,H11)</f>
        <v>0</v>
      </c>
      <c r="L11" s="1023">
        <f>SUM(C11,F11,I11)</f>
        <v>14</v>
      </c>
      <c r="M11" s="1024">
        <f>SUM(K11:L11)</f>
        <v>14</v>
      </c>
      <c r="N11" s="826"/>
      <c r="O11" s="500"/>
      <c r="P11" s="500"/>
      <c r="Q11" s="500"/>
      <c r="R11" s="500"/>
      <c r="S11" s="500"/>
    </row>
    <row r="12" spans="1:19" ht="21" thickBot="1">
      <c r="A12" s="1025" t="s">
        <v>17</v>
      </c>
      <c r="B12" s="1585">
        <f t="shared" ref="B12:H12" si="4">SUM(B11:B11)</f>
        <v>0</v>
      </c>
      <c r="C12" s="1585">
        <f t="shared" si="4"/>
        <v>2</v>
      </c>
      <c r="D12" s="1585">
        <v>0</v>
      </c>
      <c r="E12" s="1585">
        <f t="shared" si="4"/>
        <v>0</v>
      </c>
      <c r="F12" s="1585">
        <f t="shared" si="4"/>
        <v>11</v>
      </c>
      <c r="G12" s="1585">
        <f t="shared" si="4"/>
        <v>11</v>
      </c>
      <c r="H12" s="1585">
        <f t="shared" si="4"/>
        <v>0</v>
      </c>
      <c r="I12" s="1585">
        <v>1</v>
      </c>
      <c r="J12" s="1585">
        <v>1</v>
      </c>
      <c r="K12" s="1026">
        <f t="shared" ref="K12:M12" si="5">SUM(K11:K11)</f>
        <v>0</v>
      </c>
      <c r="L12" s="1026">
        <f t="shared" si="5"/>
        <v>14</v>
      </c>
      <c r="M12" s="1027">
        <f t="shared" si="5"/>
        <v>14</v>
      </c>
      <c r="N12" s="827"/>
      <c r="O12" s="500"/>
      <c r="P12" s="500"/>
      <c r="Q12" s="500"/>
      <c r="R12" s="500"/>
      <c r="S12" s="500"/>
    </row>
    <row r="13" spans="1:19" ht="21" thickBot="1">
      <c r="A13" s="1028" t="s">
        <v>18</v>
      </c>
      <c r="B13" s="1586"/>
      <c r="C13" s="1587"/>
      <c r="D13" s="1588"/>
      <c r="E13" s="1586"/>
      <c r="F13" s="1587"/>
      <c r="G13" s="1588"/>
      <c r="H13" s="1586"/>
      <c r="I13" s="1589"/>
      <c r="J13" s="1590"/>
      <c r="K13" s="1029"/>
      <c r="L13" s="1030"/>
      <c r="M13" s="1006"/>
      <c r="N13" s="826"/>
      <c r="O13" s="500"/>
      <c r="P13" s="500"/>
      <c r="Q13" s="500"/>
      <c r="R13" s="500"/>
      <c r="S13" s="500"/>
    </row>
    <row r="14" spans="1:19" ht="21" thickBot="1">
      <c r="A14" s="1022" t="s">
        <v>245</v>
      </c>
      <c r="B14" s="1581">
        <v>0</v>
      </c>
      <c r="C14" s="1582">
        <v>0</v>
      </c>
      <c r="D14" s="1583">
        <v>0</v>
      </c>
      <c r="E14" s="1581">
        <v>0</v>
      </c>
      <c r="F14" s="1582">
        <v>0</v>
      </c>
      <c r="G14" s="1583">
        <v>0</v>
      </c>
      <c r="H14" s="1581">
        <v>0</v>
      </c>
      <c r="I14" s="1582">
        <v>0</v>
      </c>
      <c r="J14" s="1584">
        <v>0</v>
      </c>
      <c r="K14" s="1023">
        <f>SUM(B14,E14,H14)</f>
        <v>0</v>
      </c>
      <c r="L14" s="1023">
        <f>SUM(C14,F14,I14)</f>
        <v>0</v>
      </c>
      <c r="M14" s="1024">
        <f>SUM(K14:L14)</f>
        <v>0</v>
      </c>
      <c r="N14" s="826"/>
      <c r="O14" s="500"/>
      <c r="P14" s="500"/>
      <c r="Q14" s="500"/>
      <c r="R14" s="500"/>
      <c r="S14" s="500"/>
    </row>
    <row r="15" spans="1:19" ht="21" thickBot="1">
      <c r="A15" s="1025" t="s">
        <v>19</v>
      </c>
      <c r="B15" s="1591">
        <f t="shared" ref="B15:J15" si="6">SUM(B14:B14)</f>
        <v>0</v>
      </c>
      <c r="C15" s="1591">
        <f t="shared" si="6"/>
        <v>0</v>
      </c>
      <c r="D15" s="1591">
        <f t="shared" si="6"/>
        <v>0</v>
      </c>
      <c r="E15" s="1591">
        <f t="shared" si="6"/>
        <v>0</v>
      </c>
      <c r="F15" s="1591">
        <f t="shared" si="6"/>
        <v>0</v>
      </c>
      <c r="G15" s="1591">
        <f t="shared" si="6"/>
        <v>0</v>
      </c>
      <c r="H15" s="1591">
        <f t="shared" si="6"/>
        <v>0</v>
      </c>
      <c r="I15" s="1591">
        <f t="shared" si="6"/>
        <v>0</v>
      </c>
      <c r="J15" s="1591">
        <f t="shared" si="6"/>
        <v>0</v>
      </c>
      <c r="K15" s="1031">
        <f t="shared" ref="K15:M15" si="7">SUM(K14:K14)</f>
        <v>0</v>
      </c>
      <c r="L15" s="1031">
        <f t="shared" si="7"/>
        <v>0</v>
      </c>
      <c r="M15" s="1027">
        <f t="shared" si="7"/>
        <v>0</v>
      </c>
      <c r="N15" s="826"/>
      <c r="O15" s="500"/>
      <c r="P15" s="500"/>
      <c r="Q15" s="500"/>
      <c r="R15" s="500"/>
      <c r="S15" s="500"/>
    </row>
    <row r="16" spans="1:19" ht="21" thickBot="1">
      <c r="A16" s="1032" t="s">
        <v>260</v>
      </c>
      <c r="B16" s="1592">
        <f>B8</f>
        <v>0</v>
      </c>
      <c r="C16" s="1592">
        <f t="shared" ref="C16:I16" si="8">C8</f>
        <v>2</v>
      </c>
      <c r="D16" s="1592">
        <f t="shared" si="8"/>
        <v>2</v>
      </c>
      <c r="E16" s="1592">
        <f t="shared" si="8"/>
        <v>0</v>
      </c>
      <c r="F16" s="1592">
        <f t="shared" si="8"/>
        <v>11</v>
      </c>
      <c r="G16" s="1592">
        <f t="shared" si="8"/>
        <v>11</v>
      </c>
      <c r="H16" s="1592">
        <f t="shared" si="8"/>
        <v>0</v>
      </c>
      <c r="I16" s="1592">
        <f t="shared" si="8"/>
        <v>1</v>
      </c>
      <c r="J16" s="1592">
        <v>1</v>
      </c>
      <c r="K16" s="1033">
        <f t="shared" ref="K16:M16" si="9">K8</f>
        <v>0</v>
      </c>
      <c r="L16" s="1033">
        <f t="shared" si="9"/>
        <v>14</v>
      </c>
      <c r="M16" s="1034">
        <f t="shared" si="9"/>
        <v>14</v>
      </c>
      <c r="N16" s="828"/>
      <c r="O16" s="500"/>
      <c r="P16" s="500"/>
      <c r="Q16" s="500"/>
      <c r="R16" s="500"/>
      <c r="S16" s="500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P70"/>
  <sheetViews>
    <sheetView view="pageBreakPreview" zoomScale="50" zoomScaleNormal="50" workbookViewId="0">
      <selection activeCell="G21" sqref="G21"/>
    </sheetView>
  </sheetViews>
  <sheetFormatPr defaultColWidth="9" defaultRowHeight="20.25"/>
  <cols>
    <col min="1" max="1" width="94" style="61" customWidth="1"/>
    <col min="2" max="2" width="14.140625" style="61" customWidth="1"/>
    <col min="3" max="3" width="12.85546875" style="61" customWidth="1"/>
    <col min="4" max="4" width="13.140625" style="61" customWidth="1"/>
    <col min="5" max="5" width="14" style="61" customWidth="1"/>
    <col min="6" max="6" width="13" style="61" customWidth="1"/>
    <col min="7" max="7" width="12.140625" style="61" customWidth="1"/>
    <col min="8" max="8" width="13.140625" style="61" customWidth="1"/>
    <col min="9" max="9" width="11.85546875" style="61" customWidth="1"/>
    <col min="10" max="10" width="12.28515625" style="61" customWidth="1"/>
    <col min="11" max="11" width="12.42578125" style="61" customWidth="1"/>
    <col min="12" max="12" width="11.85546875" style="61" customWidth="1"/>
    <col min="13" max="13" width="12.5703125" style="61" customWidth="1"/>
    <col min="14" max="14" width="18" style="61" customWidth="1"/>
    <col min="15" max="15" width="13.5703125" style="61" customWidth="1"/>
    <col min="16" max="16" width="14.28515625" style="61" customWidth="1"/>
    <col min="17" max="256" width="9.140625" style="61"/>
    <col min="257" max="257" width="88.85546875" style="61" customWidth="1"/>
    <col min="258" max="258" width="15.5703125" style="61" customWidth="1"/>
    <col min="259" max="259" width="12.85546875" style="61" customWidth="1"/>
    <col min="260" max="260" width="12.28515625" style="61" customWidth="1"/>
    <col min="261" max="261" width="10.28515625" style="61" customWidth="1"/>
    <col min="262" max="262" width="8.7109375" style="61" customWidth="1"/>
    <col min="263" max="263" width="11" style="61" customWidth="1"/>
    <col min="264" max="264" width="9.42578125" style="61" customWidth="1"/>
    <col min="265" max="265" width="10.42578125" style="61" customWidth="1"/>
    <col min="266" max="266" width="12.28515625" style="61" customWidth="1"/>
    <col min="267" max="268" width="9.5703125" style="61" customWidth="1"/>
    <col min="269" max="269" width="12" style="61" customWidth="1"/>
    <col min="270" max="270" width="12.5703125" style="61" customWidth="1"/>
    <col min="271" max="271" width="11" style="61" customWidth="1"/>
    <col min="272" max="272" width="10.85546875" style="61" customWidth="1"/>
    <col min="273" max="512" width="9.140625" style="61"/>
    <col min="513" max="513" width="88.85546875" style="61" customWidth="1"/>
    <col min="514" max="514" width="15.5703125" style="61" customWidth="1"/>
    <col min="515" max="515" width="12.85546875" style="61" customWidth="1"/>
    <col min="516" max="516" width="12.28515625" style="61" customWidth="1"/>
    <col min="517" max="517" width="10.28515625" style="61" customWidth="1"/>
    <col min="518" max="518" width="8.7109375" style="61" customWidth="1"/>
    <col min="519" max="519" width="11" style="61" customWidth="1"/>
    <col min="520" max="520" width="9.42578125" style="61" customWidth="1"/>
    <col min="521" max="521" width="10.42578125" style="61" customWidth="1"/>
    <col min="522" max="522" width="12.28515625" style="61" customWidth="1"/>
    <col min="523" max="524" width="9.5703125" style="61" customWidth="1"/>
    <col min="525" max="525" width="12" style="61" customWidth="1"/>
    <col min="526" max="526" width="12.5703125" style="61" customWidth="1"/>
    <col min="527" max="527" width="11" style="61" customWidth="1"/>
    <col min="528" max="528" width="10.85546875" style="61" customWidth="1"/>
    <col min="529" max="768" width="9.140625" style="61"/>
    <col min="769" max="769" width="88.85546875" style="61" customWidth="1"/>
    <col min="770" max="770" width="15.5703125" style="61" customWidth="1"/>
    <col min="771" max="771" width="12.85546875" style="61" customWidth="1"/>
    <col min="772" max="772" width="12.28515625" style="61" customWidth="1"/>
    <col min="773" max="773" width="10.28515625" style="61" customWidth="1"/>
    <col min="774" max="774" width="8.7109375" style="61" customWidth="1"/>
    <col min="775" max="775" width="11" style="61" customWidth="1"/>
    <col min="776" max="776" width="9.42578125" style="61" customWidth="1"/>
    <col min="777" max="777" width="10.42578125" style="61" customWidth="1"/>
    <col min="778" max="778" width="12.28515625" style="61" customWidth="1"/>
    <col min="779" max="780" width="9.5703125" style="61" customWidth="1"/>
    <col min="781" max="781" width="12" style="61" customWidth="1"/>
    <col min="782" max="782" width="12.5703125" style="61" customWidth="1"/>
    <col min="783" max="783" width="11" style="61" customWidth="1"/>
    <col min="784" max="784" width="10.85546875" style="61" customWidth="1"/>
    <col min="785" max="1024" width="9.140625" style="61"/>
    <col min="1025" max="1025" width="88.85546875" style="61" customWidth="1"/>
    <col min="1026" max="1026" width="15.5703125" style="61" customWidth="1"/>
    <col min="1027" max="1027" width="12.85546875" style="61" customWidth="1"/>
    <col min="1028" max="1028" width="12.28515625" style="61" customWidth="1"/>
    <col min="1029" max="1029" width="10.28515625" style="61" customWidth="1"/>
    <col min="1030" max="1030" width="8.7109375" style="61" customWidth="1"/>
    <col min="1031" max="1031" width="11" style="61" customWidth="1"/>
    <col min="1032" max="1032" width="9.42578125" style="61" customWidth="1"/>
    <col min="1033" max="1033" width="10.42578125" style="61" customWidth="1"/>
    <col min="1034" max="1034" width="12.28515625" style="61" customWidth="1"/>
    <col min="1035" max="1036" width="9.5703125" style="61" customWidth="1"/>
    <col min="1037" max="1037" width="12" style="61" customWidth="1"/>
    <col min="1038" max="1038" width="12.5703125" style="61" customWidth="1"/>
    <col min="1039" max="1039" width="11" style="61" customWidth="1"/>
    <col min="1040" max="1040" width="10.85546875" style="61" customWidth="1"/>
    <col min="1041" max="1280" width="9.140625" style="61"/>
    <col min="1281" max="1281" width="88.85546875" style="61" customWidth="1"/>
    <col min="1282" max="1282" width="15.5703125" style="61" customWidth="1"/>
    <col min="1283" max="1283" width="12.85546875" style="61" customWidth="1"/>
    <col min="1284" max="1284" width="12.28515625" style="61" customWidth="1"/>
    <col min="1285" max="1285" width="10.28515625" style="61" customWidth="1"/>
    <col min="1286" max="1286" width="8.7109375" style="61" customWidth="1"/>
    <col min="1287" max="1287" width="11" style="61" customWidth="1"/>
    <col min="1288" max="1288" width="9.42578125" style="61" customWidth="1"/>
    <col min="1289" max="1289" width="10.42578125" style="61" customWidth="1"/>
    <col min="1290" max="1290" width="12.28515625" style="61" customWidth="1"/>
    <col min="1291" max="1292" width="9.5703125" style="61" customWidth="1"/>
    <col min="1293" max="1293" width="12" style="61" customWidth="1"/>
    <col min="1294" max="1294" width="12.5703125" style="61" customWidth="1"/>
    <col min="1295" max="1295" width="11" style="61" customWidth="1"/>
    <col min="1296" max="1296" width="10.85546875" style="61" customWidth="1"/>
    <col min="1297" max="1536" width="9.140625" style="61"/>
    <col min="1537" max="1537" width="88.85546875" style="61" customWidth="1"/>
    <col min="1538" max="1538" width="15.5703125" style="61" customWidth="1"/>
    <col min="1539" max="1539" width="12.85546875" style="61" customWidth="1"/>
    <col min="1540" max="1540" width="12.28515625" style="61" customWidth="1"/>
    <col min="1541" max="1541" width="10.28515625" style="61" customWidth="1"/>
    <col min="1542" max="1542" width="8.7109375" style="61" customWidth="1"/>
    <col min="1543" max="1543" width="11" style="61" customWidth="1"/>
    <col min="1544" max="1544" width="9.42578125" style="61" customWidth="1"/>
    <col min="1545" max="1545" width="10.42578125" style="61" customWidth="1"/>
    <col min="1546" max="1546" width="12.28515625" style="61" customWidth="1"/>
    <col min="1547" max="1548" width="9.5703125" style="61" customWidth="1"/>
    <col min="1549" max="1549" width="12" style="61" customWidth="1"/>
    <col min="1550" max="1550" width="12.5703125" style="61" customWidth="1"/>
    <col min="1551" max="1551" width="11" style="61" customWidth="1"/>
    <col min="1552" max="1552" width="10.85546875" style="61" customWidth="1"/>
    <col min="1553" max="1792" width="9.140625" style="61"/>
    <col min="1793" max="1793" width="88.85546875" style="61" customWidth="1"/>
    <col min="1794" max="1794" width="15.5703125" style="61" customWidth="1"/>
    <col min="1795" max="1795" width="12.85546875" style="61" customWidth="1"/>
    <col min="1796" max="1796" width="12.28515625" style="61" customWidth="1"/>
    <col min="1797" max="1797" width="10.28515625" style="61" customWidth="1"/>
    <col min="1798" max="1798" width="8.7109375" style="61" customWidth="1"/>
    <col min="1799" max="1799" width="11" style="61" customWidth="1"/>
    <col min="1800" max="1800" width="9.42578125" style="61" customWidth="1"/>
    <col min="1801" max="1801" width="10.42578125" style="61" customWidth="1"/>
    <col min="1802" max="1802" width="12.28515625" style="61" customWidth="1"/>
    <col min="1803" max="1804" width="9.5703125" style="61" customWidth="1"/>
    <col min="1805" max="1805" width="12" style="61" customWidth="1"/>
    <col min="1806" max="1806" width="12.5703125" style="61" customWidth="1"/>
    <col min="1807" max="1807" width="11" style="61" customWidth="1"/>
    <col min="1808" max="1808" width="10.85546875" style="61" customWidth="1"/>
    <col min="1809" max="2048" width="9.140625" style="61"/>
    <col min="2049" max="2049" width="88.85546875" style="61" customWidth="1"/>
    <col min="2050" max="2050" width="15.5703125" style="61" customWidth="1"/>
    <col min="2051" max="2051" width="12.85546875" style="61" customWidth="1"/>
    <col min="2052" max="2052" width="12.28515625" style="61" customWidth="1"/>
    <col min="2053" max="2053" width="10.28515625" style="61" customWidth="1"/>
    <col min="2054" max="2054" width="8.7109375" style="61" customWidth="1"/>
    <col min="2055" max="2055" width="11" style="61" customWidth="1"/>
    <col min="2056" max="2056" width="9.42578125" style="61" customWidth="1"/>
    <col min="2057" max="2057" width="10.42578125" style="61" customWidth="1"/>
    <col min="2058" max="2058" width="12.28515625" style="61" customWidth="1"/>
    <col min="2059" max="2060" width="9.5703125" style="61" customWidth="1"/>
    <col min="2061" max="2061" width="12" style="61" customWidth="1"/>
    <col min="2062" max="2062" width="12.5703125" style="61" customWidth="1"/>
    <col min="2063" max="2063" width="11" style="61" customWidth="1"/>
    <col min="2064" max="2064" width="10.85546875" style="61" customWidth="1"/>
    <col min="2065" max="2304" width="9.140625" style="61"/>
    <col min="2305" max="2305" width="88.85546875" style="61" customWidth="1"/>
    <col min="2306" max="2306" width="15.5703125" style="61" customWidth="1"/>
    <col min="2307" max="2307" width="12.85546875" style="61" customWidth="1"/>
    <col min="2308" max="2308" width="12.28515625" style="61" customWidth="1"/>
    <col min="2309" max="2309" width="10.28515625" style="61" customWidth="1"/>
    <col min="2310" max="2310" width="8.7109375" style="61" customWidth="1"/>
    <col min="2311" max="2311" width="11" style="61" customWidth="1"/>
    <col min="2312" max="2312" width="9.42578125" style="61" customWidth="1"/>
    <col min="2313" max="2313" width="10.42578125" style="61" customWidth="1"/>
    <col min="2314" max="2314" width="12.28515625" style="61" customWidth="1"/>
    <col min="2315" max="2316" width="9.5703125" style="61" customWidth="1"/>
    <col min="2317" max="2317" width="12" style="61" customWidth="1"/>
    <col min="2318" max="2318" width="12.5703125" style="61" customWidth="1"/>
    <col min="2319" max="2319" width="11" style="61" customWidth="1"/>
    <col min="2320" max="2320" width="10.85546875" style="61" customWidth="1"/>
    <col min="2321" max="2560" width="9.140625" style="61"/>
    <col min="2561" max="2561" width="88.85546875" style="61" customWidth="1"/>
    <col min="2562" max="2562" width="15.5703125" style="61" customWidth="1"/>
    <col min="2563" max="2563" width="12.85546875" style="61" customWidth="1"/>
    <col min="2564" max="2564" width="12.28515625" style="61" customWidth="1"/>
    <col min="2565" max="2565" width="10.28515625" style="61" customWidth="1"/>
    <col min="2566" max="2566" width="8.7109375" style="61" customWidth="1"/>
    <col min="2567" max="2567" width="11" style="61" customWidth="1"/>
    <col min="2568" max="2568" width="9.42578125" style="61" customWidth="1"/>
    <col min="2569" max="2569" width="10.42578125" style="61" customWidth="1"/>
    <col min="2570" max="2570" width="12.28515625" style="61" customWidth="1"/>
    <col min="2571" max="2572" width="9.5703125" style="61" customWidth="1"/>
    <col min="2573" max="2573" width="12" style="61" customWidth="1"/>
    <col min="2574" max="2574" width="12.5703125" style="61" customWidth="1"/>
    <col min="2575" max="2575" width="11" style="61" customWidth="1"/>
    <col min="2576" max="2576" width="10.85546875" style="61" customWidth="1"/>
    <col min="2577" max="2816" width="9.140625" style="61"/>
    <col min="2817" max="2817" width="88.85546875" style="61" customWidth="1"/>
    <col min="2818" max="2818" width="15.5703125" style="61" customWidth="1"/>
    <col min="2819" max="2819" width="12.85546875" style="61" customWidth="1"/>
    <col min="2820" max="2820" width="12.28515625" style="61" customWidth="1"/>
    <col min="2821" max="2821" width="10.28515625" style="61" customWidth="1"/>
    <col min="2822" max="2822" width="8.7109375" style="61" customWidth="1"/>
    <col min="2823" max="2823" width="11" style="61" customWidth="1"/>
    <col min="2824" max="2824" width="9.42578125" style="61" customWidth="1"/>
    <col min="2825" max="2825" width="10.42578125" style="61" customWidth="1"/>
    <col min="2826" max="2826" width="12.28515625" style="61" customWidth="1"/>
    <col min="2827" max="2828" width="9.5703125" style="61" customWidth="1"/>
    <col min="2829" max="2829" width="12" style="61" customWidth="1"/>
    <col min="2830" max="2830" width="12.5703125" style="61" customWidth="1"/>
    <col min="2831" max="2831" width="11" style="61" customWidth="1"/>
    <col min="2832" max="2832" width="10.85546875" style="61" customWidth="1"/>
    <col min="2833" max="3072" width="9.140625" style="61"/>
    <col min="3073" max="3073" width="88.85546875" style="61" customWidth="1"/>
    <col min="3074" max="3074" width="15.5703125" style="61" customWidth="1"/>
    <col min="3075" max="3075" width="12.85546875" style="61" customWidth="1"/>
    <col min="3076" max="3076" width="12.28515625" style="61" customWidth="1"/>
    <col min="3077" max="3077" width="10.28515625" style="61" customWidth="1"/>
    <col min="3078" max="3078" width="8.7109375" style="61" customWidth="1"/>
    <col min="3079" max="3079" width="11" style="61" customWidth="1"/>
    <col min="3080" max="3080" width="9.42578125" style="61" customWidth="1"/>
    <col min="3081" max="3081" width="10.42578125" style="61" customWidth="1"/>
    <col min="3082" max="3082" width="12.28515625" style="61" customWidth="1"/>
    <col min="3083" max="3084" width="9.5703125" style="61" customWidth="1"/>
    <col min="3085" max="3085" width="12" style="61" customWidth="1"/>
    <col min="3086" max="3086" width="12.5703125" style="61" customWidth="1"/>
    <col min="3087" max="3087" width="11" style="61" customWidth="1"/>
    <col min="3088" max="3088" width="10.85546875" style="61" customWidth="1"/>
    <col min="3089" max="3328" width="9.140625" style="61"/>
    <col min="3329" max="3329" width="88.85546875" style="61" customWidth="1"/>
    <col min="3330" max="3330" width="15.5703125" style="61" customWidth="1"/>
    <col min="3331" max="3331" width="12.85546875" style="61" customWidth="1"/>
    <col min="3332" max="3332" width="12.28515625" style="61" customWidth="1"/>
    <col min="3333" max="3333" width="10.28515625" style="61" customWidth="1"/>
    <col min="3334" max="3334" width="8.7109375" style="61" customWidth="1"/>
    <col min="3335" max="3335" width="11" style="61" customWidth="1"/>
    <col min="3336" max="3336" width="9.42578125" style="61" customWidth="1"/>
    <col min="3337" max="3337" width="10.42578125" style="61" customWidth="1"/>
    <col min="3338" max="3338" width="12.28515625" style="61" customWidth="1"/>
    <col min="3339" max="3340" width="9.5703125" style="61" customWidth="1"/>
    <col min="3341" max="3341" width="12" style="61" customWidth="1"/>
    <col min="3342" max="3342" width="12.5703125" style="61" customWidth="1"/>
    <col min="3343" max="3343" width="11" style="61" customWidth="1"/>
    <col min="3344" max="3344" width="10.85546875" style="61" customWidth="1"/>
    <col min="3345" max="3584" width="9.140625" style="61"/>
    <col min="3585" max="3585" width="88.85546875" style="61" customWidth="1"/>
    <col min="3586" max="3586" width="15.5703125" style="61" customWidth="1"/>
    <col min="3587" max="3587" width="12.85546875" style="61" customWidth="1"/>
    <col min="3588" max="3588" width="12.28515625" style="61" customWidth="1"/>
    <col min="3589" max="3589" width="10.28515625" style="61" customWidth="1"/>
    <col min="3590" max="3590" width="8.7109375" style="61" customWidth="1"/>
    <col min="3591" max="3591" width="11" style="61" customWidth="1"/>
    <col min="3592" max="3592" width="9.42578125" style="61" customWidth="1"/>
    <col min="3593" max="3593" width="10.42578125" style="61" customWidth="1"/>
    <col min="3594" max="3594" width="12.28515625" style="61" customWidth="1"/>
    <col min="3595" max="3596" width="9.5703125" style="61" customWidth="1"/>
    <col min="3597" max="3597" width="12" style="61" customWidth="1"/>
    <col min="3598" max="3598" width="12.5703125" style="61" customWidth="1"/>
    <col min="3599" max="3599" width="11" style="61" customWidth="1"/>
    <col min="3600" max="3600" width="10.85546875" style="61" customWidth="1"/>
    <col min="3601" max="3840" width="9.140625" style="61"/>
    <col min="3841" max="3841" width="88.85546875" style="61" customWidth="1"/>
    <col min="3842" max="3842" width="15.5703125" style="61" customWidth="1"/>
    <col min="3843" max="3843" width="12.85546875" style="61" customWidth="1"/>
    <col min="3844" max="3844" width="12.28515625" style="61" customWidth="1"/>
    <col min="3845" max="3845" width="10.28515625" style="61" customWidth="1"/>
    <col min="3846" max="3846" width="8.7109375" style="61" customWidth="1"/>
    <col min="3847" max="3847" width="11" style="61" customWidth="1"/>
    <col min="3848" max="3848" width="9.42578125" style="61" customWidth="1"/>
    <col min="3849" max="3849" width="10.42578125" style="61" customWidth="1"/>
    <col min="3850" max="3850" width="12.28515625" style="61" customWidth="1"/>
    <col min="3851" max="3852" width="9.5703125" style="61" customWidth="1"/>
    <col min="3853" max="3853" width="12" style="61" customWidth="1"/>
    <col min="3854" max="3854" width="12.5703125" style="61" customWidth="1"/>
    <col min="3855" max="3855" width="11" style="61" customWidth="1"/>
    <col min="3856" max="3856" width="10.85546875" style="61" customWidth="1"/>
    <col min="3857" max="4096" width="9.140625" style="61"/>
    <col min="4097" max="4097" width="88.85546875" style="61" customWidth="1"/>
    <col min="4098" max="4098" width="15.5703125" style="61" customWidth="1"/>
    <col min="4099" max="4099" width="12.85546875" style="61" customWidth="1"/>
    <col min="4100" max="4100" width="12.28515625" style="61" customWidth="1"/>
    <col min="4101" max="4101" width="10.28515625" style="61" customWidth="1"/>
    <col min="4102" max="4102" width="8.7109375" style="61" customWidth="1"/>
    <col min="4103" max="4103" width="11" style="61" customWidth="1"/>
    <col min="4104" max="4104" width="9.42578125" style="61" customWidth="1"/>
    <col min="4105" max="4105" width="10.42578125" style="61" customWidth="1"/>
    <col min="4106" max="4106" width="12.28515625" style="61" customWidth="1"/>
    <col min="4107" max="4108" width="9.5703125" style="61" customWidth="1"/>
    <col min="4109" max="4109" width="12" style="61" customWidth="1"/>
    <col min="4110" max="4110" width="12.5703125" style="61" customWidth="1"/>
    <col min="4111" max="4111" width="11" style="61" customWidth="1"/>
    <col min="4112" max="4112" width="10.85546875" style="61" customWidth="1"/>
    <col min="4113" max="4352" width="9.140625" style="61"/>
    <col min="4353" max="4353" width="88.85546875" style="61" customWidth="1"/>
    <col min="4354" max="4354" width="15.5703125" style="61" customWidth="1"/>
    <col min="4355" max="4355" width="12.85546875" style="61" customWidth="1"/>
    <col min="4356" max="4356" width="12.28515625" style="61" customWidth="1"/>
    <col min="4357" max="4357" width="10.28515625" style="61" customWidth="1"/>
    <col min="4358" max="4358" width="8.7109375" style="61" customWidth="1"/>
    <col min="4359" max="4359" width="11" style="61" customWidth="1"/>
    <col min="4360" max="4360" width="9.42578125" style="61" customWidth="1"/>
    <col min="4361" max="4361" width="10.42578125" style="61" customWidth="1"/>
    <col min="4362" max="4362" width="12.28515625" style="61" customWidth="1"/>
    <col min="4363" max="4364" width="9.5703125" style="61" customWidth="1"/>
    <col min="4365" max="4365" width="12" style="61" customWidth="1"/>
    <col min="4366" max="4366" width="12.5703125" style="61" customWidth="1"/>
    <col min="4367" max="4367" width="11" style="61" customWidth="1"/>
    <col min="4368" max="4368" width="10.85546875" style="61" customWidth="1"/>
    <col min="4369" max="4608" width="9.140625" style="61"/>
    <col min="4609" max="4609" width="88.85546875" style="61" customWidth="1"/>
    <col min="4610" max="4610" width="15.5703125" style="61" customWidth="1"/>
    <col min="4611" max="4611" width="12.85546875" style="61" customWidth="1"/>
    <col min="4612" max="4612" width="12.28515625" style="61" customWidth="1"/>
    <col min="4613" max="4613" width="10.28515625" style="61" customWidth="1"/>
    <col min="4614" max="4614" width="8.7109375" style="61" customWidth="1"/>
    <col min="4615" max="4615" width="11" style="61" customWidth="1"/>
    <col min="4616" max="4616" width="9.42578125" style="61" customWidth="1"/>
    <col min="4617" max="4617" width="10.42578125" style="61" customWidth="1"/>
    <col min="4618" max="4618" width="12.28515625" style="61" customWidth="1"/>
    <col min="4619" max="4620" width="9.5703125" style="61" customWidth="1"/>
    <col min="4621" max="4621" width="12" style="61" customWidth="1"/>
    <col min="4622" max="4622" width="12.5703125" style="61" customWidth="1"/>
    <col min="4623" max="4623" width="11" style="61" customWidth="1"/>
    <col min="4624" max="4624" width="10.85546875" style="61" customWidth="1"/>
    <col min="4625" max="4864" width="9.140625" style="61"/>
    <col min="4865" max="4865" width="88.85546875" style="61" customWidth="1"/>
    <col min="4866" max="4866" width="15.5703125" style="61" customWidth="1"/>
    <col min="4867" max="4867" width="12.85546875" style="61" customWidth="1"/>
    <col min="4868" max="4868" width="12.28515625" style="61" customWidth="1"/>
    <col min="4869" max="4869" width="10.28515625" style="61" customWidth="1"/>
    <col min="4870" max="4870" width="8.7109375" style="61" customWidth="1"/>
    <col min="4871" max="4871" width="11" style="61" customWidth="1"/>
    <col min="4872" max="4872" width="9.42578125" style="61" customWidth="1"/>
    <col min="4873" max="4873" width="10.42578125" style="61" customWidth="1"/>
    <col min="4874" max="4874" width="12.28515625" style="61" customWidth="1"/>
    <col min="4875" max="4876" width="9.5703125" style="61" customWidth="1"/>
    <col min="4877" max="4877" width="12" style="61" customWidth="1"/>
    <col min="4878" max="4878" width="12.5703125" style="61" customWidth="1"/>
    <col min="4879" max="4879" width="11" style="61" customWidth="1"/>
    <col min="4880" max="4880" width="10.85546875" style="61" customWidth="1"/>
    <col min="4881" max="5120" width="9.140625" style="61"/>
    <col min="5121" max="5121" width="88.85546875" style="61" customWidth="1"/>
    <col min="5122" max="5122" width="15.5703125" style="61" customWidth="1"/>
    <col min="5123" max="5123" width="12.85546875" style="61" customWidth="1"/>
    <col min="5124" max="5124" width="12.28515625" style="61" customWidth="1"/>
    <col min="5125" max="5125" width="10.28515625" style="61" customWidth="1"/>
    <col min="5126" max="5126" width="8.7109375" style="61" customWidth="1"/>
    <col min="5127" max="5127" width="11" style="61" customWidth="1"/>
    <col min="5128" max="5128" width="9.42578125" style="61" customWidth="1"/>
    <col min="5129" max="5129" width="10.42578125" style="61" customWidth="1"/>
    <col min="5130" max="5130" width="12.28515625" style="61" customWidth="1"/>
    <col min="5131" max="5132" width="9.5703125" style="61" customWidth="1"/>
    <col min="5133" max="5133" width="12" style="61" customWidth="1"/>
    <col min="5134" max="5134" width="12.5703125" style="61" customWidth="1"/>
    <col min="5135" max="5135" width="11" style="61" customWidth="1"/>
    <col min="5136" max="5136" width="10.85546875" style="61" customWidth="1"/>
    <col min="5137" max="5376" width="9.140625" style="61"/>
    <col min="5377" max="5377" width="88.85546875" style="61" customWidth="1"/>
    <col min="5378" max="5378" width="15.5703125" style="61" customWidth="1"/>
    <col min="5379" max="5379" width="12.85546875" style="61" customWidth="1"/>
    <col min="5380" max="5380" width="12.28515625" style="61" customWidth="1"/>
    <col min="5381" max="5381" width="10.28515625" style="61" customWidth="1"/>
    <col min="5382" max="5382" width="8.7109375" style="61" customWidth="1"/>
    <col min="5383" max="5383" width="11" style="61" customWidth="1"/>
    <col min="5384" max="5384" width="9.42578125" style="61" customWidth="1"/>
    <col min="5385" max="5385" width="10.42578125" style="61" customWidth="1"/>
    <col min="5386" max="5386" width="12.28515625" style="61" customWidth="1"/>
    <col min="5387" max="5388" width="9.5703125" style="61" customWidth="1"/>
    <col min="5389" max="5389" width="12" style="61" customWidth="1"/>
    <col min="5390" max="5390" width="12.5703125" style="61" customWidth="1"/>
    <col min="5391" max="5391" width="11" style="61" customWidth="1"/>
    <col min="5392" max="5392" width="10.85546875" style="61" customWidth="1"/>
    <col min="5393" max="5632" width="9.140625" style="61"/>
    <col min="5633" max="5633" width="88.85546875" style="61" customWidth="1"/>
    <col min="5634" max="5634" width="15.5703125" style="61" customWidth="1"/>
    <col min="5635" max="5635" width="12.85546875" style="61" customWidth="1"/>
    <col min="5636" max="5636" width="12.28515625" style="61" customWidth="1"/>
    <col min="5637" max="5637" width="10.28515625" style="61" customWidth="1"/>
    <col min="5638" max="5638" width="8.7109375" style="61" customWidth="1"/>
    <col min="5639" max="5639" width="11" style="61" customWidth="1"/>
    <col min="5640" max="5640" width="9.42578125" style="61" customWidth="1"/>
    <col min="5641" max="5641" width="10.42578125" style="61" customWidth="1"/>
    <col min="5642" max="5642" width="12.28515625" style="61" customWidth="1"/>
    <col min="5643" max="5644" width="9.5703125" style="61" customWidth="1"/>
    <col min="5645" max="5645" width="12" style="61" customWidth="1"/>
    <col min="5646" max="5646" width="12.5703125" style="61" customWidth="1"/>
    <col min="5647" max="5647" width="11" style="61" customWidth="1"/>
    <col min="5648" max="5648" width="10.85546875" style="61" customWidth="1"/>
    <col min="5649" max="5888" width="9.140625" style="61"/>
    <col min="5889" max="5889" width="88.85546875" style="61" customWidth="1"/>
    <col min="5890" max="5890" width="15.5703125" style="61" customWidth="1"/>
    <col min="5891" max="5891" width="12.85546875" style="61" customWidth="1"/>
    <col min="5892" max="5892" width="12.28515625" style="61" customWidth="1"/>
    <col min="5893" max="5893" width="10.28515625" style="61" customWidth="1"/>
    <col min="5894" max="5894" width="8.7109375" style="61" customWidth="1"/>
    <col min="5895" max="5895" width="11" style="61" customWidth="1"/>
    <col min="5896" max="5896" width="9.42578125" style="61" customWidth="1"/>
    <col min="5897" max="5897" width="10.42578125" style="61" customWidth="1"/>
    <col min="5898" max="5898" width="12.28515625" style="61" customWidth="1"/>
    <col min="5899" max="5900" width="9.5703125" style="61" customWidth="1"/>
    <col min="5901" max="5901" width="12" style="61" customWidth="1"/>
    <col min="5902" max="5902" width="12.5703125" style="61" customWidth="1"/>
    <col min="5903" max="5903" width="11" style="61" customWidth="1"/>
    <col min="5904" max="5904" width="10.85546875" style="61" customWidth="1"/>
    <col min="5905" max="6144" width="9.140625" style="61"/>
    <col min="6145" max="6145" width="88.85546875" style="61" customWidth="1"/>
    <col min="6146" max="6146" width="15.5703125" style="61" customWidth="1"/>
    <col min="6147" max="6147" width="12.85546875" style="61" customWidth="1"/>
    <col min="6148" max="6148" width="12.28515625" style="61" customWidth="1"/>
    <col min="6149" max="6149" width="10.28515625" style="61" customWidth="1"/>
    <col min="6150" max="6150" width="8.7109375" style="61" customWidth="1"/>
    <col min="6151" max="6151" width="11" style="61" customWidth="1"/>
    <col min="6152" max="6152" width="9.42578125" style="61" customWidth="1"/>
    <col min="6153" max="6153" width="10.42578125" style="61" customWidth="1"/>
    <col min="6154" max="6154" width="12.28515625" style="61" customWidth="1"/>
    <col min="6155" max="6156" width="9.5703125" style="61" customWidth="1"/>
    <col min="6157" max="6157" width="12" style="61" customWidth="1"/>
    <col min="6158" max="6158" width="12.5703125" style="61" customWidth="1"/>
    <col min="6159" max="6159" width="11" style="61" customWidth="1"/>
    <col min="6160" max="6160" width="10.85546875" style="61" customWidth="1"/>
    <col min="6161" max="6400" width="9.140625" style="61"/>
    <col min="6401" max="6401" width="88.85546875" style="61" customWidth="1"/>
    <col min="6402" max="6402" width="15.5703125" style="61" customWidth="1"/>
    <col min="6403" max="6403" width="12.85546875" style="61" customWidth="1"/>
    <col min="6404" max="6404" width="12.28515625" style="61" customWidth="1"/>
    <col min="6405" max="6405" width="10.28515625" style="61" customWidth="1"/>
    <col min="6406" max="6406" width="8.7109375" style="61" customWidth="1"/>
    <col min="6407" max="6407" width="11" style="61" customWidth="1"/>
    <col min="6408" max="6408" width="9.42578125" style="61" customWidth="1"/>
    <col min="6409" max="6409" width="10.42578125" style="61" customWidth="1"/>
    <col min="6410" max="6410" width="12.28515625" style="61" customWidth="1"/>
    <col min="6411" max="6412" width="9.5703125" style="61" customWidth="1"/>
    <col min="6413" max="6413" width="12" style="61" customWidth="1"/>
    <col min="6414" max="6414" width="12.5703125" style="61" customWidth="1"/>
    <col min="6415" max="6415" width="11" style="61" customWidth="1"/>
    <col min="6416" max="6416" width="10.85546875" style="61" customWidth="1"/>
    <col min="6417" max="6656" width="9.140625" style="61"/>
    <col min="6657" max="6657" width="88.85546875" style="61" customWidth="1"/>
    <col min="6658" max="6658" width="15.5703125" style="61" customWidth="1"/>
    <col min="6659" max="6659" width="12.85546875" style="61" customWidth="1"/>
    <col min="6660" max="6660" width="12.28515625" style="61" customWidth="1"/>
    <col min="6661" max="6661" width="10.28515625" style="61" customWidth="1"/>
    <col min="6662" max="6662" width="8.7109375" style="61" customWidth="1"/>
    <col min="6663" max="6663" width="11" style="61" customWidth="1"/>
    <col min="6664" max="6664" width="9.42578125" style="61" customWidth="1"/>
    <col min="6665" max="6665" width="10.42578125" style="61" customWidth="1"/>
    <col min="6666" max="6666" width="12.28515625" style="61" customWidth="1"/>
    <col min="6667" max="6668" width="9.5703125" style="61" customWidth="1"/>
    <col min="6669" max="6669" width="12" style="61" customWidth="1"/>
    <col min="6670" max="6670" width="12.5703125" style="61" customWidth="1"/>
    <col min="6671" max="6671" width="11" style="61" customWidth="1"/>
    <col min="6672" max="6672" width="10.85546875" style="61" customWidth="1"/>
    <col min="6673" max="6912" width="9.140625" style="61"/>
    <col min="6913" max="6913" width="88.85546875" style="61" customWidth="1"/>
    <col min="6914" max="6914" width="15.5703125" style="61" customWidth="1"/>
    <col min="6915" max="6915" width="12.85546875" style="61" customWidth="1"/>
    <col min="6916" max="6916" width="12.28515625" style="61" customWidth="1"/>
    <col min="6917" max="6917" width="10.28515625" style="61" customWidth="1"/>
    <col min="6918" max="6918" width="8.7109375" style="61" customWidth="1"/>
    <col min="6919" max="6919" width="11" style="61" customWidth="1"/>
    <col min="6920" max="6920" width="9.42578125" style="61" customWidth="1"/>
    <col min="6921" max="6921" width="10.42578125" style="61" customWidth="1"/>
    <col min="6922" max="6922" width="12.28515625" style="61" customWidth="1"/>
    <col min="6923" max="6924" width="9.5703125" style="61" customWidth="1"/>
    <col min="6925" max="6925" width="12" style="61" customWidth="1"/>
    <col min="6926" max="6926" width="12.5703125" style="61" customWidth="1"/>
    <col min="6927" max="6927" width="11" style="61" customWidth="1"/>
    <col min="6928" max="6928" width="10.85546875" style="61" customWidth="1"/>
    <col min="6929" max="7168" width="9.140625" style="61"/>
    <col min="7169" max="7169" width="88.85546875" style="61" customWidth="1"/>
    <col min="7170" max="7170" width="15.5703125" style="61" customWidth="1"/>
    <col min="7171" max="7171" width="12.85546875" style="61" customWidth="1"/>
    <col min="7172" max="7172" width="12.28515625" style="61" customWidth="1"/>
    <col min="7173" max="7173" width="10.28515625" style="61" customWidth="1"/>
    <col min="7174" max="7174" width="8.7109375" style="61" customWidth="1"/>
    <col min="7175" max="7175" width="11" style="61" customWidth="1"/>
    <col min="7176" max="7176" width="9.42578125" style="61" customWidth="1"/>
    <col min="7177" max="7177" width="10.42578125" style="61" customWidth="1"/>
    <col min="7178" max="7178" width="12.28515625" style="61" customWidth="1"/>
    <col min="7179" max="7180" width="9.5703125" style="61" customWidth="1"/>
    <col min="7181" max="7181" width="12" style="61" customWidth="1"/>
    <col min="7182" max="7182" width="12.5703125" style="61" customWidth="1"/>
    <col min="7183" max="7183" width="11" style="61" customWidth="1"/>
    <col min="7184" max="7184" width="10.85546875" style="61" customWidth="1"/>
    <col min="7185" max="7424" width="9.140625" style="61"/>
    <col min="7425" max="7425" width="88.85546875" style="61" customWidth="1"/>
    <col min="7426" max="7426" width="15.5703125" style="61" customWidth="1"/>
    <col min="7427" max="7427" width="12.85546875" style="61" customWidth="1"/>
    <col min="7428" max="7428" width="12.28515625" style="61" customWidth="1"/>
    <col min="7429" max="7429" width="10.28515625" style="61" customWidth="1"/>
    <col min="7430" max="7430" width="8.7109375" style="61" customWidth="1"/>
    <col min="7431" max="7431" width="11" style="61" customWidth="1"/>
    <col min="7432" max="7432" width="9.42578125" style="61" customWidth="1"/>
    <col min="7433" max="7433" width="10.42578125" style="61" customWidth="1"/>
    <col min="7434" max="7434" width="12.28515625" style="61" customWidth="1"/>
    <col min="7435" max="7436" width="9.5703125" style="61" customWidth="1"/>
    <col min="7437" max="7437" width="12" style="61" customWidth="1"/>
    <col min="7438" max="7438" width="12.5703125" style="61" customWidth="1"/>
    <col min="7439" max="7439" width="11" style="61" customWidth="1"/>
    <col min="7440" max="7440" width="10.85546875" style="61" customWidth="1"/>
    <col min="7441" max="7680" width="9.140625" style="61"/>
    <col min="7681" max="7681" width="88.85546875" style="61" customWidth="1"/>
    <col min="7682" max="7682" width="15.5703125" style="61" customWidth="1"/>
    <col min="7683" max="7683" width="12.85546875" style="61" customWidth="1"/>
    <col min="7684" max="7684" width="12.28515625" style="61" customWidth="1"/>
    <col min="7685" max="7685" width="10.28515625" style="61" customWidth="1"/>
    <col min="7686" max="7686" width="8.7109375" style="61" customWidth="1"/>
    <col min="7687" max="7687" width="11" style="61" customWidth="1"/>
    <col min="7688" max="7688" width="9.42578125" style="61" customWidth="1"/>
    <col min="7689" max="7689" width="10.42578125" style="61" customWidth="1"/>
    <col min="7690" max="7690" width="12.28515625" style="61" customWidth="1"/>
    <col min="7691" max="7692" width="9.5703125" style="61" customWidth="1"/>
    <col min="7693" max="7693" width="12" style="61" customWidth="1"/>
    <col min="7694" max="7694" width="12.5703125" style="61" customWidth="1"/>
    <col min="7695" max="7695" width="11" style="61" customWidth="1"/>
    <col min="7696" max="7696" width="10.85546875" style="61" customWidth="1"/>
    <col min="7697" max="7936" width="9.140625" style="61"/>
    <col min="7937" max="7937" width="88.85546875" style="61" customWidth="1"/>
    <col min="7938" max="7938" width="15.5703125" style="61" customWidth="1"/>
    <col min="7939" max="7939" width="12.85546875" style="61" customWidth="1"/>
    <col min="7940" max="7940" width="12.28515625" style="61" customWidth="1"/>
    <col min="7941" max="7941" width="10.28515625" style="61" customWidth="1"/>
    <col min="7942" max="7942" width="8.7109375" style="61" customWidth="1"/>
    <col min="7943" max="7943" width="11" style="61" customWidth="1"/>
    <col min="7944" max="7944" width="9.42578125" style="61" customWidth="1"/>
    <col min="7945" max="7945" width="10.42578125" style="61" customWidth="1"/>
    <col min="7946" max="7946" width="12.28515625" style="61" customWidth="1"/>
    <col min="7947" max="7948" width="9.5703125" style="61" customWidth="1"/>
    <col min="7949" max="7949" width="12" style="61" customWidth="1"/>
    <col min="7950" max="7950" width="12.5703125" style="61" customWidth="1"/>
    <col min="7951" max="7951" width="11" style="61" customWidth="1"/>
    <col min="7952" max="7952" width="10.85546875" style="61" customWidth="1"/>
    <col min="7953" max="8192" width="9.140625" style="61"/>
    <col min="8193" max="8193" width="88.85546875" style="61" customWidth="1"/>
    <col min="8194" max="8194" width="15.5703125" style="61" customWidth="1"/>
    <col min="8195" max="8195" width="12.85546875" style="61" customWidth="1"/>
    <col min="8196" max="8196" width="12.28515625" style="61" customWidth="1"/>
    <col min="8197" max="8197" width="10.28515625" style="61" customWidth="1"/>
    <col min="8198" max="8198" width="8.7109375" style="61" customWidth="1"/>
    <col min="8199" max="8199" width="11" style="61" customWidth="1"/>
    <col min="8200" max="8200" width="9.42578125" style="61" customWidth="1"/>
    <col min="8201" max="8201" width="10.42578125" style="61" customWidth="1"/>
    <col min="8202" max="8202" width="12.28515625" style="61" customWidth="1"/>
    <col min="8203" max="8204" width="9.5703125" style="61" customWidth="1"/>
    <col min="8205" max="8205" width="12" style="61" customWidth="1"/>
    <col min="8206" max="8206" width="12.5703125" style="61" customWidth="1"/>
    <col min="8207" max="8207" width="11" style="61" customWidth="1"/>
    <col min="8208" max="8208" width="10.85546875" style="61" customWidth="1"/>
    <col min="8209" max="8448" width="9.140625" style="61"/>
    <col min="8449" max="8449" width="88.85546875" style="61" customWidth="1"/>
    <col min="8450" max="8450" width="15.5703125" style="61" customWidth="1"/>
    <col min="8451" max="8451" width="12.85546875" style="61" customWidth="1"/>
    <col min="8452" max="8452" width="12.28515625" style="61" customWidth="1"/>
    <col min="8453" max="8453" width="10.28515625" style="61" customWidth="1"/>
    <col min="8454" max="8454" width="8.7109375" style="61" customWidth="1"/>
    <col min="8455" max="8455" width="11" style="61" customWidth="1"/>
    <col min="8456" max="8456" width="9.42578125" style="61" customWidth="1"/>
    <col min="8457" max="8457" width="10.42578125" style="61" customWidth="1"/>
    <col min="8458" max="8458" width="12.28515625" style="61" customWidth="1"/>
    <col min="8459" max="8460" width="9.5703125" style="61" customWidth="1"/>
    <col min="8461" max="8461" width="12" style="61" customWidth="1"/>
    <col min="8462" max="8462" width="12.5703125" style="61" customWidth="1"/>
    <col min="8463" max="8463" width="11" style="61" customWidth="1"/>
    <col min="8464" max="8464" width="10.85546875" style="61" customWidth="1"/>
    <col min="8465" max="8704" width="9.140625" style="61"/>
    <col min="8705" max="8705" width="88.85546875" style="61" customWidth="1"/>
    <col min="8706" max="8706" width="15.5703125" style="61" customWidth="1"/>
    <col min="8707" max="8707" width="12.85546875" style="61" customWidth="1"/>
    <col min="8708" max="8708" width="12.28515625" style="61" customWidth="1"/>
    <col min="8709" max="8709" width="10.28515625" style="61" customWidth="1"/>
    <col min="8710" max="8710" width="8.7109375" style="61" customWidth="1"/>
    <col min="8711" max="8711" width="11" style="61" customWidth="1"/>
    <col min="8712" max="8712" width="9.42578125" style="61" customWidth="1"/>
    <col min="8713" max="8713" width="10.42578125" style="61" customWidth="1"/>
    <col min="8714" max="8714" width="12.28515625" style="61" customWidth="1"/>
    <col min="8715" max="8716" width="9.5703125" style="61" customWidth="1"/>
    <col min="8717" max="8717" width="12" style="61" customWidth="1"/>
    <col min="8718" max="8718" width="12.5703125" style="61" customWidth="1"/>
    <col min="8719" max="8719" width="11" style="61" customWidth="1"/>
    <col min="8720" max="8720" width="10.85546875" style="61" customWidth="1"/>
    <col min="8721" max="8960" width="9.140625" style="61"/>
    <col min="8961" max="8961" width="88.85546875" style="61" customWidth="1"/>
    <col min="8962" max="8962" width="15.5703125" style="61" customWidth="1"/>
    <col min="8963" max="8963" width="12.85546875" style="61" customWidth="1"/>
    <col min="8964" max="8964" width="12.28515625" style="61" customWidth="1"/>
    <col min="8965" max="8965" width="10.28515625" style="61" customWidth="1"/>
    <col min="8966" max="8966" width="8.7109375" style="61" customWidth="1"/>
    <col min="8967" max="8967" width="11" style="61" customWidth="1"/>
    <col min="8968" max="8968" width="9.42578125" style="61" customWidth="1"/>
    <col min="8969" max="8969" width="10.42578125" style="61" customWidth="1"/>
    <col min="8970" max="8970" width="12.28515625" style="61" customWidth="1"/>
    <col min="8971" max="8972" width="9.5703125" style="61" customWidth="1"/>
    <col min="8973" max="8973" width="12" style="61" customWidth="1"/>
    <col min="8974" max="8974" width="12.5703125" style="61" customWidth="1"/>
    <col min="8975" max="8975" width="11" style="61" customWidth="1"/>
    <col min="8976" max="8976" width="10.85546875" style="61" customWidth="1"/>
    <col min="8977" max="9216" width="9.140625" style="61"/>
    <col min="9217" max="9217" width="88.85546875" style="61" customWidth="1"/>
    <col min="9218" max="9218" width="15.5703125" style="61" customWidth="1"/>
    <col min="9219" max="9219" width="12.85546875" style="61" customWidth="1"/>
    <col min="9220" max="9220" width="12.28515625" style="61" customWidth="1"/>
    <col min="9221" max="9221" width="10.28515625" style="61" customWidth="1"/>
    <col min="9222" max="9222" width="8.7109375" style="61" customWidth="1"/>
    <col min="9223" max="9223" width="11" style="61" customWidth="1"/>
    <col min="9224" max="9224" width="9.42578125" style="61" customWidth="1"/>
    <col min="9225" max="9225" width="10.42578125" style="61" customWidth="1"/>
    <col min="9226" max="9226" width="12.28515625" style="61" customWidth="1"/>
    <col min="9227" max="9228" width="9.5703125" style="61" customWidth="1"/>
    <col min="9229" max="9229" width="12" style="61" customWidth="1"/>
    <col min="9230" max="9230" width="12.5703125" style="61" customWidth="1"/>
    <col min="9231" max="9231" width="11" style="61" customWidth="1"/>
    <col min="9232" max="9232" width="10.85546875" style="61" customWidth="1"/>
    <col min="9233" max="9472" width="9.140625" style="61"/>
    <col min="9473" max="9473" width="88.85546875" style="61" customWidth="1"/>
    <col min="9474" max="9474" width="15.5703125" style="61" customWidth="1"/>
    <col min="9475" max="9475" width="12.85546875" style="61" customWidth="1"/>
    <col min="9476" max="9476" width="12.28515625" style="61" customWidth="1"/>
    <col min="9477" max="9477" width="10.28515625" style="61" customWidth="1"/>
    <col min="9478" max="9478" width="8.7109375" style="61" customWidth="1"/>
    <col min="9479" max="9479" width="11" style="61" customWidth="1"/>
    <col min="9480" max="9480" width="9.42578125" style="61" customWidth="1"/>
    <col min="9481" max="9481" width="10.42578125" style="61" customWidth="1"/>
    <col min="9482" max="9482" width="12.28515625" style="61" customWidth="1"/>
    <col min="9483" max="9484" width="9.5703125" style="61" customWidth="1"/>
    <col min="9485" max="9485" width="12" style="61" customWidth="1"/>
    <col min="9486" max="9486" width="12.5703125" style="61" customWidth="1"/>
    <col min="9487" max="9487" width="11" style="61" customWidth="1"/>
    <col min="9488" max="9488" width="10.85546875" style="61" customWidth="1"/>
    <col min="9489" max="9728" width="9.140625" style="61"/>
    <col min="9729" max="9729" width="88.85546875" style="61" customWidth="1"/>
    <col min="9730" max="9730" width="15.5703125" style="61" customWidth="1"/>
    <col min="9731" max="9731" width="12.85546875" style="61" customWidth="1"/>
    <col min="9732" max="9732" width="12.28515625" style="61" customWidth="1"/>
    <col min="9733" max="9733" width="10.28515625" style="61" customWidth="1"/>
    <col min="9734" max="9734" width="8.7109375" style="61" customWidth="1"/>
    <col min="9735" max="9735" width="11" style="61" customWidth="1"/>
    <col min="9736" max="9736" width="9.42578125" style="61" customWidth="1"/>
    <col min="9737" max="9737" width="10.42578125" style="61" customWidth="1"/>
    <col min="9738" max="9738" width="12.28515625" style="61" customWidth="1"/>
    <col min="9739" max="9740" width="9.5703125" style="61" customWidth="1"/>
    <col min="9741" max="9741" width="12" style="61" customWidth="1"/>
    <col min="9742" max="9742" width="12.5703125" style="61" customWidth="1"/>
    <col min="9743" max="9743" width="11" style="61" customWidth="1"/>
    <col min="9744" max="9744" width="10.85546875" style="61" customWidth="1"/>
    <col min="9745" max="9984" width="9.140625" style="61"/>
    <col min="9985" max="9985" width="88.85546875" style="61" customWidth="1"/>
    <col min="9986" max="9986" width="15.5703125" style="61" customWidth="1"/>
    <col min="9987" max="9987" width="12.85546875" style="61" customWidth="1"/>
    <col min="9988" max="9988" width="12.28515625" style="61" customWidth="1"/>
    <col min="9989" max="9989" width="10.28515625" style="61" customWidth="1"/>
    <col min="9990" max="9990" width="8.7109375" style="61" customWidth="1"/>
    <col min="9991" max="9991" width="11" style="61" customWidth="1"/>
    <col min="9992" max="9992" width="9.42578125" style="61" customWidth="1"/>
    <col min="9993" max="9993" width="10.42578125" style="61" customWidth="1"/>
    <col min="9994" max="9994" width="12.28515625" style="61" customWidth="1"/>
    <col min="9995" max="9996" width="9.5703125" style="61" customWidth="1"/>
    <col min="9997" max="9997" width="12" style="61" customWidth="1"/>
    <col min="9998" max="9998" width="12.5703125" style="61" customWidth="1"/>
    <col min="9999" max="9999" width="11" style="61" customWidth="1"/>
    <col min="10000" max="10000" width="10.85546875" style="61" customWidth="1"/>
    <col min="10001" max="10240" width="9.140625" style="61"/>
    <col min="10241" max="10241" width="88.85546875" style="61" customWidth="1"/>
    <col min="10242" max="10242" width="15.5703125" style="61" customWidth="1"/>
    <col min="10243" max="10243" width="12.85546875" style="61" customWidth="1"/>
    <col min="10244" max="10244" width="12.28515625" style="61" customWidth="1"/>
    <col min="10245" max="10245" width="10.28515625" style="61" customWidth="1"/>
    <col min="10246" max="10246" width="8.7109375" style="61" customWidth="1"/>
    <col min="10247" max="10247" width="11" style="61" customWidth="1"/>
    <col min="10248" max="10248" width="9.42578125" style="61" customWidth="1"/>
    <col min="10249" max="10249" width="10.42578125" style="61" customWidth="1"/>
    <col min="10250" max="10250" width="12.28515625" style="61" customWidth="1"/>
    <col min="10251" max="10252" width="9.5703125" style="61" customWidth="1"/>
    <col min="10253" max="10253" width="12" style="61" customWidth="1"/>
    <col min="10254" max="10254" width="12.5703125" style="61" customWidth="1"/>
    <col min="10255" max="10255" width="11" style="61" customWidth="1"/>
    <col min="10256" max="10256" width="10.85546875" style="61" customWidth="1"/>
    <col min="10257" max="10496" width="9.140625" style="61"/>
    <col min="10497" max="10497" width="88.85546875" style="61" customWidth="1"/>
    <col min="10498" max="10498" width="15.5703125" style="61" customWidth="1"/>
    <col min="10499" max="10499" width="12.85546875" style="61" customWidth="1"/>
    <col min="10500" max="10500" width="12.28515625" style="61" customWidth="1"/>
    <col min="10501" max="10501" width="10.28515625" style="61" customWidth="1"/>
    <col min="10502" max="10502" width="8.7109375" style="61" customWidth="1"/>
    <col min="10503" max="10503" width="11" style="61" customWidth="1"/>
    <col min="10504" max="10504" width="9.42578125" style="61" customWidth="1"/>
    <col min="10505" max="10505" width="10.42578125" style="61" customWidth="1"/>
    <col min="10506" max="10506" width="12.28515625" style="61" customWidth="1"/>
    <col min="10507" max="10508" width="9.5703125" style="61" customWidth="1"/>
    <col min="10509" max="10509" width="12" style="61" customWidth="1"/>
    <col min="10510" max="10510" width="12.5703125" style="61" customWidth="1"/>
    <col min="10511" max="10511" width="11" style="61" customWidth="1"/>
    <col min="10512" max="10512" width="10.85546875" style="61" customWidth="1"/>
    <col min="10513" max="10752" width="9.140625" style="61"/>
    <col min="10753" max="10753" width="88.85546875" style="61" customWidth="1"/>
    <col min="10754" max="10754" width="15.5703125" style="61" customWidth="1"/>
    <col min="10755" max="10755" width="12.85546875" style="61" customWidth="1"/>
    <col min="10756" max="10756" width="12.28515625" style="61" customWidth="1"/>
    <col min="10757" max="10757" width="10.28515625" style="61" customWidth="1"/>
    <col min="10758" max="10758" width="8.7109375" style="61" customWidth="1"/>
    <col min="10759" max="10759" width="11" style="61" customWidth="1"/>
    <col min="10760" max="10760" width="9.42578125" style="61" customWidth="1"/>
    <col min="10761" max="10761" width="10.42578125" style="61" customWidth="1"/>
    <col min="10762" max="10762" width="12.28515625" style="61" customWidth="1"/>
    <col min="10763" max="10764" width="9.5703125" style="61" customWidth="1"/>
    <col min="10765" max="10765" width="12" style="61" customWidth="1"/>
    <col min="10766" max="10766" width="12.5703125" style="61" customWidth="1"/>
    <col min="10767" max="10767" width="11" style="61" customWidth="1"/>
    <col min="10768" max="10768" width="10.85546875" style="61" customWidth="1"/>
    <col min="10769" max="11008" width="9.140625" style="61"/>
    <col min="11009" max="11009" width="88.85546875" style="61" customWidth="1"/>
    <col min="11010" max="11010" width="15.5703125" style="61" customWidth="1"/>
    <col min="11011" max="11011" width="12.85546875" style="61" customWidth="1"/>
    <col min="11012" max="11012" width="12.28515625" style="61" customWidth="1"/>
    <col min="11013" max="11013" width="10.28515625" style="61" customWidth="1"/>
    <col min="11014" max="11014" width="8.7109375" style="61" customWidth="1"/>
    <col min="11015" max="11015" width="11" style="61" customWidth="1"/>
    <col min="11016" max="11016" width="9.42578125" style="61" customWidth="1"/>
    <col min="11017" max="11017" width="10.42578125" style="61" customWidth="1"/>
    <col min="11018" max="11018" width="12.28515625" style="61" customWidth="1"/>
    <col min="11019" max="11020" width="9.5703125" style="61" customWidth="1"/>
    <col min="11021" max="11021" width="12" style="61" customWidth="1"/>
    <col min="11022" max="11022" width="12.5703125" style="61" customWidth="1"/>
    <col min="11023" max="11023" width="11" style="61" customWidth="1"/>
    <col min="11024" max="11024" width="10.85546875" style="61" customWidth="1"/>
    <col min="11025" max="11264" width="9.140625" style="61"/>
    <col min="11265" max="11265" width="88.85546875" style="61" customWidth="1"/>
    <col min="11266" max="11266" width="15.5703125" style="61" customWidth="1"/>
    <col min="11267" max="11267" width="12.85546875" style="61" customWidth="1"/>
    <col min="11268" max="11268" width="12.28515625" style="61" customWidth="1"/>
    <col min="11269" max="11269" width="10.28515625" style="61" customWidth="1"/>
    <col min="11270" max="11270" width="8.7109375" style="61" customWidth="1"/>
    <col min="11271" max="11271" width="11" style="61" customWidth="1"/>
    <col min="11272" max="11272" width="9.42578125" style="61" customWidth="1"/>
    <col min="11273" max="11273" width="10.42578125" style="61" customWidth="1"/>
    <col min="11274" max="11274" width="12.28515625" style="61" customWidth="1"/>
    <col min="11275" max="11276" width="9.5703125" style="61" customWidth="1"/>
    <col min="11277" max="11277" width="12" style="61" customWidth="1"/>
    <col min="11278" max="11278" width="12.5703125" style="61" customWidth="1"/>
    <col min="11279" max="11279" width="11" style="61" customWidth="1"/>
    <col min="11280" max="11280" width="10.85546875" style="61" customWidth="1"/>
    <col min="11281" max="11520" width="9.140625" style="61"/>
    <col min="11521" max="11521" width="88.85546875" style="61" customWidth="1"/>
    <col min="11522" max="11522" width="15.5703125" style="61" customWidth="1"/>
    <col min="11523" max="11523" width="12.85546875" style="61" customWidth="1"/>
    <col min="11524" max="11524" width="12.28515625" style="61" customWidth="1"/>
    <col min="11525" max="11525" width="10.28515625" style="61" customWidth="1"/>
    <col min="11526" max="11526" width="8.7109375" style="61" customWidth="1"/>
    <col min="11527" max="11527" width="11" style="61" customWidth="1"/>
    <col min="11528" max="11528" width="9.42578125" style="61" customWidth="1"/>
    <col min="11529" max="11529" width="10.42578125" style="61" customWidth="1"/>
    <col min="11530" max="11530" width="12.28515625" style="61" customWidth="1"/>
    <col min="11531" max="11532" width="9.5703125" style="61" customWidth="1"/>
    <col min="11533" max="11533" width="12" style="61" customWidth="1"/>
    <col min="11534" max="11534" width="12.5703125" style="61" customWidth="1"/>
    <col min="11535" max="11535" width="11" style="61" customWidth="1"/>
    <col min="11536" max="11536" width="10.85546875" style="61" customWidth="1"/>
    <col min="11537" max="11776" width="9.140625" style="61"/>
    <col min="11777" max="11777" width="88.85546875" style="61" customWidth="1"/>
    <col min="11778" max="11778" width="15.5703125" style="61" customWidth="1"/>
    <col min="11779" max="11779" width="12.85546875" style="61" customWidth="1"/>
    <col min="11780" max="11780" width="12.28515625" style="61" customWidth="1"/>
    <col min="11781" max="11781" width="10.28515625" style="61" customWidth="1"/>
    <col min="11782" max="11782" width="8.7109375" style="61" customWidth="1"/>
    <col min="11783" max="11783" width="11" style="61" customWidth="1"/>
    <col min="11784" max="11784" width="9.42578125" style="61" customWidth="1"/>
    <col min="11785" max="11785" width="10.42578125" style="61" customWidth="1"/>
    <col min="11786" max="11786" width="12.28515625" style="61" customWidth="1"/>
    <col min="11787" max="11788" width="9.5703125" style="61" customWidth="1"/>
    <col min="11789" max="11789" width="12" style="61" customWidth="1"/>
    <col min="11790" max="11790" width="12.5703125" style="61" customWidth="1"/>
    <col min="11791" max="11791" width="11" style="61" customWidth="1"/>
    <col min="11792" max="11792" width="10.85546875" style="61" customWidth="1"/>
    <col min="11793" max="12032" width="9.140625" style="61"/>
    <col min="12033" max="12033" width="88.85546875" style="61" customWidth="1"/>
    <col min="12034" max="12034" width="15.5703125" style="61" customWidth="1"/>
    <col min="12035" max="12035" width="12.85546875" style="61" customWidth="1"/>
    <col min="12036" max="12036" width="12.28515625" style="61" customWidth="1"/>
    <col min="12037" max="12037" width="10.28515625" style="61" customWidth="1"/>
    <col min="12038" max="12038" width="8.7109375" style="61" customWidth="1"/>
    <col min="12039" max="12039" width="11" style="61" customWidth="1"/>
    <col min="12040" max="12040" width="9.42578125" style="61" customWidth="1"/>
    <col min="12041" max="12041" width="10.42578125" style="61" customWidth="1"/>
    <col min="12042" max="12042" width="12.28515625" style="61" customWidth="1"/>
    <col min="12043" max="12044" width="9.5703125" style="61" customWidth="1"/>
    <col min="12045" max="12045" width="12" style="61" customWidth="1"/>
    <col min="12046" max="12046" width="12.5703125" style="61" customWidth="1"/>
    <col min="12047" max="12047" width="11" style="61" customWidth="1"/>
    <col min="12048" max="12048" width="10.85546875" style="61" customWidth="1"/>
    <col min="12049" max="12288" width="9.140625" style="61"/>
    <col min="12289" max="12289" width="88.85546875" style="61" customWidth="1"/>
    <col min="12290" max="12290" width="15.5703125" style="61" customWidth="1"/>
    <col min="12291" max="12291" width="12.85546875" style="61" customWidth="1"/>
    <col min="12292" max="12292" width="12.28515625" style="61" customWidth="1"/>
    <col min="12293" max="12293" width="10.28515625" style="61" customWidth="1"/>
    <col min="12294" max="12294" width="8.7109375" style="61" customWidth="1"/>
    <col min="12295" max="12295" width="11" style="61" customWidth="1"/>
    <col min="12296" max="12296" width="9.42578125" style="61" customWidth="1"/>
    <col min="12297" max="12297" width="10.42578125" style="61" customWidth="1"/>
    <col min="12298" max="12298" width="12.28515625" style="61" customWidth="1"/>
    <col min="12299" max="12300" width="9.5703125" style="61" customWidth="1"/>
    <col min="12301" max="12301" width="12" style="61" customWidth="1"/>
    <col min="12302" max="12302" width="12.5703125" style="61" customWidth="1"/>
    <col min="12303" max="12303" width="11" style="61" customWidth="1"/>
    <col min="12304" max="12304" width="10.85546875" style="61" customWidth="1"/>
    <col min="12305" max="12544" width="9.140625" style="61"/>
    <col min="12545" max="12545" width="88.85546875" style="61" customWidth="1"/>
    <col min="12546" max="12546" width="15.5703125" style="61" customWidth="1"/>
    <col min="12547" max="12547" width="12.85546875" style="61" customWidth="1"/>
    <col min="12548" max="12548" width="12.28515625" style="61" customWidth="1"/>
    <col min="12549" max="12549" width="10.28515625" style="61" customWidth="1"/>
    <col min="12550" max="12550" width="8.7109375" style="61" customWidth="1"/>
    <col min="12551" max="12551" width="11" style="61" customWidth="1"/>
    <col min="12552" max="12552" width="9.42578125" style="61" customWidth="1"/>
    <col min="12553" max="12553" width="10.42578125" style="61" customWidth="1"/>
    <col min="12554" max="12554" width="12.28515625" style="61" customWidth="1"/>
    <col min="12555" max="12556" width="9.5703125" style="61" customWidth="1"/>
    <col min="12557" max="12557" width="12" style="61" customWidth="1"/>
    <col min="12558" max="12558" width="12.5703125" style="61" customWidth="1"/>
    <col min="12559" max="12559" width="11" style="61" customWidth="1"/>
    <col min="12560" max="12560" width="10.85546875" style="61" customWidth="1"/>
    <col min="12561" max="12800" width="9.140625" style="61"/>
    <col min="12801" max="12801" width="88.85546875" style="61" customWidth="1"/>
    <col min="12802" max="12802" width="15.5703125" style="61" customWidth="1"/>
    <col min="12803" max="12803" width="12.85546875" style="61" customWidth="1"/>
    <col min="12804" max="12804" width="12.28515625" style="61" customWidth="1"/>
    <col min="12805" max="12805" width="10.28515625" style="61" customWidth="1"/>
    <col min="12806" max="12806" width="8.7109375" style="61" customWidth="1"/>
    <col min="12807" max="12807" width="11" style="61" customWidth="1"/>
    <col min="12808" max="12808" width="9.42578125" style="61" customWidth="1"/>
    <col min="12809" max="12809" width="10.42578125" style="61" customWidth="1"/>
    <col min="12810" max="12810" width="12.28515625" style="61" customWidth="1"/>
    <col min="12811" max="12812" width="9.5703125" style="61" customWidth="1"/>
    <col min="12813" max="12813" width="12" style="61" customWidth="1"/>
    <col min="12814" max="12814" width="12.5703125" style="61" customWidth="1"/>
    <col min="12815" max="12815" width="11" style="61" customWidth="1"/>
    <col min="12816" max="12816" width="10.85546875" style="61" customWidth="1"/>
    <col min="12817" max="13056" width="9.140625" style="61"/>
    <col min="13057" max="13057" width="88.85546875" style="61" customWidth="1"/>
    <col min="13058" max="13058" width="15.5703125" style="61" customWidth="1"/>
    <col min="13059" max="13059" width="12.85546875" style="61" customWidth="1"/>
    <col min="13060" max="13060" width="12.28515625" style="61" customWidth="1"/>
    <col min="13061" max="13061" width="10.28515625" style="61" customWidth="1"/>
    <col min="13062" max="13062" width="8.7109375" style="61" customWidth="1"/>
    <col min="13063" max="13063" width="11" style="61" customWidth="1"/>
    <col min="13064" max="13064" width="9.42578125" style="61" customWidth="1"/>
    <col min="13065" max="13065" width="10.42578125" style="61" customWidth="1"/>
    <col min="13066" max="13066" width="12.28515625" style="61" customWidth="1"/>
    <col min="13067" max="13068" width="9.5703125" style="61" customWidth="1"/>
    <col min="13069" max="13069" width="12" style="61" customWidth="1"/>
    <col min="13070" max="13070" width="12.5703125" style="61" customWidth="1"/>
    <col min="13071" max="13071" width="11" style="61" customWidth="1"/>
    <col min="13072" max="13072" width="10.85546875" style="61" customWidth="1"/>
    <col min="13073" max="13312" width="9.140625" style="61"/>
    <col min="13313" max="13313" width="88.85546875" style="61" customWidth="1"/>
    <col min="13314" max="13314" width="15.5703125" style="61" customWidth="1"/>
    <col min="13315" max="13315" width="12.85546875" style="61" customWidth="1"/>
    <col min="13316" max="13316" width="12.28515625" style="61" customWidth="1"/>
    <col min="13317" max="13317" width="10.28515625" style="61" customWidth="1"/>
    <col min="13318" max="13318" width="8.7109375" style="61" customWidth="1"/>
    <col min="13319" max="13319" width="11" style="61" customWidth="1"/>
    <col min="13320" max="13320" width="9.42578125" style="61" customWidth="1"/>
    <col min="13321" max="13321" width="10.42578125" style="61" customWidth="1"/>
    <col min="13322" max="13322" width="12.28515625" style="61" customWidth="1"/>
    <col min="13323" max="13324" width="9.5703125" style="61" customWidth="1"/>
    <col min="13325" max="13325" width="12" style="61" customWidth="1"/>
    <col min="13326" max="13326" width="12.5703125" style="61" customWidth="1"/>
    <col min="13327" max="13327" width="11" style="61" customWidth="1"/>
    <col min="13328" max="13328" width="10.85546875" style="61" customWidth="1"/>
    <col min="13329" max="13568" width="9.140625" style="61"/>
    <col min="13569" max="13569" width="88.85546875" style="61" customWidth="1"/>
    <col min="13570" max="13570" width="15.5703125" style="61" customWidth="1"/>
    <col min="13571" max="13571" width="12.85546875" style="61" customWidth="1"/>
    <col min="13572" max="13572" width="12.28515625" style="61" customWidth="1"/>
    <col min="13573" max="13573" width="10.28515625" style="61" customWidth="1"/>
    <col min="13574" max="13574" width="8.7109375" style="61" customWidth="1"/>
    <col min="13575" max="13575" width="11" style="61" customWidth="1"/>
    <col min="13576" max="13576" width="9.42578125" style="61" customWidth="1"/>
    <col min="13577" max="13577" width="10.42578125" style="61" customWidth="1"/>
    <col min="13578" max="13578" width="12.28515625" style="61" customWidth="1"/>
    <col min="13579" max="13580" width="9.5703125" style="61" customWidth="1"/>
    <col min="13581" max="13581" width="12" style="61" customWidth="1"/>
    <col min="13582" max="13582" width="12.5703125" style="61" customWidth="1"/>
    <col min="13583" max="13583" width="11" style="61" customWidth="1"/>
    <col min="13584" max="13584" width="10.85546875" style="61" customWidth="1"/>
    <col min="13585" max="13824" width="9.140625" style="61"/>
    <col min="13825" max="13825" width="88.85546875" style="61" customWidth="1"/>
    <col min="13826" max="13826" width="15.5703125" style="61" customWidth="1"/>
    <col min="13827" max="13827" width="12.85546875" style="61" customWidth="1"/>
    <col min="13828" max="13828" width="12.28515625" style="61" customWidth="1"/>
    <col min="13829" max="13829" width="10.28515625" style="61" customWidth="1"/>
    <col min="13830" max="13830" width="8.7109375" style="61" customWidth="1"/>
    <col min="13831" max="13831" width="11" style="61" customWidth="1"/>
    <col min="13832" max="13832" width="9.42578125" style="61" customWidth="1"/>
    <col min="13833" max="13833" width="10.42578125" style="61" customWidth="1"/>
    <col min="13834" max="13834" width="12.28515625" style="61" customWidth="1"/>
    <col min="13835" max="13836" width="9.5703125" style="61" customWidth="1"/>
    <col min="13837" max="13837" width="12" style="61" customWidth="1"/>
    <col min="13838" max="13838" width="12.5703125" style="61" customWidth="1"/>
    <col min="13839" max="13839" width="11" style="61" customWidth="1"/>
    <col min="13840" max="13840" width="10.85546875" style="61" customWidth="1"/>
    <col min="13841" max="14080" width="9.140625" style="61"/>
    <col min="14081" max="14081" width="88.85546875" style="61" customWidth="1"/>
    <col min="14082" max="14082" width="15.5703125" style="61" customWidth="1"/>
    <col min="14083" max="14083" width="12.85546875" style="61" customWidth="1"/>
    <col min="14084" max="14084" width="12.28515625" style="61" customWidth="1"/>
    <col min="14085" max="14085" width="10.28515625" style="61" customWidth="1"/>
    <col min="14086" max="14086" width="8.7109375" style="61" customWidth="1"/>
    <col min="14087" max="14087" width="11" style="61" customWidth="1"/>
    <col min="14088" max="14088" width="9.42578125" style="61" customWidth="1"/>
    <col min="14089" max="14089" width="10.42578125" style="61" customWidth="1"/>
    <col min="14090" max="14090" width="12.28515625" style="61" customWidth="1"/>
    <col min="14091" max="14092" width="9.5703125" style="61" customWidth="1"/>
    <col min="14093" max="14093" width="12" style="61" customWidth="1"/>
    <col min="14094" max="14094" width="12.5703125" style="61" customWidth="1"/>
    <col min="14095" max="14095" width="11" style="61" customWidth="1"/>
    <col min="14096" max="14096" width="10.85546875" style="61" customWidth="1"/>
    <col min="14097" max="14336" width="9.140625" style="61"/>
    <col min="14337" max="14337" width="88.85546875" style="61" customWidth="1"/>
    <col min="14338" max="14338" width="15.5703125" style="61" customWidth="1"/>
    <col min="14339" max="14339" width="12.85546875" style="61" customWidth="1"/>
    <col min="14340" max="14340" width="12.28515625" style="61" customWidth="1"/>
    <col min="14341" max="14341" width="10.28515625" style="61" customWidth="1"/>
    <col min="14342" max="14342" width="8.7109375" style="61" customWidth="1"/>
    <col min="14343" max="14343" width="11" style="61" customWidth="1"/>
    <col min="14344" max="14344" width="9.42578125" style="61" customWidth="1"/>
    <col min="14345" max="14345" width="10.42578125" style="61" customWidth="1"/>
    <col min="14346" max="14346" width="12.28515625" style="61" customWidth="1"/>
    <col min="14347" max="14348" width="9.5703125" style="61" customWidth="1"/>
    <col min="14349" max="14349" width="12" style="61" customWidth="1"/>
    <col min="14350" max="14350" width="12.5703125" style="61" customWidth="1"/>
    <col min="14351" max="14351" width="11" style="61" customWidth="1"/>
    <col min="14352" max="14352" width="10.85546875" style="61" customWidth="1"/>
    <col min="14353" max="14592" width="9.140625" style="61"/>
    <col min="14593" max="14593" width="88.85546875" style="61" customWidth="1"/>
    <col min="14594" max="14594" width="15.5703125" style="61" customWidth="1"/>
    <col min="14595" max="14595" width="12.85546875" style="61" customWidth="1"/>
    <col min="14596" max="14596" width="12.28515625" style="61" customWidth="1"/>
    <col min="14597" max="14597" width="10.28515625" style="61" customWidth="1"/>
    <col min="14598" max="14598" width="8.7109375" style="61" customWidth="1"/>
    <col min="14599" max="14599" width="11" style="61" customWidth="1"/>
    <col min="14600" max="14600" width="9.42578125" style="61" customWidth="1"/>
    <col min="14601" max="14601" width="10.42578125" style="61" customWidth="1"/>
    <col min="14602" max="14602" width="12.28515625" style="61" customWidth="1"/>
    <col min="14603" max="14604" width="9.5703125" style="61" customWidth="1"/>
    <col min="14605" max="14605" width="12" style="61" customWidth="1"/>
    <col min="14606" max="14606" width="12.5703125" style="61" customWidth="1"/>
    <col min="14607" max="14607" width="11" style="61" customWidth="1"/>
    <col min="14608" max="14608" width="10.85546875" style="61" customWidth="1"/>
    <col min="14609" max="14848" width="9.140625" style="61"/>
    <col min="14849" max="14849" width="88.85546875" style="61" customWidth="1"/>
    <col min="14850" max="14850" width="15.5703125" style="61" customWidth="1"/>
    <col min="14851" max="14851" width="12.85546875" style="61" customWidth="1"/>
    <col min="14852" max="14852" width="12.28515625" style="61" customWidth="1"/>
    <col min="14853" max="14853" width="10.28515625" style="61" customWidth="1"/>
    <col min="14854" max="14854" width="8.7109375" style="61" customWidth="1"/>
    <col min="14855" max="14855" width="11" style="61" customWidth="1"/>
    <col min="14856" max="14856" width="9.42578125" style="61" customWidth="1"/>
    <col min="14857" max="14857" width="10.42578125" style="61" customWidth="1"/>
    <col min="14858" max="14858" width="12.28515625" style="61" customWidth="1"/>
    <col min="14859" max="14860" width="9.5703125" style="61" customWidth="1"/>
    <col min="14861" max="14861" width="12" style="61" customWidth="1"/>
    <col min="14862" max="14862" width="12.5703125" style="61" customWidth="1"/>
    <col min="14863" max="14863" width="11" style="61" customWidth="1"/>
    <col min="14864" max="14864" width="10.85546875" style="61" customWidth="1"/>
    <col min="14865" max="15104" width="9.140625" style="61"/>
    <col min="15105" max="15105" width="88.85546875" style="61" customWidth="1"/>
    <col min="15106" max="15106" width="15.5703125" style="61" customWidth="1"/>
    <col min="15107" max="15107" width="12.85546875" style="61" customWidth="1"/>
    <col min="15108" max="15108" width="12.28515625" style="61" customWidth="1"/>
    <col min="15109" max="15109" width="10.28515625" style="61" customWidth="1"/>
    <col min="15110" max="15110" width="8.7109375" style="61" customWidth="1"/>
    <col min="15111" max="15111" width="11" style="61" customWidth="1"/>
    <col min="15112" max="15112" width="9.42578125" style="61" customWidth="1"/>
    <col min="15113" max="15113" width="10.42578125" style="61" customWidth="1"/>
    <col min="15114" max="15114" width="12.28515625" style="61" customWidth="1"/>
    <col min="15115" max="15116" width="9.5703125" style="61" customWidth="1"/>
    <col min="15117" max="15117" width="12" style="61" customWidth="1"/>
    <col min="15118" max="15118" width="12.5703125" style="61" customWidth="1"/>
    <col min="15119" max="15119" width="11" style="61" customWidth="1"/>
    <col min="15120" max="15120" width="10.85546875" style="61" customWidth="1"/>
    <col min="15121" max="15360" width="9.140625" style="61"/>
    <col min="15361" max="15361" width="88.85546875" style="61" customWidth="1"/>
    <col min="15362" max="15362" width="15.5703125" style="61" customWidth="1"/>
    <col min="15363" max="15363" width="12.85546875" style="61" customWidth="1"/>
    <col min="15364" max="15364" width="12.28515625" style="61" customWidth="1"/>
    <col min="15365" max="15365" width="10.28515625" style="61" customWidth="1"/>
    <col min="15366" max="15366" width="8.7109375" style="61" customWidth="1"/>
    <col min="15367" max="15367" width="11" style="61" customWidth="1"/>
    <col min="15368" max="15368" width="9.42578125" style="61" customWidth="1"/>
    <col min="15369" max="15369" width="10.42578125" style="61" customWidth="1"/>
    <col min="15370" max="15370" width="12.28515625" style="61" customWidth="1"/>
    <col min="15371" max="15372" width="9.5703125" style="61" customWidth="1"/>
    <col min="15373" max="15373" width="12" style="61" customWidth="1"/>
    <col min="15374" max="15374" width="12.5703125" style="61" customWidth="1"/>
    <col min="15375" max="15375" width="11" style="61" customWidth="1"/>
    <col min="15376" max="15376" width="10.85546875" style="61" customWidth="1"/>
    <col min="15377" max="15616" width="9.140625" style="61"/>
    <col min="15617" max="15617" width="88.85546875" style="61" customWidth="1"/>
    <col min="15618" max="15618" width="15.5703125" style="61" customWidth="1"/>
    <col min="15619" max="15619" width="12.85546875" style="61" customWidth="1"/>
    <col min="15620" max="15620" width="12.28515625" style="61" customWidth="1"/>
    <col min="15621" max="15621" width="10.28515625" style="61" customWidth="1"/>
    <col min="15622" max="15622" width="8.7109375" style="61" customWidth="1"/>
    <col min="15623" max="15623" width="11" style="61" customWidth="1"/>
    <col min="15624" max="15624" width="9.42578125" style="61" customWidth="1"/>
    <col min="15625" max="15625" width="10.42578125" style="61" customWidth="1"/>
    <col min="15626" max="15626" width="12.28515625" style="61" customWidth="1"/>
    <col min="15627" max="15628" width="9.5703125" style="61" customWidth="1"/>
    <col min="15629" max="15629" width="12" style="61" customWidth="1"/>
    <col min="15630" max="15630" width="12.5703125" style="61" customWidth="1"/>
    <col min="15631" max="15631" width="11" style="61" customWidth="1"/>
    <col min="15632" max="15632" width="10.85546875" style="61" customWidth="1"/>
    <col min="15633" max="15872" width="9.140625" style="61"/>
    <col min="15873" max="15873" width="88.85546875" style="61" customWidth="1"/>
    <col min="15874" max="15874" width="15.5703125" style="61" customWidth="1"/>
    <col min="15875" max="15875" width="12.85546875" style="61" customWidth="1"/>
    <col min="15876" max="15876" width="12.28515625" style="61" customWidth="1"/>
    <col min="15877" max="15877" width="10.28515625" style="61" customWidth="1"/>
    <col min="15878" max="15878" width="8.7109375" style="61" customWidth="1"/>
    <col min="15879" max="15879" width="11" style="61" customWidth="1"/>
    <col min="15880" max="15880" width="9.42578125" style="61" customWidth="1"/>
    <col min="15881" max="15881" width="10.42578125" style="61" customWidth="1"/>
    <col min="15882" max="15882" width="12.28515625" style="61" customWidth="1"/>
    <col min="15883" max="15884" width="9.5703125" style="61" customWidth="1"/>
    <col min="15885" max="15885" width="12" style="61" customWidth="1"/>
    <col min="15886" max="15886" width="12.5703125" style="61" customWidth="1"/>
    <col min="15887" max="15887" width="11" style="61" customWidth="1"/>
    <col min="15888" max="15888" width="10.85546875" style="61" customWidth="1"/>
    <col min="15889" max="16128" width="9.140625" style="61"/>
    <col min="16129" max="16129" width="88.85546875" style="61" customWidth="1"/>
    <col min="16130" max="16130" width="15.5703125" style="61" customWidth="1"/>
    <col min="16131" max="16131" width="12.85546875" style="61" customWidth="1"/>
    <col min="16132" max="16132" width="12.28515625" style="61" customWidth="1"/>
    <col min="16133" max="16133" width="10.28515625" style="61" customWidth="1"/>
    <col min="16134" max="16134" width="8.7109375" style="61" customWidth="1"/>
    <col min="16135" max="16135" width="11" style="61" customWidth="1"/>
    <col min="16136" max="16136" width="9.42578125" style="61" customWidth="1"/>
    <col min="16137" max="16137" width="10.42578125" style="61" customWidth="1"/>
    <col min="16138" max="16138" width="12.28515625" style="61" customWidth="1"/>
    <col min="16139" max="16140" width="9.5703125" style="61" customWidth="1"/>
    <col min="16141" max="16141" width="12" style="61" customWidth="1"/>
    <col min="16142" max="16142" width="12.5703125" style="61" customWidth="1"/>
    <col min="16143" max="16143" width="11" style="61" customWidth="1"/>
    <col min="16144" max="16144" width="10.85546875" style="61" customWidth="1"/>
    <col min="16145" max="16384" width="9.140625" style="61"/>
  </cols>
  <sheetData>
    <row r="1" spans="1:16" ht="41.25" customHeight="1">
      <c r="A1" s="8012" t="s">
        <v>213</v>
      </c>
      <c r="B1" s="8012"/>
      <c r="C1" s="8012"/>
      <c r="D1" s="8012"/>
      <c r="E1" s="8012"/>
      <c r="F1" s="8012"/>
      <c r="G1" s="8012"/>
      <c r="H1" s="8012"/>
      <c r="I1" s="8012"/>
      <c r="J1" s="8012"/>
      <c r="K1" s="8012"/>
      <c r="L1" s="8012"/>
      <c r="M1" s="8012"/>
      <c r="N1" s="8012"/>
      <c r="O1" s="8012"/>
      <c r="P1" s="8012"/>
    </row>
    <row r="2" spans="1:16" ht="21.75" customHeight="1">
      <c r="A2" s="8013" t="s">
        <v>384</v>
      </c>
      <c r="B2" s="8013"/>
      <c r="C2" s="8013"/>
      <c r="D2" s="8013"/>
      <c r="E2" s="8013"/>
      <c r="F2" s="8013"/>
      <c r="G2" s="8013"/>
      <c r="H2" s="8013"/>
      <c r="I2" s="8013"/>
      <c r="J2" s="8013"/>
      <c r="K2" s="8013"/>
      <c r="L2" s="8013"/>
      <c r="M2" s="8013"/>
      <c r="N2" s="8013"/>
      <c r="O2" s="8013"/>
      <c r="P2" s="8013"/>
    </row>
    <row r="3" spans="1:16" ht="21" customHeight="1" thickBot="1">
      <c r="A3" s="4727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ht="33" customHeight="1" thickBot="1">
      <c r="A4" s="8010" t="s">
        <v>1</v>
      </c>
      <c r="B4" s="8014" t="s">
        <v>2</v>
      </c>
      <c r="C4" s="8015"/>
      <c r="D4" s="8016"/>
      <c r="E4" s="8017" t="s">
        <v>3</v>
      </c>
      <c r="F4" s="8018"/>
      <c r="G4" s="8019"/>
      <c r="H4" s="8017" t="s">
        <v>4</v>
      </c>
      <c r="I4" s="8018"/>
      <c r="J4" s="8019"/>
      <c r="K4" s="8017" t="s">
        <v>5</v>
      </c>
      <c r="L4" s="8018"/>
      <c r="M4" s="8019"/>
      <c r="N4" s="8020" t="s">
        <v>22</v>
      </c>
      <c r="O4" s="8021"/>
      <c r="P4" s="8022"/>
    </row>
    <row r="5" spans="1:16" ht="158.25" customHeight="1" thickBot="1">
      <c r="A5" s="8011"/>
      <c r="B5" s="899" t="s">
        <v>7</v>
      </c>
      <c r="C5" s="899" t="s">
        <v>8</v>
      </c>
      <c r="D5" s="899" t="s">
        <v>9</v>
      </c>
      <c r="E5" s="899" t="s">
        <v>7</v>
      </c>
      <c r="F5" s="899" t="s">
        <v>8</v>
      </c>
      <c r="G5" s="899" t="s">
        <v>9</v>
      </c>
      <c r="H5" s="899" t="s">
        <v>7</v>
      </c>
      <c r="I5" s="899" t="s">
        <v>8</v>
      </c>
      <c r="J5" s="899" t="s">
        <v>9</v>
      </c>
      <c r="K5" s="899" t="s">
        <v>7</v>
      </c>
      <c r="L5" s="899" t="s">
        <v>8</v>
      </c>
      <c r="M5" s="899" t="s">
        <v>9</v>
      </c>
      <c r="N5" s="899" t="s">
        <v>7</v>
      </c>
      <c r="O5" s="899" t="s">
        <v>8</v>
      </c>
      <c r="P5" s="900" t="s">
        <v>9</v>
      </c>
    </row>
    <row r="6" spans="1:16" ht="26.25" customHeight="1" thickBot="1">
      <c r="A6" s="1172" t="s">
        <v>10</v>
      </c>
      <c r="B6" s="1173"/>
      <c r="C6" s="1173"/>
      <c r="D6" s="1173"/>
      <c r="E6" s="607"/>
      <c r="F6" s="607"/>
      <c r="G6" s="608"/>
      <c r="H6" s="1599"/>
      <c r="I6" s="1600"/>
      <c r="J6" s="1601"/>
      <c r="K6" s="607"/>
      <c r="L6" s="607"/>
      <c r="M6" s="608"/>
      <c r="N6" s="607"/>
      <c r="O6" s="607"/>
      <c r="P6" s="608"/>
    </row>
    <row r="7" spans="1:16" ht="25.5" customHeight="1">
      <c r="A7" s="1366" t="s">
        <v>235</v>
      </c>
      <c r="B7" s="4181">
        <f>B28+B48</f>
        <v>25</v>
      </c>
      <c r="C7" s="4181">
        <f t="shared" ref="C7:D7" si="0">C28+C48</f>
        <v>0</v>
      </c>
      <c r="D7" s="4181">
        <f t="shared" si="0"/>
        <v>25</v>
      </c>
      <c r="E7" s="4182">
        <f>'[4]Бак ОФО ТА'!E9</f>
        <v>26</v>
      </c>
      <c r="F7" s="4183">
        <f>'[4]Бак ОФО ТА'!F9</f>
        <v>1</v>
      </c>
      <c r="G7" s="4184">
        <f>'[4]Бак ОФО ТА'!G9</f>
        <v>27</v>
      </c>
      <c r="H7" s="4883">
        <f>'[11]  Бакалавры ДО '!H8</f>
        <v>35</v>
      </c>
      <c r="I7" s="4884">
        <f>'[11]  Бакалавры ДО '!I8</f>
        <v>0</v>
      </c>
      <c r="J7" s="4885">
        <f>'[11]  Бакалавры ДО '!J8</f>
        <v>35</v>
      </c>
      <c r="K7" s="4883">
        <f>'[11]  Бакалавры ДО '!K8</f>
        <v>25</v>
      </c>
      <c r="L7" s="4884">
        <f>'[11]  Бакалавры ДО '!L8</f>
        <v>0</v>
      </c>
      <c r="M7" s="4885">
        <f>'[11]  Бакалавры ДО '!M8</f>
        <v>25</v>
      </c>
      <c r="N7" s="1367">
        <f t="shared" ref="N7:O10" si="1">B7+E7+H7+K7</f>
        <v>111</v>
      </c>
      <c r="O7" s="1368">
        <f t="shared" si="1"/>
        <v>1</v>
      </c>
      <c r="P7" s="1369">
        <f t="shared" ref="P7:P10" si="2">N7+O7</f>
        <v>112</v>
      </c>
    </row>
    <row r="8" spans="1:16">
      <c r="A8" s="1370" t="s">
        <v>215</v>
      </c>
      <c r="B8" s="4185">
        <v>24</v>
      </c>
      <c r="C8" s="4186">
        <f>'[4]Бак ОФО ТА'!C10</f>
        <v>1</v>
      </c>
      <c r="D8" s="4187">
        <v>25</v>
      </c>
      <c r="E8" s="4188">
        <v>21</v>
      </c>
      <c r="F8" s="4189">
        <f>'[4]Бак ОФО ТА'!F10</f>
        <v>0</v>
      </c>
      <c r="G8" s="4190">
        <v>21</v>
      </c>
      <c r="H8" s="4886">
        <f>'[11]  Бакалавры ДО '!H9</f>
        <v>19</v>
      </c>
      <c r="I8" s="4887">
        <f>'[11]  Бакалавры ДО '!I9</f>
        <v>0</v>
      </c>
      <c r="J8" s="4888">
        <f>'[11]  Бакалавры ДО '!J9</f>
        <v>19</v>
      </c>
      <c r="K8" s="4886">
        <f>'[11]  Бакалавры ДО '!K9</f>
        <v>15</v>
      </c>
      <c r="L8" s="4887">
        <f>'[11]  Бакалавры ДО '!L9</f>
        <v>0</v>
      </c>
      <c r="M8" s="4888">
        <f>'[11]  Бакалавры ДО '!M9</f>
        <v>15</v>
      </c>
      <c r="N8" s="1371">
        <f t="shared" si="1"/>
        <v>79</v>
      </c>
      <c r="O8" s="1372">
        <f t="shared" si="1"/>
        <v>1</v>
      </c>
      <c r="P8" s="1373">
        <f t="shared" si="2"/>
        <v>80</v>
      </c>
    </row>
    <row r="9" spans="1:16" ht="33" customHeight="1">
      <c r="A9" s="1370" t="s">
        <v>217</v>
      </c>
      <c r="B9" s="4185">
        <f>'[4]Бак ОФО ТА'!B12</f>
        <v>23</v>
      </c>
      <c r="C9" s="4186">
        <f>'[4]Бак ОФО ТА'!C12</f>
        <v>0</v>
      </c>
      <c r="D9" s="4187">
        <f>'[4]Бак ОФО ТА'!D12</f>
        <v>23</v>
      </c>
      <c r="E9" s="4188">
        <v>21</v>
      </c>
      <c r="F9" s="4189">
        <f>'[4]Бак ОФО ТА'!F12</f>
        <v>0</v>
      </c>
      <c r="G9" s="4190">
        <v>21</v>
      </c>
      <c r="H9" s="4886">
        <f>H30+H50</f>
        <v>34</v>
      </c>
      <c r="I9" s="6710">
        <f t="shared" ref="I9" si="3">SUM(I30,I50)</f>
        <v>0</v>
      </c>
      <c r="J9" s="4888">
        <f>H9+I9</f>
        <v>34</v>
      </c>
      <c r="K9" s="4886">
        <f>'[11]  Бакалавры ДО '!K10</f>
        <v>18</v>
      </c>
      <c r="L9" s="4887">
        <f>'[11]  Бакалавры ДО '!L10</f>
        <v>0</v>
      </c>
      <c r="M9" s="4888">
        <f>'[11]  Бакалавры ДО '!M10</f>
        <v>18</v>
      </c>
      <c r="N9" s="1371">
        <f t="shared" si="1"/>
        <v>96</v>
      </c>
      <c r="O9" s="1372">
        <f t="shared" si="1"/>
        <v>0</v>
      </c>
      <c r="P9" s="1373">
        <f t="shared" si="2"/>
        <v>96</v>
      </c>
    </row>
    <row r="10" spans="1:16" ht="28.5" customHeight="1" thickBot="1">
      <c r="A10" s="2255" t="s">
        <v>218</v>
      </c>
      <c r="B10" s="4191">
        <f>B31+B51</f>
        <v>44</v>
      </c>
      <c r="C10" s="4191">
        <f t="shared" ref="C10:D10" si="4">C31+C51</f>
        <v>14</v>
      </c>
      <c r="D10" s="4191">
        <f t="shared" si="4"/>
        <v>58</v>
      </c>
      <c r="E10" s="4192">
        <v>37</v>
      </c>
      <c r="F10" s="4193">
        <v>14</v>
      </c>
      <c r="G10" s="4194">
        <v>51</v>
      </c>
      <c r="H10" s="4889">
        <f t="shared" ref="H10:J10" si="5">SUM(H31,H51)</f>
        <v>33</v>
      </c>
      <c r="I10" s="6691">
        <f>I31+I51</f>
        <v>10</v>
      </c>
      <c r="J10" s="6692">
        <f t="shared" si="5"/>
        <v>43</v>
      </c>
      <c r="K10" s="4889">
        <f>'[11]  Бакалавры ДО '!K11</f>
        <v>28</v>
      </c>
      <c r="L10" s="4890">
        <f>'[11]  Бакалавры ДО '!L11</f>
        <v>12</v>
      </c>
      <c r="M10" s="4891">
        <f>'[11]  Бакалавры ДО '!M11</f>
        <v>40</v>
      </c>
      <c r="N10" s="2422">
        <f t="shared" si="1"/>
        <v>142</v>
      </c>
      <c r="O10" s="2256">
        <f t="shared" si="1"/>
        <v>50</v>
      </c>
      <c r="P10" s="2257">
        <f t="shared" si="2"/>
        <v>192</v>
      </c>
    </row>
    <row r="11" spans="1:16" ht="28.5" customHeight="1" thickBot="1">
      <c r="A11" s="2262" t="s">
        <v>219</v>
      </c>
      <c r="B11" s="4195">
        <f>'[4]Бак ОФО ТА'!B14</f>
        <v>58</v>
      </c>
      <c r="C11" s="4195">
        <f>C32+C52</f>
        <v>73</v>
      </c>
      <c r="D11" s="4195">
        <f>D32+D52</f>
        <v>131</v>
      </c>
      <c r="E11" s="4196">
        <v>46</v>
      </c>
      <c r="F11" s="4196">
        <v>63</v>
      </c>
      <c r="G11" s="4196">
        <v>109</v>
      </c>
      <c r="H11" s="3225">
        <f t="shared" ref="H11:J11" si="6">SUM(H12:H17)</f>
        <v>50</v>
      </c>
      <c r="I11" s="3226">
        <f t="shared" si="6"/>
        <v>80</v>
      </c>
      <c r="J11" s="3227">
        <f t="shared" si="6"/>
        <v>130</v>
      </c>
      <c r="K11" s="3225">
        <f>'[11]  Бакалавры ДО '!K12</f>
        <v>53</v>
      </c>
      <c r="L11" s="3226">
        <f>'[11]  Бакалавры ДО '!L12</f>
        <v>69</v>
      </c>
      <c r="M11" s="3228">
        <f>'[11]  Бакалавры ДО '!M12</f>
        <v>122</v>
      </c>
      <c r="N11" s="2263">
        <f t="shared" ref="N11:P11" si="7">SUM(N12:N17)</f>
        <v>207</v>
      </c>
      <c r="O11" s="2264">
        <f t="shared" si="7"/>
        <v>285</v>
      </c>
      <c r="P11" s="2265">
        <f t="shared" si="7"/>
        <v>492</v>
      </c>
    </row>
    <row r="12" spans="1:16" ht="28.5" customHeight="1">
      <c r="A12" s="2258" t="s">
        <v>220</v>
      </c>
      <c r="B12" s="4197">
        <f>'[4]Бак ОФО ТА'!B15</f>
        <v>0</v>
      </c>
      <c r="C12" s="4198">
        <f>'[4]Бак ОФО ТА'!C15</f>
        <v>0</v>
      </c>
      <c r="D12" s="4199">
        <f>'[4]Бак ОФО ТА'!D15</f>
        <v>0</v>
      </c>
      <c r="E12" s="4200">
        <f>'[4]Бак ОФО ТА'!E15</f>
        <v>0</v>
      </c>
      <c r="F12" s="4201">
        <f>'[4]Бак ОФО ТА'!F15</f>
        <v>0</v>
      </c>
      <c r="G12" s="4202">
        <f>'[4]Бак ОФО ТА'!G15</f>
        <v>0</v>
      </c>
      <c r="H12" s="4892">
        <f>'[11]  Бакалавры ДО '!H13</f>
        <v>0</v>
      </c>
      <c r="I12" s="4893">
        <f>'[11]  Бакалавры ДО '!I13</f>
        <v>0</v>
      </c>
      <c r="J12" s="4894">
        <f>'[11]  Бакалавры ДО '!J13</f>
        <v>0</v>
      </c>
      <c r="K12" s="4892">
        <f>'[11]  Бакалавры ДО '!K13</f>
        <v>0</v>
      </c>
      <c r="L12" s="4893">
        <f>'[11]  Бакалавры ДО '!L13</f>
        <v>0</v>
      </c>
      <c r="M12" s="4894">
        <f>'[11]  Бакалавры ДО '!M13</f>
        <v>0</v>
      </c>
      <c r="N12" s="2259">
        <f>B12+E12+H12+K12</f>
        <v>0</v>
      </c>
      <c r="O12" s="2260">
        <f t="shared" ref="O12:O24" si="8">C12+F12+I12+L12</f>
        <v>0</v>
      </c>
      <c r="P12" s="2261">
        <f t="shared" ref="P12:P24" si="9">N12+O12</f>
        <v>0</v>
      </c>
    </row>
    <row r="13" spans="1:16" ht="28.5" customHeight="1">
      <c r="A13" s="1374" t="s">
        <v>221</v>
      </c>
      <c r="B13" s="4185">
        <f>'[4]Бак ОФО ТА'!B16</f>
        <v>0</v>
      </c>
      <c r="C13" s="4186">
        <f>'[4]Бак ОФО ТА'!C16</f>
        <v>0</v>
      </c>
      <c r="D13" s="4187">
        <f>'[4]Бак ОФО ТА'!D16</f>
        <v>0</v>
      </c>
      <c r="E13" s="4188">
        <f>'[4]Бак ОФО ТА'!E16</f>
        <v>0</v>
      </c>
      <c r="F13" s="4189">
        <f>'[4]Бак ОФО ТА'!F16</f>
        <v>0</v>
      </c>
      <c r="G13" s="4190">
        <f>'[4]Бак ОФО ТА'!G16</f>
        <v>0</v>
      </c>
      <c r="H13" s="4895">
        <f>'[11]  Бакалавры ДО '!H14</f>
        <v>0</v>
      </c>
      <c r="I13" s="4896">
        <f>'[11]  Бакалавры ДО '!I14</f>
        <v>0</v>
      </c>
      <c r="J13" s="4897">
        <f>'[11]  Бакалавры ДО '!J14</f>
        <v>0</v>
      </c>
      <c r="K13" s="4895">
        <f>'[11]  Бакалавры ДО '!K14</f>
        <v>10</v>
      </c>
      <c r="L13" s="4896">
        <f>'[11]  Бакалавры ДО '!L14</f>
        <v>8</v>
      </c>
      <c r="M13" s="4897">
        <f>'[11]  Бакалавры ДО '!M14</f>
        <v>18</v>
      </c>
      <c r="N13" s="1375">
        <f t="shared" ref="N13:N24" si="10">B13+E13+H13+K13</f>
        <v>10</v>
      </c>
      <c r="O13" s="1376">
        <f t="shared" si="8"/>
        <v>8</v>
      </c>
      <c r="P13" s="1377">
        <f t="shared" si="9"/>
        <v>18</v>
      </c>
    </row>
    <row r="14" spans="1:16" ht="27" customHeight="1">
      <c r="A14" s="1374" t="s">
        <v>222</v>
      </c>
      <c r="B14" s="4203">
        <f>'[4]Бак ОФО ТА'!B17</f>
        <v>58</v>
      </c>
      <c r="C14" s="4204">
        <f>C32+C52</f>
        <v>73</v>
      </c>
      <c r="D14" s="4204">
        <f>D32+D52</f>
        <v>131</v>
      </c>
      <c r="E14" s="4205">
        <v>46</v>
      </c>
      <c r="F14" s="4189">
        <v>63</v>
      </c>
      <c r="G14" s="4190">
        <v>109</v>
      </c>
      <c r="H14" s="4895">
        <f>'[11]  Бакалавры ДО '!H15</f>
        <v>50</v>
      </c>
      <c r="I14" s="4896">
        <v>80</v>
      </c>
      <c r="J14" s="4897">
        <v>130</v>
      </c>
      <c r="K14" s="4895">
        <f>'[11]  Бакалавры ДО '!K15</f>
        <v>33</v>
      </c>
      <c r="L14" s="4896">
        <f>'[11]  Бакалавры ДО '!L15</f>
        <v>56</v>
      </c>
      <c r="M14" s="4897">
        <f>'[11]  Бакалавры ДО '!M15</f>
        <v>89</v>
      </c>
      <c r="N14" s="1375">
        <f t="shared" si="10"/>
        <v>187</v>
      </c>
      <c r="O14" s="1376">
        <f t="shared" si="8"/>
        <v>272</v>
      </c>
      <c r="P14" s="1377">
        <f t="shared" si="9"/>
        <v>459</v>
      </c>
    </row>
    <row r="15" spans="1:16" ht="28.5" customHeight="1">
      <c r="A15" s="1374" t="s">
        <v>223</v>
      </c>
      <c r="B15" s="4203">
        <v>0</v>
      </c>
      <c r="C15" s="4204">
        <v>0</v>
      </c>
      <c r="D15" s="4206">
        <v>0</v>
      </c>
      <c r="E15" s="4205">
        <f>'[2]Бак ОФО ТА'!E18</f>
        <v>0</v>
      </c>
      <c r="F15" s="4189">
        <f t="shared" ref="E15:G17" si="11">SUM(F36,F56)</f>
        <v>0</v>
      </c>
      <c r="G15" s="4190">
        <f t="shared" si="11"/>
        <v>0</v>
      </c>
      <c r="H15" s="4895">
        <f>'[11]  Бакалавры ДО '!H16</f>
        <v>0</v>
      </c>
      <c r="I15" s="4896">
        <f>'[11]  Бакалавры ДО '!I16</f>
        <v>0</v>
      </c>
      <c r="J15" s="4897">
        <f>'[11]  Бакалавры ДО '!J16</f>
        <v>0</v>
      </c>
      <c r="K15" s="4895">
        <f>'[11]  Бакалавры ДО '!K16</f>
        <v>10</v>
      </c>
      <c r="L15" s="4896">
        <f>'[11]  Бакалавры ДО '!L16</f>
        <v>5</v>
      </c>
      <c r="M15" s="4897">
        <f>'[11]  Бакалавры ДО '!M16</f>
        <v>15</v>
      </c>
      <c r="N15" s="1375">
        <f t="shared" si="10"/>
        <v>10</v>
      </c>
      <c r="O15" s="1376">
        <f t="shared" si="8"/>
        <v>5</v>
      </c>
      <c r="P15" s="1377">
        <f t="shared" si="9"/>
        <v>15</v>
      </c>
    </row>
    <row r="16" spans="1:16" ht="48" customHeight="1">
      <c r="A16" s="2269" t="s">
        <v>224</v>
      </c>
      <c r="B16" s="4191">
        <f>'[2]Бак ОФО ТА'!B19</f>
        <v>0</v>
      </c>
      <c r="C16" s="4207">
        <f>'[2]Бак ОФО ТА'!C19</f>
        <v>0</v>
      </c>
      <c r="D16" s="4208">
        <f>'[2]Бак ОФО ТА'!D19</f>
        <v>0</v>
      </c>
      <c r="E16" s="4209">
        <f>'[2]Бак ОФО ТА'!E19</f>
        <v>0</v>
      </c>
      <c r="F16" s="4193">
        <f t="shared" si="11"/>
        <v>0</v>
      </c>
      <c r="G16" s="4194">
        <f t="shared" si="11"/>
        <v>0</v>
      </c>
      <c r="H16" s="4895">
        <f>'[11]  Бакалавры ДО '!H17</f>
        <v>0</v>
      </c>
      <c r="I16" s="4896">
        <f>'[11]  Бакалавры ДО '!I17</f>
        <v>0</v>
      </c>
      <c r="J16" s="4897">
        <f>'[11]  Бакалавры ДО '!J17</f>
        <v>0</v>
      </c>
      <c r="K16" s="4895">
        <f>'[11]  Бакалавры ДО '!K17</f>
        <v>0</v>
      </c>
      <c r="L16" s="4896">
        <f>'[11]  Бакалавры ДО '!L17</f>
        <v>0</v>
      </c>
      <c r="M16" s="4897">
        <f>'[11]  Бакалавры ДО '!M17</f>
        <v>0</v>
      </c>
      <c r="N16" s="2270">
        <f t="shared" si="10"/>
        <v>0</v>
      </c>
      <c r="O16" s="2271">
        <f t="shared" si="8"/>
        <v>0</v>
      </c>
      <c r="P16" s="2272">
        <f t="shared" si="9"/>
        <v>0</v>
      </c>
    </row>
    <row r="17" spans="1:16" ht="33" customHeight="1" thickBot="1">
      <c r="A17" s="2277" t="s">
        <v>225</v>
      </c>
      <c r="B17" s="4210">
        <f t="shared" ref="B17:D17" si="12">SUM(B38,B58)</f>
        <v>0</v>
      </c>
      <c r="C17" s="4211">
        <f t="shared" si="12"/>
        <v>0</v>
      </c>
      <c r="D17" s="4212">
        <f t="shared" si="12"/>
        <v>0</v>
      </c>
      <c r="E17" s="4213">
        <f t="shared" si="11"/>
        <v>0</v>
      </c>
      <c r="F17" s="4214">
        <f t="shared" si="11"/>
        <v>0</v>
      </c>
      <c r="G17" s="4215">
        <f t="shared" si="11"/>
        <v>0</v>
      </c>
      <c r="H17" s="4898">
        <f t="shared" ref="H17:M19" si="13">SUM(H38,H58)</f>
        <v>0</v>
      </c>
      <c r="I17" s="4899">
        <f t="shared" si="13"/>
        <v>0</v>
      </c>
      <c r="J17" s="4900">
        <f t="shared" si="13"/>
        <v>0</v>
      </c>
      <c r="K17" s="4898">
        <f t="shared" si="13"/>
        <v>0</v>
      </c>
      <c r="L17" s="4899">
        <f t="shared" si="13"/>
        <v>0</v>
      </c>
      <c r="M17" s="4900">
        <f t="shared" si="13"/>
        <v>0</v>
      </c>
      <c r="N17" s="2266">
        <f t="shared" si="10"/>
        <v>0</v>
      </c>
      <c r="O17" s="2267">
        <f t="shared" si="8"/>
        <v>0</v>
      </c>
      <c r="P17" s="2268">
        <f t="shared" si="9"/>
        <v>0</v>
      </c>
    </row>
    <row r="18" spans="1:16" ht="33" customHeight="1">
      <c r="A18" s="2273" t="s">
        <v>226</v>
      </c>
      <c r="B18" s="4197">
        <f>'[4]Бак ОФО ТА'!B21</f>
        <v>24</v>
      </c>
      <c r="C18" s="4198">
        <f>'[4]Бак ОФО ТА'!C21</f>
        <v>8</v>
      </c>
      <c r="D18" s="4199">
        <f>'[4]Бак ОФО ТА'!D21</f>
        <v>32</v>
      </c>
      <c r="E18" s="4200">
        <v>19</v>
      </c>
      <c r="F18" s="4201">
        <f>'[4]Бак ОФО ТА'!F21</f>
        <v>3</v>
      </c>
      <c r="G18" s="4202">
        <v>22</v>
      </c>
      <c r="H18" s="6711">
        <f t="shared" si="13"/>
        <v>24</v>
      </c>
      <c r="I18" s="6712">
        <f t="shared" si="13"/>
        <v>1</v>
      </c>
      <c r="J18" s="6713">
        <f t="shared" si="13"/>
        <v>25</v>
      </c>
      <c r="K18" s="4902">
        <f>'[11]  Бакалавры ДО '!K19</f>
        <v>16</v>
      </c>
      <c r="L18" s="4901">
        <f>'[11]  Бакалавры ДО '!L19</f>
        <v>4</v>
      </c>
      <c r="M18" s="4903">
        <f>'[11]  Бакалавры ДО '!M19</f>
        <v>20</v>
      </c>
      <c r="N18" s="2274">
        <f t="shared" si="10"/>
        <v>83</v>
      </c>
      <c r="O18" s="2275">
        <f t="shared" si="8"/>
        <v>16</v>
      </c>
      <c r="P18" s="2276">
        <f t="shared" si="9"/>
        <v>99</v>
      </c>
    </row>
    <row r="19" spans="1:16" ht="30" customHeight="1">
      <c r="A19" s="1370" t="s">
        <v>227</v>
      </c>
      <c r="B19" s="4185">
        <f>'[4]Бак ОФО ТА'!B22</f>
        <v>44</v>
      </c>
      <c r="C19" s="4186">
        <v>10</v>
      </c>
      <c r="D19" s="4187">
        <v>54</v>
      </c>
      <c r="E19" s="4188">
        <v>44</v>
      </c>
      <c r="F19" s="4189">
        <f>'[4]Бак ОФО ТА'!F22</f>
        <v>4</v>
      </c>
      <c r="G19" s="4190">
        <v>48</v>
      </c>
      <c r="H19" s="4886">
        <f>H40+H60</f>
        <v>44</v>
      </c>
      <c r="I19" s="6710">
        <f t="shared" si="13"/>
        <v>2</v>
      </c>
      <c r="J19" s="4888">
        <f>H19+I19</f>
        <v>46</v>
      </c>
      <c r="K19" s="4886">
        <f>'[11]  Бакалавры ДО '!K20</f>
        <v>34</v>
      </c>
      <c r="L19" s="4887">
        <f>'[11]  Бакалавры ДО '!L20</f>
        <v>0</v>
      </c>
      <c r="M19" s="4904">
        <f>'[11]  Бакалавры ДО '!M20</f>
        <v>34</v>
      </c>
      <c r="N19" s="1371">
        <f t="shared" si="10"/>
        <v>166</v>
      </c>
      <c r="O19" s="1372">
        <f t="shared" si="8"/>
        <v>16</v>
      </c>
      <c r="P19" s="1373">
        <f t="shared" si="9"/>
        <v>182</v>
      </c>
    </row>
    <row r="20" spans="1:16" ht="30" customHeight="1">
      <c r="A20" s="1370" t="s">
        <v>228</v>
      </c>
      <c r="B20" s="4185">
        <f>B41+B61</f>
        <v>26</v>
      </c>
      <c r="C20" s="4185">
        <f t="shared" ref="C20:D20" si="14">C41+C61</f>
        <v>12</v>
      </c>
      <c r="D20" s="4185">
        <f t="shared" si="14"/>
        <v>38</v>
      </c>
      <c r="E20" s="4188">
        <v>23</v>
      </c>
      <c r="F20" s="4189">
        <v>8</v>
      </c>
      <c r="G20" s="4190">
        <v>31</v>
      </c>
      <c r="H20" s="4886">
        <f t="shared" ref="H20:J23" si="15">SUM(H41,H61)</f>
        <v>21</v>
      </c>
      <c r="I20" s="6710">
        <f t="shared" si="15"/>
        <v>1</v>
      </c>
      <c r="J20" s="4888">
        <f t="shared" si="15"/>
        <v>22</v>
      </c>
      <c r="K20" s="4886">
        <f>'[11]  Бакалавры ДО '!K21</f>
        <v>25</v>
      </c>
      <c r="L20" s="4887">
        <f>'[11]  Бакалавры ДО '!L21</f>
        <v>1</v>
      </c>
      <c r="M20" s="4888">
        <f>'[11]  Бакалавры ДО '!M21</f>
        <v>26</v>
      </c>
      <c r="N20" s="1371">
        <f t="shared" si="10"/>
        <v>95</v>
      </c>
      <c r="O20" s="1372">
        <f t="shared" si="8"/>
        <v>22</v>
      </c>
      <c r="P20" s="1373">
        <f t="shared" si="9"/>
        <v>117</v>
      </c>
    </row>
    <row r="21" spans="1:16" ht="30" customHeight="1">
      <c r="A21" s="1370" t="s">
        <v>239</v>
      </c>
      <c r="B21" s="4185">
        <v>49</v>
      </c>
      <c r="C21" s="4186">
        <f>'[4]Бак ОФО ТА'!C24</f>
        <v>0</v>
      </c>
      <c r="D21" s="4187">
        <v>49</v>
      </c>
      <c r="E21" s="4188">
        <v>49</v>
      </c>
      <c r="F21" s="4189">
        <f>'[4]Бак ОФО ТА'!F24</f>
        <v>4</v>
      </c>
      <c r="G21" s="4190">
        <v>53</v>
      </c>
      <c r="H21" s="4886">
        <f>H42+H62</f>
        <v>44</v>
      </c>
      <c r="I21" s="6710">
        <f t="shared" si="15"/>
        <v>2</v>
      </c>
      <c r="J21" s="4888">
        <f t="shared" si="15"/>
        <v>46</v>
      </c>
      <c r="K21" s="4886">
        <f>'[11]  Бакалавры ДО '!K22</f>
        <v>37</v>
      </c>
      <c r="L21" s="4887">
        <f>'[11]  Бакалавры ДО '!L22</f>
        <v>2</v>
      </c>
      <c r="M21" s="4888">
        <f>'[11]  Бакалавры ДО '!M22</f>
        <v>39</v>
      </c>
      <c r="N21" s="1371">
        <f t="shared" si="10"/>
        <v>179</v>
      </c>
      <c r="O21" s="1372">
        <f t="shared" si="8"/>
        <v>8</v>
      </c>
      <c r="P21" s="1373">
        <f t="shared" si="9"/>
        <v>187</v>
      </c>
    </row>
    <row r="22" spans="1:16" ht="30" customHeight="1">
      <c r="A22" s="1370" t="s">
        <v>229</v>
      </c>
      <c r="B22" s="4185">
        <v>25</v>
      </c>
      <c r="C22" s="4186">
        <f>'[4]Бак ОФО ТА'!C25</f>
        <v>0</v>
      </c>
      <c r="D22" s="4187">
        <v>25</v>
      </c>
      <c r="E22" s="4188">
        <v>17</v>
      </c>
      <c r="F22" s="4189">
        <f>'[4]Бак ОФО ТА'!F25</f>
        <v>1</v>
      </c>
      <c r="G22" s="4216">
        <v>18</v>
      </c>
      <c r="H22" s="4886">
        <f>H43+H63</f>
        <v>24</v>
      </c>
      <c r="I22" s="6710">
        <f t="shared" si="15"/>
        <v>0</v>
      </c>
      <c r="J22" s="4888">
        <f>J43+J63</f>
        <v>24</v>
      </c>
      <c r="K22" s="4886">
        <f>'[11]  Бакалавры ДО '!K23</f>
        <v>32</v>
      </c>
      <c r="L22" s="4887">
        <f>'[11]  Бакалавры ДО '!L23</f>
        <v>1</v>
      </c>
      <c r="M22" s="4888">
        <f>'[11]  Бакалавры ДО '!M23</f>
        <v>33</v>
      </c>
      <c r="N22" s="1371">
        <f t="shared" si="10"/>
        <v>98</v>
      </c>
      <c r="O22" s="1372">
        <f t="shared" si="8"/>
        <v>2</v>
      </c>
      <c r="P22" s="1373">
        <f t="shared" si="9"/>
        <v>100</v>
      </c>
    </row>
    <row r="23" spans="1:16" ht="28.5" customHeight="1">
      <c r="A23" s="1370" t="s">
        <v>233</v>
      </c>
      <c r="B23" s="4185">
        <v>22</v>
      </c>
      <c r="C23" s="4186">
        <f>'[4]Бак ОФО ТА'!C26</f>
        <v>0</v>
      </c>
      <c r="D23" s="4187">
        <v>22</v>
      </c>
      <c r="E23" s="4188">
        <f>'[4]Бак ОФО ТА'!E26</f>
        <v>19</v>
      </c>
      <c r="F23" s="4189">
        <f>'[4]Бак ОФО ТА'!F26</f>
        <v>0</v>
      </c>
      <c r="G23" s="4190">
        <f>'[4]Бак ОФО ТА'!G26</f>
        <v>19</v>
      </c>
      <c r="H23" s="4886">
        <v>15</v>
      </c>
      <c r="I23" s="6710">
        <f t="shared" si="15"/>
        <v>0</v>
      </c>
      <c r="J23" s="4888">
        <v>15</v>
      </c>
      <c r="K23" s="4886">
        <f>'[11]  Бакалавры ДО '!K24</f>
        <v>13</v>
      </c>
      <c r="L23" s="4887">
        <f>'[11]  Бакалавры ДО '!L24</f>
        <v>0</v>
      </c>
      <c r="M23" s="4888">
        <f>'[11]  Бакалавры ДО '!M24</f>
        <v>13</v>
      </c>
      <c r="N23" s="1371">
        <f t="shared" si="10"/>
        <v>69</v>
      </c>
      <c r="O23" s="1372">
        <f t="shared" si="8"/>
        <v>0</v>
      </c>
      <c r="P23" s="1373">
        <f t="shared" si="9"/>
        <v>69</v>
      </c>
    </row>
    <row r="24" spans="1:16" ht="31.5" customHeight="1" thickBot="1">
      <c r="A24" s="1378" t="s">
        <v>230</v>
      </c>
      <c r="B24" s="4217">
        <f>'[4]Бак ОФО ТА'!B27</f>
        <v>14</v>
      </c>
      <c r="C24" s="4218">
        <f>'[4]Бак ОФО ТА'!C27</f>
        <v>0</v>
      </c>
      <c r="D24" s="4219">
        <f>'[4]Бак ОФО ТА'!D27</f>
        <v>14</v>
      </c>
      <c r="E24" s="4220">
        <v>5</v>
      </c>
      <c r="F24" s="4221">
        <f>'[4]Бак ОФО ТА'!F27</f>
        <v>0</v>
      </c>
      <c r="G24" s="4222">
        <v>5</v>
      </c>
      <c r="H24" s="2699">
        <f t="shared" ref="H24:J24" si="16">SUM(H45,H65)</f>
        <v>8</v>
      </c>
      <c r="I24" s="6714">
        <f t="shared" si="16"/>
        <v>0</v>
      </c>
      <c r="J24" s="3231">
        <f t="shared" si="16"/>
        <v>8</v>
      </c>
      <c r="K24" s="4889">
        <v>9</v>
      </c>
      <c r="L24" s="6691">
        <v>0</v>
      </c>
      <c r="M24" s="6692">
        <v>9</v>
      </c>
      <c r="N24" s="1379">
        <f t="shared" si="10"/>
        <v>36</v>
      </c>
      <c r="O24" s="1380">
        <f t="shared" si="8"/>
        <v>0</v>
      </c>
      <c r="P24" s="1381">
        <f t="shared" si="9"/>
        <v>36</v>
      </c>
    </row>
    <row r="25" spans="1:16" ht="32.25" customHeight="1" thickBot="1">
      <c r="A25" s="609" t="s">
        <v>27</v>
      </c>
      <c r="B25" s="4223">
        <f>B7+B8+B9+B10+B11+B18+B19+B20+B21+B22+B23+B24</f>
        <v>378</v>
      </c>
      <c r="C25" s="4223">
        <f t="shared" ref="C25:D25" si="17">C7+C8+C9+C10+C11+C18+C19+C20+C21+C22+C23+C24</f>
        <v>118</v>
      </c>
      <c r="D25" s="4223">
        <f t="shared" si="17"/>
        <v>496</v>
      </c>
      <c r="E25" s="4224">
        <f t="shared" ref="E25:M25" si="18">E7+E8+E9+E10+E11+E18+E19+E20+E21+E22+E23+E24</f>
        <v>327</v>
      </c>
      <c r="F25" s="4224">
        <f t="shared" si="18"/>
        <v>98</v>
      </c>
      <c r="G25" s="4224">
        <f t="shared" si="18"/>
        <v>425</v>
      </c>
      <c r="H25" s="2525">
        <f t="shared" si="18"/>
        <v>351</v>
      </c>
      <c r="I25" s="2523">
        <f t="shared" si="18"/>
        <v>96</v>
      </c>
      <c r="J25" s="2524">
        <f t="shared" si="18"/>
        <v>447</v>
      </c>
      <c r="K25" s="6693">
        <f t="shared" si="18"/>
        <v>305</v>
      </c>
      <c r="L25" s="6693">
        <f t="shared" si="18"/>
        <v>89</v>
      </c>
      <c r="M25" s="6693">
        <f t="shared" si="18"/>
        <v>394</v>
      </c>
      <c r="N25" s="901">
        <f>N7+N8+N9+N10+N11+N18+N19+N20+N21+N22+N23+N24</f>
        <v>1361</v>
      </c>
      <c r="O25" s="902">
        <f t="shared" ref="O25" si="19">O7+O8+O9+O10+O11+O18+O19+O20+O21+O22+O23+O24</f>
        <v>401</v>
      </c>
      <c r="P25" s="903">
        <f>P7+P8+P9+P10+P11+P18+P19+P20+P21+P22+P23+P24</f>
        <v>1762</v>
      </c>
    </row>
    <row r="26" spans="1:16" ht="24.95" customHeight="1" thickBot="1">
      <c r="A26" s="610" t="s">
        <v>15</v>
      </c>
      <c r="B26" s="4225"/>
      <c r="C26" s="4226"/>
      <c r="D26" s="4227"/>
      <c r="E26" s="4228"/>
      <c r="F26" s="4229"/>
      <c r="G26" s="4230"/>
      <c r="H26" s="2526"/>
      <c r="I26" s="2526"/>
      <c r="J26" s="2527"/>
      <c r="K26" s="2528"/>
      <c r="L26" s="2526"/>
      <c r="M26" s="3232"/>
      <c r="N26" s="904"/>
      <c r="O26" s="905"/>
      <c r="P26" s="906"/>
    </row>
    <row r="27" spans="1:16" ht="32.25" customHeight="1" thickBot="1">
      <c r="A27" s="610" t="s">
        <v>16</v>
      </c>
      <c r="B27" s="4231"/>
      <c r="C27" s="4232"/>
      <c r="D27" s="4233"/>
      <c r="E27" s="4234"/>
      <c r="F27" s="4235"/>
      <c r="G27" s="4236"/>
      <c r="H27" s="3233"/>
      <c r="I27" s="2529" t="s">
        <v>28</v>
      </c>
      <c r="J27" s="2530"/>
      <c r="K27" s="2531"/>
      <c r="L27" s="2529"/>
      <c r="M27" s="3234"/>
      <c r="N27" s="904"/>
      <c r="O27" s="905"/>
      <c r="P27" s="906"/>
    </row>
    <row r="28" spans="1:16" ht="24.95" customHeight="1">
      <c r="A28" s="516" t="s">
        <v>235</v>
      </c>
      <c r="B28" s="5856">
        <v>25</v>
      </c>
      <c r="C28" s="5857">
        <v>0</v>
      </c>
      <c r="D28" s="5938">
        <v>25</v>
      </c>
      <c r="E28" s="4205">
        <f>'[4]Бак ОФО ТА'!E35</f>
        <v>26</v>
      </c>
      <c r="F28" s="4205">
        <f>'[4]Бак ОФО ТА'!F35</f>
        <v>1</v>
      </c>
      <c r="G28" s="4237">
        <f>'[4]Бак ОФО ТА'!G35</f>
        <v>27</v>
      </c>
      <c r="H28" s="2029">
        <f>'[11]  Бакалавры ДО '!H29</f>
        <v>35</v>
      </c>
      <c r="I28" s="2076">
        <f>'[11]  Бакалавры ДО '!I29</f>
        <v>0</v>
      </c>
      <c r="J28" s="2031">
        <f>'[11]  Бакалавры ДО '!J29</f>
        <v>35</v>
      </c>
      <c r="K28" s="6694">
        <v>25</v>
      </c>
      <c r="L28" s="6695">
        <v>0</v>
      </c>
      <c r="M28" s="6696">
        <f>K28+L28</f>
        <v>25</v>
      </c>
      <c r="N28" s="907">
        <f t="shared" ref="N28:O31" si="20">B28+E28+H28+K28</f>
        <v>111</v>
      </c>
      <c r="O28" s="908">
        <f t="shared" si="20"/>
        <v>1</v>
      </c>
      <c r="P28" s="909">
        <f t="shared" ref="P28:P31" si="21">N28+O28</f>
        <v>112</v>
      </c>
    </row>
    <row r="29" spans="1:16" ht="24.95" customHeight="1">
      <c r="A29" s="519" t="s">
        <v>215</v>
      </c>
      <c r="B29" s="5856">
        <v>24</v>
      </c>
      <c r="C29" s="5857">
        <v>1</v>
      </c>
      <c r="D29" s="5938">
        <v>25</v>
      </c>
      <c r="E29" s="4238">
        <v>21</v>
      </c>
      <c r="F29" s="4239">
        <f>'[4]Бак ОФО ТА'!F36</f>
        <v>0</v>
      </c>
      <c r="G29" s="4240">
        <v>21</v>
      </c>
      <c r="H29" s="3235">
        <f>'[11]  Бакалавры ДО '!H30</f>
        <v>19</v>
      </c>
      <c r="I29" s="3236">
        <f>'[11]  Бакалавры ДО '!I30</f>
        <v>0</v>
      </c>
      <c r="J29" s="3237">
        <f>'[11]  Бакалавры ДО '!J30</f>
        <v>19</v>
      </c>
      <c r="K29" s="6697">
        <v>15</v>
      </c>
      <c r="L29" s="6698">
        <v>0</v>
      </c>
      <c r="M29" s="5470">
        <f>K29+L29</f>
        <v>15</v>
      </c>
      <c r="N29" s="907">
        <f t="shared" si="20"/>
        <v>79</v>
      </c>
      <c r="O29" s="908">
        <f t="shared" si="20"/>
        <v>1</v>
      </c>
      <c r="P29" s="909">
        <f t="shared" si="21"/>
        <v>80</v>
      </c>
    </row>
    <row r="30" spans="1:16" ht="27.75" customHeight="1">
      <c r="A30" s="519" t="s">
        <v>217</v>
      </c>
      <c r="B30" s="4203">
        <f>'[4]Бак ОФО ТА'!B38</f>
        <v>23</v>
      </c>
      <c r="C30" s="4241">
        <f>'[4]Бак ОФО ТА'!C38</f>
        <v>0</v>
      </c>
      <c r="D30" s="4242">
        <f>'[4]Бак ОФО ТА'!D38</f>
        <v>23</v>
      </c>
      <c r="E30" s="4238">
        <v>21</v>
      </c>
      <c r="F30" s="4239">
        <f>'[4]Бак ОФО ТА'!F38</f>
        <v>0</v>
      </c>
      <c r="G30" s="4240">
        <v>21</v>
      </c>
      <c r="H30" s="3235">
        <v>33</v>
      </c>
      <c r="I30" s="3236">
        <f>'[11]  Бакалавры ДО '!I31</f>
        <v>0</v>
      </c>
      <c r="J30" s="3237">
        <v>33</v>
      </c>
      <c r="K30" s="6697">
        <v>18</v>
      </c>
      <c r="L30" s="6698">
        <v>0</v>
      </c>
      <c r="M30" s="5470">
        <f>K30+L30</f>
        <v>18</v>
      </c>
      <c r="N30" s="907">
        <f t="shared" si="20"/>
        <v>95</v>
      </c>
      <c r="O30" s="908">
        <f t="shared" si="20"/>
        <v>0</v>
      </c>
      <c r="P30" s="909">
        <f t="shared" si="21"/>
        <v>95</v>
      </c>
    </row>
    <row r="31" spans="1:16" ht="24.95" customHeight="1" thickBot="1">
      <c r="A31" s="1077" t="s">
        <v>218</v>
      </c>
      <c r="B31" s="4243">
        <v>44</v>
      </c>
      <c r="C31" s="4207">
        <v>14</v>
      </c>
      <c r="D31" s="4208">
        <v>58</v>
      </c>
      <c r="E31" s="4238">
        <v>37</v>
      </c>
      <c r="F31" s="4239">
        <v>13</v>
      </c>
      <c r="G31" s="4240">
        <v>50</v>
      </c>
      <c r="H31" s="3238">
        <f>'[11]  Бакалавры ДО '!H32</f>
        <v>32</v>
      </c>
      <c r="I31" s="3239">
        <v>10</v>
      </c>
      <c r="J31" s="3240">
        <v>42</v>
      </c>
      <c r="K31" s="6699">
        <v>28</v>
      </c>
      <c r="L31" s="6700">
        <v>11</v>
      </c>
      <c r="M31" s="6701">
        <f>K31+L31</f>
        <v>39</v>
      </c>
      <c r="N31" s="2698">
        <f t="shared" si="20"/>
        <v>141</v>
      </c>
      <c r="O31" s="910">
        <f t="shared" si="20"/>
        <v>48</v>
      </c>
      <c r="P31" s="535">
        <f t="shared" si="21"/>
        <v>189</v>
      </c>
    </row>
    <row r="32" spans="1:16" ht="29.25" customHeight="1" thickBot="1">
      <c r="A32" s="1598" t="s">
        <v>219</v>
      </c>
      <c r="B32" s="4244">
        <f>SUM(B33:B38)</f>
        <v>56</v>
      </c>
      <c r="C32" s="4245">
        <f>SUM(C33:C38)</f>
        <v>72</v>
      </c>
      <c r="D32" s="4245">
        <f>SUM(D33:D38)</f>
        <v>128</v>
      </c>
      <c r="E32" s="4244">
        <f t="shared" ref="E32:G32" si="22">SUM(E33:E38)</f>
        <v>46</v>
      </c>
      <c r="F32" s="4245">
        <f t="shared" si="22"/>
        <v>62</v>
      </c>
      <c r="G32" s="4246">
        <f t="shared" si="22"/>
        <v>108</v>
      </c>
      <c r="H32" s="4905">
        <f>'[11]  Бакалавры ДО '!H33</f>
        <v>50</v>
      </c>
      <c r="I32" s="3241">
        <v>80</v>
      </c>
      <c r="J32" s="3242">
        <v>130</v>
      </c>
      <c r="K32" s="6702">
        <f t="shared" ref="K32:M32" si="23">SUM(K33:K38)</f>
        <v>52</v>
      </c>
      <c r="L32" s="6703">
        <f t="shared" si="23"/>
        <v>67</v>
      </c>
      <c r="M32" s="6704">
        <f t="shared" si="23"/>
        <v>119</v>
      </c>
      <c r="N32" s="3222">
        <f t="shared" ref="N32:P32" si="24">SUM(N33:N38)</f>
        <v>204</v>
      </c>
      <c r="O32" s="1078">
        <f t="shared" si="24"/>
        <v>281</v>
      </c>
      <c r="P32" s="1079">
        <f t="shared" si="24"/>
        <v>485</v>
      </c>
    </row>
    <row r="33" spans="1:16" ht="24.95" customHeight="1">
      <c r="A33" s="1596" t="s">
        <v>220</v>
      </c>
      <c r="B33" s="4247">
        <v>0</v>
      </c>
      <c r="C33" s="4248">
        <v>0</v>
      </c>
      <c r="D33" s="4249">
        <v>0</v>
      </c>
      <c r="E33" s="4250">
        <v>0</v>
      </c>
      <c r="F33" s="4251">
        <v>0</v>
      </c>
      <c r="G33" s="4252">
        <v>0</v>
      </c>
      <c r="H33" s="2114">
        <f>'[11]  Бакалавры ДО '!H34</f>
        <v>0</v>
      </c>
      <c r="I33" s="2115">
        <f>'[11]  Бакалавры ДО '!I34</f>
        <v>0</v>
      </c>
      <c r="J33" s="3243">
        <f>'[11]  Бакалавры ДО '!J34</f>
        <v>0</v>
      </c>
      <c r="K33" s="2114">
        <f>'[11]  Бакалавры ДО '!K34</f>
        <v>0</v>
      </c>
      <c r="L33" s="2115">
        <f>'[11]  Бакалавры ДО '!L34</f>
        <v>0</v>
      </c>
      <c r="M33" s="3243">
        <f>'[11]  Бакалавры ДО '!M34</f>
        <v>0</v>
      </c>
      <c r="N33" s="3221">
        <f t="shared" ref="N33:O45" si="25">B33+E33+H33+K33</f>
        <v>0</v>
      </c>
      <c r="O33" s="1382">
        <f t="shared" si="25"/>
        <v>0</v>
      </c>
      <c r="P33" s="1383">
        <f t="shared" ref="P33:P45" si="26">N33+O33</f>
        <v>0</v>
      </c>
    </row>
    <row r="34" spans="1:16" ht="24.95" customHeight="1">
      <c r="A34" s="1595" t="s">
        <v>221</v>
      </c>
      <c r="B34" s="4253">
        <v>0</v>
      </c>
      <c r="C34" s="4254">
        <v>0</v>
      </c>
      <c r="D34" s="4255">
        <v>0</v>
      </c>
      <c r="E34" s="4256">
        <v>0</v>
      </c>
      <c r="F34" s="4257">
        <v>0</v>
      </c>
      <c r="G34" s="4258">
        <v>0</v>
      </c>
      <c r="H34" s="2079">
        <f>'[11]  Бакалавры ДО '!H35</f>
        <v>0</v>
      </c>
      <c r="I34" s="2080">
        <f>'[11]  Бакалавры ДО '!I35</f>
        <v>0</v>
      </c>
      <c r="J34" s="3244">
        <f>'[11]  Бакалавры ДО '!J35</f>
        <v>0</v>
      </c>
      <c r="K34" s="6705">
        <v>10</v>
      </c>
      <c r="L34" s="6706">
        <v>7</v>
      </c>
      <c r="M34" s="6707">
        <f t="shared" ref="M34:M36" si="27">K34+L34</f>
        <v>17</v>
      </c>
      <c r="N34" s="1375">
        <f t="shared" si="25"/>
        <v>10</v>
      </c>
      <c r="O34" s="1376">
        <f t="shared" si="25"/>
        <v>7</v>
      </c>
      <c r="P34" s="1377">
        <f t="shared" si="26"/>
        <v>17</v>
      </c>
    </row>
    <row r="35" spans="1:16" ht="24.95" customHeight="1">
      <c r="A35" s="1595" t="s">
        <v>222</v>
      </c>
      <c r="B35" s="4253">
        <v>56</v>
      </c>
      <c r="C35" s="4254">
        <v>72</v>
      </c>
      <c r="D35" s="4255">
        <v>128</v>
      </c>
      <c r="E35" s="4256">
        <v>46</v>
      </c>
      <c r="F35" s="4257">
        <v>62</v>
      </c>
      <c r="G35" s="4258">
        <v>108</v>
      </c>
      <c r="H35" s="2079">
        <f>'[11]  Бакалавры ДО '!H36</f>
        <v>50</v>
      </c>
      <c r="I35" s="2080">
        <v>80</v>
      </c>
      <c r="J35" s="3244">
        <v>130</v>
      </c>
      <c r="K35" s="6705">
        <v>32</v>
      </c>
      <c r="L35" s="6706">
        <v>55</v>
      </c>
      <c r="M35" s="6707">
        <f t="shared" si="27"/>
        <v>87</v>
      </c>
      <c r="N35" s="1375">
        <f t="shared" si="25"/>
        <v>184</v>
      </c>
      <c r="O35" s="1376">
        <f t="shared" si="25"/>
        <v>269</v>
      </c>
      <c r="P35" s="1377">
        <f t="shared" si="26"/>
        <v>453</v>
      </c>
    </row>
    <row r="36" spans="1:16" ht="24.95" customHeight="1">
      <c r="A36" s="1595" t="s">
        <v>223</v>
      </c>
      <c r="B36" s="4259">
        <v>0</v>
      </c>
      <c r="C36" s="4260">
        <v>0</v>
      </c>
      <c r="D36" s="4261">
        <v>0</v>
      </c>
      <c r="E36" s="4262">
        <v>0</v>
      </c>
      <c r="F36" s="4263">
        <v>0</v>
      </c>
      <c r="G36" s="4264">
        <v>0</v>
      </c>
      <c r="H36" s="2079">
        <f>'[11]  Бакалавры ДО '!H37</f>
        <v>0</v>
      </c>
      <c r="I36" s="2080">
        <f>'[11]  Бакалавры ДО '!I37</f>
        <v>0</v>
      </c>
      <c r="J36" s="3244">
        <v>0</v>
      </c>
      <c r="K36" s="6705">
        <v>10</v>
      </c>
      <c r="L36" s="6706">
        <v>5</v>
      </c>
      <c r="M36" s="6707">
        <f t="shared" si="27"/>
        <v>15</v>
      </c>
      <c r="N36" s="1375">
        <f t="shared" si="25"/>
        <v>10</v>
      </c>
      <c r="O36" s="1376">
        <f t="shared" si="25"/>
        <v>5</v>
      </c>
      <c r="P36" s="1377">
        <f t="shared" si="26"/>
        <v>15</v>
      </c>
    </row>
    <row r="37" spans="1:16" ht="42.75" customHeight="1">
      <c r="A37" s="1595" t="s">
        <v>224</v>
      </c>
      <c r="B37" s="4259">
        <v>0</v>
      </c>
      <c r="C37" s="4260">
        <v>0</v>
      </c>
      <c r="D37" s="4261">
        <v>0</v>
      </c>
      <c r="E37" s="4262">
        <v>0</v>
      </c>
      <c r="F37" s="4263">
        <v>0</v>
      </c>
      <c r="G37" s="4264">
        <v>0</v>
      </c>
      <c r="H37" s="2079">
        <f>'[11]  Бакалавры ДО '!H38</f>
        <v>0</v>
      </c>
      <c r="I37" s="2080">
        <f>'[11]  Бакалавры ДО '!I38</f>
        <v>0</v>
      </c>
      <c r="J37" s="3244">
        <f>'[11]  Бакалавры ДО '!J38</f>
        <v>0</v>
      </c>
      <c r="K37" s="2079">
        <f>'[11]  Бакалавры ДО '!K38</f>
        <v>0</v>
      </c>
      <c r="L37" s="2080">
        <f>'[11]  Бакалавры ДО '!L38</f>
        <v>0</v>
      </c>
      <c r="M37" s="3244">
        <f>'[11]  Бакалавры ДО '!M38</f>
        <v>0</v>
      </c>
      <c r="N37" s="1375">
        <f t="shared" si="25"/>
        <v>0</v>
      </c>
      <c r="O37" s="1376">
        <f t="shared" si="25"/>
        <v>0</v>
      </c>
      <c r="P37" s="1377">
        <f t="shared" si="26"/>
        <v>0</v>
      </c>
    </row>
    <row r="38" spans="1:16" ht="29.25" customHeight="1" thickBot="1">
      <c r="A38" s="1597" t="s">
        <v>225</v>
      </c>
      <c r="B38" s="4265">
        <v>0</v>
      </c>
      <c r="C38" s="4266">
        <v>0</v>
      </c>
      <c r="D38" s="4267">
        <v>0</v>
      </c>
      <c r="E38" s="4268">
        <v>0</v>
      </c>
      <c r="F38" s="4269">
        <v>0</v>
      </c>
      <c r="G38" s="4270">
        <v>0</v>
      </c>
      <c r="H38" s="3245">
        <v>0</v>
      </c>
      <c r="I38" s="3246">
        <v>0</v>
      </c>
      <c r="J38" s="3247">
        <f t="shared" ref="J38" si="28">H38+I38</f>
        <v>0</v>
      </c>
      <c r="K38" s="3245">
        <v>0</v>
      </c>
      <c r="L38" s="3246">
        <v>0</v>
      </c>
      <c r="M38" s="3247">
        <f t="shared" ref="M38" si="29">K38+L38</f>
        <v>0</v>
      </c>
      <c r="N38" s="3196">
        <f t="shared" si="25"/>
        <v>0</v>
      </c>
      <c r="O38" s="3197">
        <f t="shared" si="25"/>
        <v>0</v>
      </c>
      <c r="P38" s="3198">
        <f t="shared" si="26"/>
        <v>0</v>
      </c>
    </row>
    <row r="39" spans="1:16" ht="24.95" customHeight="1">
      <c r="A39" s="1366" t="s">
        <v>226</v>
      </c>
      <c r="B39" s="4197">
        <v>24</v>
      </c>
      <c r="C39" s="5859">
        <v>8</v>
      </c>
      <c r="D39" s="5939">
        <v>32</v>
      </c>
      <c r="E39" s="5944">
        <v>19</v>
      </c>
      <c r="F39" s="5945">
        <v>3</v>
      </c>
      <c r="G39" s="5946">
        <v>22</v>
      </c>
      <c r="H39" s="5941">
        <v>24</v>
      </c>
      <c r="I39" s="5942">
        <v>1</v>
      </c>
      <c r="J39" s="5943">
        <f>H39+I39</f>
        <v>25</v>
      </c>
      <c r="K39" s="6694">
        <v>15</v>
      </c>
      <c r="L39" s="6695">
        <v>4</v>
      </c>
      <c r="M39" s="6708">
        <f>K39+L39</f>
        <v>19</v>
      </c>
      <c r="N39" s="3201">
        <f t="shared" si="25"/>
        <v>82</v>
      </c>
      <c r="O39" s="3202">
        <f t="shared" si="25"/>
        <v>16</v>
      </c>
      <c r="P39" s="3203">
        <f t="shared" si="26"/>
        <v>98</v>
      </c>
    </row>
    <row r="40" spans="1:16" ht="31.5" customHeight="1">
      <c r="A40" s="1370" t="s">
        <v>227</v>
      </c>
      <c r="B40" s="5856">
        <v>44</v>
      </c>
      <c r="C40" s="5857">
        <v>9</v>
      </c>
      <c r="D40" s="5940">
        <v>53</v>
      </c>
      <c r="E40" s="5250">
        <v>43</v>
      </c>
      <c r="F40" s="5251">
        <v>4</v>
      </c>
      <c r="G40" s="5947">
        <v>47</v>
      </c>
      <c r="H40" s="5468">
        <v>44</v>
      </c>
      <c r="I40" s="5469">
        <v>2</v>
      </c>
      <c r="J40" s="5470">
        <f t="shared" ref="J40:J45" si="30">H40+I40</f>
        <v>46</v>
      </c>
      <c r="K40" s="5468">
        <v>33</v>
      </c>
      <c r="L40" s="5469">
        <v>0</v>
      </c>
      <c r="M40" s="6709">
        <v>33</v>
      </c>
      <c r="N40" s="3204">
        <f t="shared" si="25"/>
        <v>164</v>
      </c>
      <c r="O40" s="3205">
        <f t="shared" si="25"/>
        <v>15</v>
      </c>
      <c r="P40" s="3206">
        <f t="shared" si="26"/>
        <v>179</v>
      </c>
    </row>
    <row r="41" spans="1:16" ht="24" customHeight="1">
      <c r="A41" s="1370" t="s">
        <v>228</v>
      </c>
      <c r="B41" s="5856">
        <v>26</v>
      </c>
      <c r="C41" s="5857">
        <v>12</v>
      </c>
      <c r="D41" s="5940">
        <v>38</v>
      </c>
      <c r="E41" s="5250">
        <v>23</v>
      </c>
      <c r="F41" s="5251">
        <v>8</v>
      </c>
      <c r="G41" s="5947">
        <v>31</v>
      </c>
      <c r="H41" s="5468">
        <v>21</v>
      </c>
      <c r="I41" s="5469">
        <v>1</v>
      </c>
      <c r="J41" s="5470">
        <f t="shared" si="30"/>
        <v>22</v>
      </c>
      <c r="K41" s="5468">
        <v>25</v>
      </c>
      <c r="L41" s="5469">
        <v>1</v>
      </c>
      <c r="M41" s="5470">
        <f t="shared" ref="M41:M45" si="31">K41+L41</f>
        <v>26</v>
      </c>
      <c r="N41" s="3204">
        <f t="shared" si="25"/>
        <v>95</v>
      </c>
      <c r="O41" s="3205">
        <f t="shared" si="25"/>
        <v>22</v>
      </c>
      <c r="P41" s="3206">
        <f t="shared" si="26"/>
        <v>117</v>
      </c>
    </row>
    <row r="42" spans="1:16" ht="24" customHeight="1">
      <c r="A42" s="1370" t="s">
        <v>239</v>
      </c>
      <c r="B42" s="5856">
        <v>49</v>
      </c>
      <c r="C42" s="5857">
        <v>0</v>
      </c>
      <c r="D42" s="5940">
        <v>49</v>
      </c>
      <c r="E42" s="5250">
        <v>49</v>
      </c>
      <c r="F42" s="5251">
        <v>4</v>
      </c>
      <c r="G42" s="5947">
        <v>53</v>
      </c>
      <c r="H42" s="5468">
        <v>44</v>
      </c>
      <c r="I42" s="5469">
        <v>2</v>
      </c>
      <c r="J42" s="5470">
        <f t="shared" si="30"/>
        <v>46</v>
      </c>
      <c r="K42" s="5468">
        <v>36</v>
      </c>
      <c r="L42" s="5469">
        <v>2</v>
      </c>
      <c r="M42" s="5470">
        <f t="shared" si="31"/>
        <v>38</v>
      </c>
      <c r="N42" s="3204">
        <f t="shared" si="25"/>
        <v>178</v>
      </c>
      <c r="O42" s="3205">
        <f t="shared" si="25"/>
        <v>8</v>
      </c>
      <c r="P42" s="3206">
        <f t="shared" si="26"/>
        <v>186</v>
      </c>
    </row>
    <row r="43" spans="1:16" ht="24" customHeight="1">
      <c r="A43" s="1370" t="s">
        <v>229</v>
      </c>
      <c r="B43" s="5856">
        <v>25</v>
      </c>
      <c r="C43" s="5857">
        <v>0</v>
      </c>
      <c r="D43" s="5940">
        <v>25</v>
      </c>
      <c r="E43" s="5250">
        <v>17</v>
      </c>
      <c r="F43" s="5251">
        <v>1</v>
      </c>
      <c r="G43" s="5947">
        <v>18</v>
      </c>
      <c r="H43" s="5468">
        <v>24</v>
      </c>
      <c r="I43" s="5469">
        <v>0</v>
      </c>
      <c r="J43" s="5470">
        <f t="shared" si="30"/>
        <v>24</v>
      </c>
      <c r="K43" s="5468">
        <v>32</v>
      </c>
      <c r="L43" s="5469">
        <v>1</v>
      </c>
      <c r="M43" s="5470">
        <v>33</v>
      </c>
      <c r="N43" s="3204">
        <f t="shared" si="25"/>
        <v>98</v>
      </c>
      <c r="O43" s="3205">
        <f t="shared" si="25"/>
        <v>2</v>
      </c>
      <c r="P43" s="3206">
        <f t="shared" si="26"/>
        <v>100</v>
      </c>
    </row>
    <row r="44" spans="1:16" ht="24" customHeight="1">
      <c r="A44" s="1370" t="s">
        <v>233</v>
      </c>
      <c r="B44" s="5856">
        <v>22</v>
      </c>
      <c r="C44" s="5857">
        <v>0</v>
      </c>
      <c r="D44" s="5940">
        <v>22</v>
      </c>
      <c r="E44" s="5250">
        <v>19</v>
      </c>
      <c r="F44" s="5251">
        <v>0</v>
      </c>
      <c r="G44" s="5947">
        <v>19</v>
      </c>
      <c r="H44" s="5468">
        <v>15</v>
      </c>
      <c r="I44" s="5469">
        <v>0</v>
      </c>
      <c r="J44" s="5470">
        <f t="shared" si="30"/>
        <v>15</v>
      </c>
      <c r="K44" s="5468">
        <v>13</v>
      </c>
      <c r="L44" s="5469">
        <v>0</v>
      </c>
      <c r="M44" s="5470">
        <v>13</v>
      </c>
      <c r="N44" s="3204">
        <f t="shared" si="25"/>
        <v>69</v>
      </c>
      <c r="O44" s="3205">
        <f t="shared" si="25"/>
        <v>0</v>
      </c>
      <c r="P44" s="3206">
        <f t="shared" si="26"/>
        <v>69</v>
      </c>
    </row>
    <row r="45" spans="1:16" ht="31.5" customHeight="1" thickBot="1">
      <c r="A45" s="1378" t="s">
        <v>230</v>
      </c>
      <c r="B45" s="5856">
        <v>14</v>
      </c>
      <c r="C45" s="5857">
        <v>0</v>
      </c>
      <c r="D45" s="5940">
        <v>14</v>
      </c>
      <c r="E45" s="5250">
        <v>5</v>
      </c>
      <c r="F45" s="5251">
        <v>0</v>
      </c>
      <c r="G45" s="5947">
        <v>5</v>
      </c>
      <c r="H45" s="5471">
        <v>8</v>
      </c>
      <c r="I45" s="5472">
        <v>0</v>
      </c>
      <c r="J45" s="5472">
        <f t="shared" si="30"/>
        <v>8</v>
      </c>
      <c r="K45" s="5471">
        <v>9</v>
      </c>
      <c r="L45" s="5472">
        <v>0</v>
      </c>
      <c r="M45" s="5472">
        <f t="shared" si="31"/>
        <v>9</v>
      </c>
      <c r="N45" s="3207">
        <f t="shared" si="25"/>
        <v>36</v>
      </c>
      <c r="O45" s="3208">
        <f t="shared" si="25"/>
        <v>0</v>
      </c>
      <c r="P45" s="3209">
        <f t="shared" si="26"/>
        <v>36</v>
      </c>
    </row>
    <row r="46" spans="1:16" ht="25.5" customHeight="1" thickBot="1">
      <c r="A46" s="1384" t="s">
        <v>17</v>
      </c>
      <c r="B46" s="4271">
        <f>B28+B29+B30+B31+B32+B39+B40+B41+B42+B43+B44+B45</f>
        <v>376</v>
      </c>
      <c r="C46" s="4271">
        <f t="shared" ref="C46:M46" si="32">C28+C29+C30+C31+C32+C39+C40+C41+C42+C43+C44+C45</f>
        <v>116</v>
      </c>
      <c r="D46" s="4271">
        <f>D28+D29+D30+D31+D32+D39+D40+D41+D42+D43+D44+D45</f>
        <v>492</v>
      </c>
      <c r="E46" s="4271">
        <f t="shared" si="32"/>
        <v>326</v>
      </c>
      <c r="F46" s="4271">
        <f t="shared" si="32"/>
        <v>96</v>
      </c>
      <c r="G46" s="4271">
        <f t="shared" si="32"/>
        <v>422</v>
      </c>
      <c r="H46" s="2532">
        <f t="shared" si="32"/>
        <v>349</v>
      </c>
      <c r="I46" s="2532">
        <f t="shared" si="32"/>
        <v>96</v>
      </c>
      <c r="J46" s="2532">
        <f t="shared" si="32"/>
        <v>445</v>
      </c>
      <c r="K46" s="2532">
        <f t="shared" si="32"/>
        <v>301</v>
      </c>
      <c r="L46" s="2532">
        <f t="shared" si="32"/>
        <v>86</v>
      </c>
      <c r="M46" s="4909">
        <f t="shared" si="32"/>
        <v>387</v>
      </c>
      <c r="N46" s="3210">
        <f t="shared" ref="N46" si="33">N28+N29+N30+N31+N32+N39+N40+N41+N42+N43+N44+N45</f>
        <v>1352</v>
      </c>
      <c r="O46" s="3211">
        <f t="shared" ref="O46" si="34">O28+O29+O30+O31+O32+O39+O40+O41+O42+O43+O44+O45</f>
        <v>394</v>
      </c>
      <c r="P46" s="3212">
        <f t="shared" ref="P46" si="35">P28+P29+P30+P31+P32+P39+P40+P41+P42+P43+P44+P45</f>
        <v>1746</v>
      </c>
    </row>
    <row r="47" spans="1:16" ht="29.25" customHeight="1" thickBot="1">
      <c r="A47" s="1175" t="s">
        <v>18</v>
      </c>
      <c r="B47" s="4272"/>
      <c r="C47" s="4273"/>
      <c r="D47" s="4274"/>
      <c r="E47" s="4234"/>
      <c r="F47" s="4235"/>
      <c r="G47" s="4275"/>
      <c r="H47" s="2533"/>
      <c r="I47" s="2534"/>
      <c r="J47" s="2535"/>
      <c r="K47" s="2533"/>
      <c r="L47" s="2534"/>
      <c r="M47" s="4910"/>
      <c r="N47" s="3213"/>
      <c r="O47" s="3214"/>
      <c r="P47" s="3215"/>
    </row>
    <row r="48" spans="1:16" ht="24" customHeight="1">
      <c r="A48" s="1174" t="s">
        <v>235</v>
      </c>
      <c r="B48" s="4276">
        <v>0</v>
      </c>
      <c r="C48" s="4277">
        <v>0</v>
      </c>
      <c r="D48" s="4278">
        <v>0</v>
      </c>
      <c r="E48" s="4279">
        <v>0</v>
      </c>
      <c r="F48" s="4280">
        <v>0</v>
      </c>
      <c r="G48" s="4281">
        <v>0</v>
      </c>
      <c r="H48" s="2029">
        <f>'[11]  Бакалавры ДО '!H49</f>
        <v>0</v>
      </c>
      <c r="I48" s="2076">
        <f>'[11]  Бакалавры ДО '!I49</f>
        <v>0</v>
      </c>
      <c r="J48" s="2031">
        <f>'[11]  Бакалавры ДО '!J49</f>
        <v>0</v>
      </c>
      <c r="K48" s="2029">
        <f>'[11]  Бакалавры ДО '!K49</f>
        <v>0</v>
      </c>
      <c r="L48" s="2076">
        <f>'[11]  Бакалавры ДО '!L49</f>
        <v>0</v>
      </c>
      <c r="M48" s="4906">
        <f>'[11]  Бакалавры ДО '!M49</f>
        <v>0</v>
      </c>
      <c r="N48" s="3194">
        <f t="shared" ref="N48:O61" si="36">B48+E48+H48+K48</f>
        <v>0</v>
      </c>
      <c r="O48" s="3199">
        <f t="shared" si="36"/>
        <v>0</v>
      </c>
      <c r="P48" s="3200">
        <f t="shared" ref="P48:P65" si="37">N48+O48</f>
        <v>0</v>
      </c>
    </row>
    <row r="49" spans="1:16" ht="24" customHeight="1">
      <c r="A49" s="516" t="s">
        <v>215</v>
      </c>
      <c r="B49" s="4282">
        <v>0</v>
      </c>
      <c r="C49" s="4283">
        <v>0</v>
      </c>
      <c r="D49" s="4284">
        <v>0</v>
      </c>
      <c r="E49" s="4285">
        <v>0</v>
      </c>
      <c r="F49" s="4286">
        <v>0</v>
      </c>
      <c r="G49" s="4287">
        <v>0</v>
      </c>
      <c r="H49" s="3235">
        <f>'[11]  Бакалавры ДО '!H50</f>
        <v>0</v>
      </c>
      <c r="I49" s="3236">
        <f>'[11]  Бакалавры ДО '!I50</f>
        <v>0</v>
      </c>
      <c r="J49" s="3237">
        <f>'[11]  Бакалавры ДО '!J50</f>
        <v>0</v>
      </c>
      <c r="K49" s="3235">
        <f>'[11]  Бакалавры ДО '!K50</f>
        <v>0</v>
      </c>
      <c r="L49" s="3236">
        <f>'[11]  Бакалавры ДО '!L50</f>
        <v>0</v>
      </c>
      <c r="M49" s="4907">
        <f>'[11]  Бакалавры ДО '!M50</f>
        <v>0</v>
      </c>
      <c r="N49" s="3194">
        <f t="shared" si="36"/>
        <v>0</v>
      </c>
      <c r="O49" s="3199">
        <f t="shared" si="36"/>
        <v>0</v>
      </c>
      <c r="P49" s="3200">
        <f t="shared" si="37"/>
        <v>0</v>
      </c>
    </row>
    <row r="50" spans="1:16" ht="24" customHeight="1">
      <c r="A50" s="516" t="s">
        <v>217</v>
      </c>
      <c r="B50" s="4288">
        <v>0</v>
      </c>
      <c r="C50" s="4289">
        <v>0</v>
      </c>
      <c r="D50" s="4290">
        <v>0</v>
      </c>
      <c r="E50" s="4288">
        <v>0</v>
      </c>
      <c r="F50" s="4289">
        <v>0</v>
      </c>
      <c r="G50" s="4290">
        <v>0</v>
      </c>
      <c r="H50" s="3235">
        <f>'[11]  Бакалавры ДО '!H51</f>
        <v>1</v>
      </c>
      <c r="I50" s="3236">
        <f>'[11]  Бакалавры ДО '!I51</f>
        <v>0</v>
      </c>
      <c r="J50" s="3237">
        <f>'[11]  Бакалавры ДО '!J51</f>
        <v>1</v>
      </c>
      <c r="K50" s="3235">
        <f>'[11]  Бакалавры ДО '!K51</f>
        <v>0</v>
      </c>
      <c r="L50" s="3236">
        <f>'[11]  Бакалавры ДО '!L51</f>
        <v>0</v>
      </c>
      <c r="M50" s="4907">
        <f>'[11]  Бакалавры ДО '!M51</f>
        <v>0</v>
      </c>
      <c r="N50" s="3194">
        <f t="shared" si="36"/>
        <v>1</v>
      </c>
      <c r="O50" s="3199">
        <f t="shared" si="36"/>
        <v>0</v>
      </c>
      <c r="P50" s="3200">
        <f t="shared" si="37"/>
        <v>1</v>
      </c>
    </row>
    <row r="51" spans="1:16" ht="24" customHeight="1" thickBot="1">
      <c r="A51" s="1037" t="s">
        <v>218</v>
      </c>
      <c r="B51" s="4291">
        <v>0</v>
      </c>
      <c r="C51" s="4292">
        <v>0</v>
      </c>
      <c r="D51" s="4293">
        <v>0</v>
      </c>
      <c r="E51" s="4294">
        <v>0</v>
      </c>
      <c r="F51" s="4295">
        <v>1</v>
      </c>
      <c r="G51" s="4296">
        <v>1</v>
      </c>
      <c r="H51" s="4911">
        <f>'[11]  Бакалавры ДО '!H52</f>
        <v>1</v>
      </c>
      <c r="I51" s="4912">
        <f>'[11]  Бакалавры ДО '!I52</f>
        <v>0</v>
      </c>
      <c r="J51" s="2040">
        <f>'[11]  Бакалавры ДО '!J52</f>
        <v>1</v>
      </c>
      <c r="K51" s="4911">
        <f>'[11]  Бакалавры ДО '!K52</f>
        <v>0</v>
      </c>
      <c r="L51" s="4912">
        <f>'[11]  Бакалавры ДО '!L52</f>
        <v>1</v>
      </c>
      <c r="M51" s="4908">
        <f>'[11]  Бакалавры ДО '!M52</f>
        <v>1</v>
      </c>
      <c r="N51" s="2698">
        <f t="shared" si="36"/>
        <v>1</v>
      </c>
      <c r="O51" s="910">
        <f t="shared" si="36"/>
        <v>2</v>
      </c>
      <c r="P51" s="535">
        <f t="shared" si="37"/>
        <v>3</v>
      </c>
    </row>
    <row r="52" spans="1:16" ht="31.5" customHeight="1" thickBot="1">
      <c r="A52" s="534" t="s">
        <v>219</v>
      </c>
      <c r="B52" s="4297">
        <f>SUM(B53:B58)</f>
        <v>2</v>
      </c>
      <c r="C52" s="4298">
        <f t="shared" ref="C52:D52" si="38">SUM(C53:C58)</f>
        <v>1</v>
      </c>
      <c r="D52" s="4299">
        <f t="shared" si="38"/>
        <v>3</v>
      </c>
      <c r="E52" s="4300">
        <v>0</v>
      </c>
      <c r="F52" s="4301">
        <v>1</v>
      </c>
      <c r="G52" s="4302">
        <v>1</v>
      </c>
      <c r="H52" s="4913">
        <f>'[11]  Бакалавры ДО '!H53</f>
        <v>0</v>
      </c>
      <c r="I52" s="4914">
        <f>'[11]  Бакалавры ДО '!I53</f>
        <v>0</v>
      </c>
      <c r="J52" s="4915">
        <f>'[11]  Бакалавры ДО '!J53</f>
        <v>0</v>
      </c>
      <c r="K52" s="4913">
        <f>'[11]  Бакалавры ДО '!K53</f>
        <v>1</v>
      </c>
      <c r="L52" s="4914">
        <f>'[11]  Бакалавры ДО '!L53</f>
        <v>2</v>
      </c>
      <c r="M52" s="4915">
        <f>'[11]  Бакалавры ДО '!M53</f>
        <v>3</v>
      </c>
      <c r="N52" s="3195">
        <f t="shared" si="36"/>
        <v>3</v>
      </c>
      <c r="O52" s="3216">
        <f t="shared" si="36"/>
        <v>4</v>
      </c>
      <c r="P52" s="3217">
        <f t="shared" si="37"/>
        <v>7</v>
      </c>
    </row>
    <row r="53" spans="1:16" ht="24" customHeight="1">
      <c r="A53" s="606" t="s">
        <v>220</v>
      </c>
      <c r="B53" s="4303">
        <v>0</v>
      </c>
      <c r="C53" s="4304">
        <v>0</v>
      </c>
      <c r="D53" s="4305">
        <v>0</v>
      </c>
      <c r="E53" s="4306">
        <v>0</v>
      </c>
      <c r="F53" s="4307">
        <v>0</v>
      </c>
      <c r="G53" s="4308">
        <v>0</v>
      </c>
      <c r="H53" s="4916">
        <f>'[11]  Бакалавры ДО '!H54</f>
        <v>0</v>
      </c>
      <c r="I53" s="4917">
        <f>'[11]  Бакалавры ДО '!I54</f>
        <v>0</v>
      </c>
      <c r="J53" s="4918">
        <f>'[11]  Бакалавры ДО '!J54</f>
        <v>0</v>
      </c>
      <c r="K53" s="4919">
        <f>'[11]  Бакалавры ДО '!K54</f>
        <v>0</v>
      </c>
      <c r="L53" s="4917">
        <f>'[11]  Бакалавры ДО '!L54</f>
        <v>0</v>
      </c>
      <c r="M53" s="4920">
        <f>'[11]  Бакалавры ДО '!M54</f>
        <v>0</v>
      </c>
      <c r="N53" s="3194">
        <f t="shared" si="36"/>
        <v>0</v>
      </c>
      <c r="O53" s="3202">
        <f t="shared" si="36"/>
        <v>0</v>
      </c>
      <c r="P53" s="3218">
        <f t="shared" si="37"/>
        <v>0</v>
      </c>
    </row>
    <row r="54" spans="1:16" ht="31.5" customHeight="1">
      <c r="A54" s="518" t="s">
        <v>221</v>
      </c>
      <c r="B54" s="4259">
        <v>0</v>
      </c>
      <c r="C54" s="4260">
        <v>0</v>
      </c>
      <c r="D54" s="4261">
        <v>0</v>
      </c>
      <c r="E54" s="4262">
        <v>0</v>
      </c>
      <c r="F54" s="4263">
        <v>0</v>
      </c>
      <c r="G54" s="4264">
        <v>0</v>
      </c>
      <c r="H54" s="4921">
        <f>'[11]  Бакалавры ДО '!H55</f>
        <v>0</v>
      </c>
      <c r="I54" s="2080">
        <f>'[11]  Бакалавры ДО '!I55</f>
        <v>0</v>
      </c>
      <c r="J54" s="3244">
        <f>'[11]  Бакалавры ДО '!J55</f>
        <v>0</v>
      </c>
      <c r="K54" s="2079">
        <f>'[11]  Бакалавры ДО '!K55</f>
        <v>0</v>
      </c>
      <c r="L54" s="2080">
        <f>'[11]  Бакалавры ДО '!L55</f>
        <v>1</v>
      </c>
      <c r="M54" s="4922">
        <f>'[11]  Бакалавры ДО '!M55</f>
        <v>1</v>
      </c>
      <c r="N54" s="3204">
        <f t="shared" si="36"/>
        <v>0</v>
      </c>
      <c r="O54" s="3205">
        <f t="shared" si="36"/>
        <v>1</v>
      </c>
      <c r="P54" s="3219">
        <f t="shared" si="37"/>
        <v>1</v>
      </c>
    </row>
    <row r="55" spans="1:16" ht="30" customHeight="1">
      <c r="A55" s="518" t="s">
        <v>222</v>
      </c>
      <c r="B55" s="4259">
        <v>0</v>
      </c>
      <c r="C55" s="4260">
        <v>0</v>
      </c>
      <c r="D55" s="4261">
        <v>0</v>
      </c>
      <c r="E55" s="4262">
        <v>0</v>
      </c>
      <c r="F55" s="4263">
        <v>1</v>
      </c>
      <c r="G55" s="4264">
        <v>1</v>
      </c>
      <c r="H55" s="4921">
        <f>'[11]  Бакалавры ДО '!H56</f>
        <v>0</v>
      </c>
      <c r="I55" s="2080">
        <f>'[11]  Бакалавры ДО '!I56</f>
        <v>0</v>
      </c>
      <c r="J55" s="3244">
        <f>'[11]  Бакалавры ДО '!J56</f>
        <v>0</v>
      </c>
      <c r="K55" s="2079">
        <f>'[11]  Бакалавры ДО '!K56</f>
        <v>1</v>
      </c>
      <c r="L55" s="2080">
        <f>'[11]  Бакалавры ДО '!L56</f>
        <v>1</v>
      </c>
      <c r="M55" s="4922">
        <f>'[11]  Бакалавры ДО '!M56</f>
        <v>2</v>
      </c>
      <c r="N55" s="3204">
        <f t="shared" si="36"/>
        <v>1</v>
      </c>
      <c r="O55" s="3205">
        <f t="shared" si="36"/>
        <v>2</v>
      </c>
      <c r="P55" s="3219">
        <f t="shared" si="37"/>
        <v>3</v>
      </c>
    </row>
    <row r="56" spans="1:16" ht="30.75" customHeight="1">
      <c r="A56" s="518" t="s">
        <v>223</v>
      </c>
      <c r="B56" s="4309">
        <v>2</v>
      </c>
      <c r="C56" s="4310">
        <v>1</v>
      </c>
      <c r="D56" s="4311">
        <v>3</v>
      </c>
      <c r="E56" s="4312">
        <v>0</v>
      </c>
      <c r="F56" s="4313">
        <v>0</v>
      </c>
      <c r="G56" s="4314">
        <v>0</v>
      </c>
      <c r="H56" s="4921">
        <f>'[11]  Бакалавры ДО '!H57</f>
        <v>0</v>
      </c>
      <c r="I56" s="2080">
        <f>'[11]  Бакалавры ДО '!I57</f>
        <v>0</v>
      </c>
      <c r="J56" s="3244">
        <f>'[11]  Бакалавры ДО '!J57</f>
        <v>0</v>
      </c>
      <c r="K56" s="2079">
        <f>'[11]  Бакалавры ДО '!K57</f>
        <v>0</v>
      </c>
      <c r="L56" s="2080">
        <f>'[11]  Бакалавры ДО '!L57</f>
        <v>0</v>
      </c>
      <c r="M56" s="4922">
        <f>'[11]  Бакалавры ДО '!M57</f>
        <v>0</v>
      </c>
      <c r="N56" s="3204">
        <f t="shared" si="36"/>
        <v>2</v>
      </c>
      <c r="O56" s="3205">
        <f t="shared" si="36"/>
        <v>1</v>
      </c>
      <c r="P56" s="3219">
        <f t="shared" si="37"/>
        <v>3</v>
      </c>
    </row>
    <row r="57" spans="1:16" ht="49.5" customHeight="1">
      <c r="A57" s="518" t="s">
        <v>224</v>
      </c>
      <c r="B57" s="4259">
        <v>0</v>
      </c>
      <c r="C57" s="4260">
        <v>0</v>
      </c>
      <c r="D57" s="4261">
        <v>0</v>
      </c>
      <c r="E57" s="4262">
        <v>0</v>
      </c>
      <c r="F57" s="4263">
        <v>0</v>
      </c>
      <c r="G57" s="4264">
        <v>0</v>
      </c>
      <c r="H57" s="4921">
        <v>0</v>
      </c>
      <c r="I57" s="2080">
        <v>0</v>
      </c>
      <c r="J57" s="3244">
        <f t="shared" ref="J57:J58" si="39">H57+I57</f>
        <v>0</v>
      </c>
      <c r="K57" s="2079">
        <v>0</v>
      </c>
      <c r="L57" s="2080">
        <v>0</v>
      </c>
      <c r="M57" s="4922">
        <f t="shared" ref="M57:M58" si="40">K57+L57</f>
        <v>0</v>
      </c>
      <c r="N57" s="3204">
        <f t="shared" si="36"/>
        <v>0</v>
      </c>
      <c r="O57" s="3205">
        <f t="shared" si="36"/>
        <v>0</v>
      </c>
      <c r="P57" s="3219">
        <f t="shared" si="37"/>
        <v>0</v>
      </c>
    </row>
    <row r="58" spans="1:16" ht="31.5" customHeight="1" thickBot="1">
      <c r="A58" s="520" t="s">
        <v>225</v>
      </c>
      <c r="B58" s="4315">
        <v>0</v>
      </c>
      <c r="C58" s="4316">
        <v>0</v>
      </c>
      <c r="D58" s="4317">
        <v>0</v>
      </c>
      <c r="E58" s="4318">
        <v>0</v>
      </c>
      <c r="F58" s="4319">
        <v>0</v>
      </c>
      <c r="G58" s="4320">
        <v>0</v>
      </c>
      <c r="H58" s="4923">
        <v>0</v>
      </c>
      <c r="I58" s="3249">
        <v>0</v>
      </c>
      <c r="J58" s="3250">
        <f t="shared" si="39"/>
        <v>0</v>
      </c>
      <c r="K58" s="3248">
        <v>0</v>
      </c>
      <c r="L58" s="3249">
        <v>0</v>
      </c>
      <c r="M58" s="4924">
        <f t="shared" si="40"/>
        <v>0</v>
      </c>
      <c r="N58" s="3207">
        <f t="shared" si="36"/>
        <v>0</v>
      </c>
      <c r="O58" s="3208">
        <f t="shared" si="36"/>
        <v>0</v>
      </c>
      <c r="P58" s="3220">
        <f t="shared" si="37"/>
        <v>0</v>
      </c>
    </row>
    <row r="59" spans="1:16">
      <c r="A59" s="1366" t="s">
        <v>226</v>
      </c>
      <c r="B59" s="4321">
        <v>0</v>
      </c>
      <c r="C59" s="4322">
        <v>0</v>
      </c>
      <c r="D59" s="4323">
        <v>0</v>
      </c>
      <c r="E59" s="4321">
        <f>'[12]Бак ОФО ТА'!E72</f>
        <v>0</v>
      </c>
      <c r="F59" s="4322">
        <f>'[12]Бак ОФО ТА'!F72</f>
        <v>0</v>
      </c>
      <c r="G59" s="4323">
        <f>'[12]Бак ОФО ТА'!G72</f>
        <v>0</v>
      </c>
      <c r="H59" s="1973">
        <f>'[11]  Бакалавры ДО '!H60</f>
        <v>0</v>
      </c>
      <c r="I59" s="1974">
        <f>'[11]  Бакалавры ДО '!I60</f>
        <v>0</v>
      </c>
      <c r="J59" s="1975">
        <f>'[11]  Бакалавры ДО '!J60</f>
        <v>0</v>
      </c>
      <c r="K59" s="1973">
        <f>'[11]  Бакалавры ДО '!K60</f>
        <v>1</v>
      </c>
      <c r="L59" s="1974">
        <f>'[11]  Бакалавры ДО '!L60</f>
        <v>0</v>
      </c>
      <c r="M59" s="1975">
        <f>'[11]  Бакалавры ДО '!M60</f>
        <v>1</v>
      </c>
      <c r="N59" s="3194">
        <f t="shared" si="36"/>
        <v>1</v>
      </c>
      <c r="O59" s="3199">
        <f t="shared" si="36"/>
        <v>0</v>
      </c>
      <c r="P59" s="3200">
        <f t="shared" si="37"/>
        <v>1</v>
      </c>
    </row>
    <row r="60" spans="1:16">
      <c r="A60" s="1370" t="s">
        <v>227</v>
      </c>
      <c r="B60" s="3251">
        <v>0</v>
      </c>
      <c r="C60" s="3252">
        <f>'[12]Бак ОФО ТА'!C73</f>
        <v>1</v>
      </c>
      <c r="D60" s="3253">
        <f>'[12]Бак ОФО ТА'!D73</f>
        <v>1</v>
      </c>
      <c r="E60" s="3251">
        <v>1</v>
      </c>
      <c r="F60" s="3252">
        <v>0</v>
      </c>
      <c r="G60" s="3253">
        <v>1</v>
      </c>
      <c r="H60" s="2077">
        <f>'[11]  Бакалавры ДО '!H61</f>
        <v>0</v>
      </c>
      <c r="I60" s="2078">
        <f>'[11]  Бакалавры ДО '!I61</f>
        <v>0</v>
      </c>
      <c r="J60" s="3237">
        <f>'[11]  Бакалавры ДО '!J61</f>
        <v>0</v>
      </c>
      <c r="K60" s="2077">
        <f>'[11]  Бакалавры ДО '!K61</f>
        <v>1</v>
      </c>
      <c r="L60" s="2078">
        <f>'[11]  Бакалавры ДО '!L61</f>
        <v>0</v>
      </c>
      <c r="M60" s="3237">
        <f>'[11]  Бакалавры ДО '!M61</f>
        <v>1</v>
      </c>
      <c r="N60" s="1371">
        <f t="shared" si="36"/>
        <v>2</v>
      </c>
      <c r="O60" s="1372">
        <f t="shared" si="36"/>
        <v>1</v>
      </c>
      <c r="P60" s="1373">
        <f t="shared" si="37"/>
        <v>3</v>
      </c>
    </row>
    <row r="61" spans="1:16">
      <c r="A61" s="1370" t="s">
        <v>228</v>
      </c>
      <c r="B61" s="3251">
        <v>0</v>
      </c>
      <c r="C61" s="3252">
        <v>0</v>
      </c>
      <c r="D61" s="3253">
        <v>0</v>
      </c>
      <c r="E61" s="3251">
        <f>'[12]Бак ОФО ТА'!E74</f>
        <v>0</v>
      </c>
      <c r="F61" s="3252">
        <v>0</v>
      </c>
      <c r="G61" s="3253">
        <v>0</v>
      </c>
      <c r="H61" s="2077">
        <f>'[11]  Бакалавры ДО '!H62</f>
        <v>0</v>
      </c>
      <c r="I61" s="2078">
        <f>'[11]  Бакалавры ДО '!I62</f>
        <v>0</v>
      </c>
      <c r="J61" s="3237">
        <f>'[11]  Бакалавры ДО '!J62</f>
        <v>0</v>
      </c>
      <c r="K61" s="2077">
        <f>'[11]  Бакалавры ДО '!K62</f>
        <v>0</v>
      </c>
      <c r="L61" s="2078">
        <f>'[11]  Бакалавры ДО '!L62</f>
        <v>0</v>
      </c>
      <c r="M61" s="3237">
        <f>'[11]  Бакалавры ДО '!M62</f>
        <v>0</v>
      </c>
      <c r="N61" s="1371">
        <f t="shared" si="36"/>
        <v>0</v>
      </c>
      <c r="O61" s="1372">
        <f t="shared" si="36"/>
        <v>0</v>
      </c>
      <c r="P61" s="1373">
        <f t="shared" si="37"/>
        <v>0</v>
      </c>
    </row>
    <row r="62" spans="1:16">
      <c r="A62" s="1370" t="s">
        <v>239</v>
      </c>
      <c r="B62" s="3251">
        <v>0</v>
      </c>
      <c r="C62" s="3252">
        <v>0</v>
      </c>
      <c r="D62" s="3253">
        <v>0</v>
      </c>
      <c r="E62" s="3251">
        <f>'[12]Бак ОФО ТА'!E75</f>
        <v>0</v>
      </c>
      <c r="F62" s="3252">
        <v>0</v>
      </c>
      <c r="G62" s="3253">
        <v>0</v>
      </c>
      <c r="H62" s="2077">
        <f>'[11]  Бакалавры ДО '!H63</f>
        <v>0</v>
      </c>
      <c r="I62" s="2078">
        <f>'[11]  Бакалавры ДО '!I63</f>
        <v>0</v>
      </c>
      <c r="J62" s="3237">
        <f>'[11]  Бакалавры ДО '!J63</f>
        <v>0</v>
      </c>
      <c r="K62" s="2077">
        <f>'[11]  Бакалавры ДО '!K63</f>
        <v>1</v>
      </c>
      <c r="L62" s="2078">
        <f>'[11]  Бакалавры ДО '!L63</f>
        <v>0</v>
      </c>
      <c r="M62" s="3237">
        <f>'[11]  Бакалавры ДО '!M63</f>
        <v>1</v>
      </c>
      <c r="N62" s="1371">
        <f t="shared" ref="N62:O65" si="41">B62+E62+H62+K62</f>
        <v>1</v>
      </c>
      <c r="O62" s="1372">
        <f t="shared" si="41"/>
        <v>0</v>
      </c>
      <c r="P62" s="1373">
        <f t="shared" si="37"/>
        <v>1</v>
      </c>
    </row>
    <row r="63" spans="1:16">
      <c r="A63" s="1370" t="s">
        <v>229</v>
      </c>
      <c r="B63" s="3251">
        <v>0</v>
      </c>
      <c r="C63" s="3252">
        <v>0</v>
      </c>
      <c r="D63" s="3253">
        <v>0</v>
      </c>
      <c r="E63" s="3251">
        <f>'[12]Бак ОФО ТА'!E76</f>
        <v>0</v>
      </c>
      <c r="F63" s="3252">
        <f>'[12]Бак ОФО ТА'!F76</f>
        <v>0</v>
      </c>
      <c r="G63" s="3253">
        <v>0</v>
      </c>
      <c r="H63" s="2077">
        <f>'[11]  Бакалавры ДО '!H64</f>
        <v>0</v>
      </c>
      <c r="I63" s="2078">
        <f>'[11]  Бакалавры ДО '!I64</f>
        <v>0</v>
      </c>
      <c r="J63" s="3237">
        <f>'[11]  Бакалавры ДО '!J64</f>
        <v>0</v>
      </c>
      <c r="K63" s="2077">
        <f>'[11]  Бакалавры ДО '!K64</f>
        <v>0</v>
      </c>
      <c r="L63" s="2078">
        <f>'[11]  Бакалавры ДО '!L64</f>
        <v>0</v>
      </c>
      <c r="M63" s="3237">
        <f>'[11]  Бакалавры ДО '!M64</f>
        <v>0</v>
      </c>
      <c r="N63" s="1371">
        <f t="shared" si="41"/>
        <v>0</v>
      </c>
      <c r="O63" s="1372">
        <f t="shared" si="41"/>
        <v>0</v>
      </c>
      <c r="P63" s="1373">
        <f t="shared" si="37"/>
        <v>0</v>
      </c>
    </row>
    <row r="64" spans="1:16">
      <c r="A64" s="1370" t="s">
        <v>233</v>
      </c>
      <c r="B64" s="3251">
        <v>0</v>
      </c>
      <c r="C64" s="3252">
        <v>0</v>
      </c>
      <c r="D64" s="3253">
        <v>0</v>
      </c>
      <c r="E64" s="3251">
        <v>0</v>
      </c>
      <c r="F64" s="3252">
        <f>'[12]Бак ОФО ТА'!F77</f>
        <v>0</v>
      </c>
      <c r="G64" s="3253">
        <v>0</v>
      </c>
      <c r="H64" s="2077">
        <f>'[11]  Бакалавры ДО '!H65</f>
        <v>0</v>
      </c>
      <c r="I64" s="2078">
        <f>'[11]  Бакалавры ДО '!I65</f>
        <v>0</v>
      </c>
      <c r="J64" s="3237">
        <f>'[11]  Бакалавры ДО '!J65</f>
        <v>0</v>
      </c>
      <c r="K64" s="2077">
        <f>'[11]  Бакалавры ДО '!K65</f>
        <v>0</v>
      </c>
      <c r="L64" s="2078">
        <f>'[11]  Бакалавры ДО '!L65</f>
        <v>0</v>
      </c>
      <c r="M64" s="3237">
        <f>'[11]  Бакалавры ДО '!M65</f>
        <v>0</v>
      </c>
      <c r="N64" s="1371">
        <f t="shared" si="41"/>
        <v>0</v>
      </c>
      <c r="O64" s="1372">
        <f t="shared" si="41"/>
        <v>0</v>
      </c>
      <c r="P64" s="1373">
        <f t="shared" si="37"/>
        <v>0</v>
      </c>
    </row>
    <row r="65" spans="1:16" ht="25.5" customHeight="1" thickBot="1">
      <c r="A65" s="1378" t="s">
        <v>230</v>
      </c>
      <c r="B65" s="3797">
        <v>0</v>
      </c>
      <c r="C65" s="3798">
        <v>0</v>
      </c>
      <c r="D65" s="3799">
        <v>0</v>
      </c>
      <c r="E65" s="3254">
        <f>'[12]Бак ОФО ТА'!E78</f>
        <v>0</v>
      </c>
      <c r="F65" s="3255">
        <f>'[12]Бак ОФО ТА'!F78</f>
        <v>0</v>
      </c>
      <c r="G65" s="3256">
        <f>'[12]Бак ОФО ТА'!G78</f>
        <v>0</v>
      </c>
      <c r="H65" s="1977">
        <f>'[11]  Бакалавры ДО '!H66</f>
        <v>0</v>
      </c>
      <c r="I65" s="1978">
        <f>'[11]  Бакалавры ДО '!I66</f>
        <v>0</v>
      </c>
      <c r="J65" s="1978">
        <f>'[11]  Бакалавры ДО '!J66</f>
        <v>0</v>
      </c>
      <c r="K65" s="1977">
        <f>'[11]  Бакалавры ДО '!K66</f>
        <v>0</v>
      </c>
      <c r="L65" s="1978">
        <f>'[11]  Бакалавры ДО '!L66</f>
        <v>0</v>
      </c>
      <c r="M65" s="1978">
        <f>'[11]  Бакалавры ДО '!M66</f>
        <v>0</v>
      </c>
      <c r="N65" s="1379">
        <f t="shared" si="41"/>
        <v>0</v>
      </c>
      <c r="O65" s="1380">
        <f t="shared" si="41"/>
        <v>0</v>
      </c>
      <c r="P65" s="1381">
        <f t="shared" si="37"/>
        <v>0</v>
      </c>
    </row>
    <row r="66" spans="1:16" ht="30" customHeight="1" thickBot="1">
      <c r="A66" s="1384" t="s">
        <v>19</v>
      </c>
      <c r="B66" s="3800">
        <f>B48+B49+B50+B51+B52+B59+B60+B61+B62+B63+B64+B65</f>
        <v>2</v>
      </c>
      <c r="C66" s="3801">
        <f t="shared" ref="C66:P66" si="42">C48+C49+C50+C51+C52+C59+C60+C61+C62+C63+C64+C65</f>
        <v>2</v>
      </c>
      <c r="D66" s="3802">
        <f t="shared" si="42"/>
        <v>4</v>
      </c>
      <c r="E66" s="3257">
        <f t="shared" si="42"/>
        <v>1</v>
      </c>
      <c r="F66" s="3257">
        <f t="shared" si="42"/>
        <v>2</v>
      </c>
      <c r="G66" s="3257">
        <f t="shared" si="42"/>
        <v>3</v>
      </c>
      <c r="H66" s="5217">
        <f t="shared" si="42"/>
        <v>2</v>
      </c>
      <c r="I66" s="5217">
        <f t="shared" si="42"/>
        <v>0</v>
      </c>
      <c r="J66" s="5217">
        <f t="shared" si="42"/>
        <v>2</v>
      </c>
      <c r="K66" s="5217">
        <f t="shared" si="42"/>
        <v>4</v>
      </c>
      <c r="L66" s="5217">
        <f t="shared" si="42"/>
        <v>3</v>
      </c>
      <c r="M66" s="5217">
        <f t="shared" si="42"/>
        <v>7</v>
      </c>
      <c r="N66" s="1385">
        <f t="shared" si="42"/>
        <v>9</v>
      </c>
      <c r="O66" s="2700">
        <f t="shared" si="42"/>
        <v>7</v>
      </c>
      <c r="P66" s="1385">
        <f t="shared" si="42"/>
        <v>16</v>
      </c>
    </row>
    <row r="67" spans="1:16" ht="39.75" customHeight="1" thickBot="1">
      <c r="A67" s="51" t="s">
        <v>234</v>
      </c>
      <c r="B67" s="3258">
        <f t="shared" ref="B67:P67" si="43">B46+B66</f>
        <v>378</v>
      </c>
      <c r="C67" s="3258">
        <f t="shared" si="43"/>
        <v>118</v>
      </c>
      <c r="D67" s="3258">
        <f t="shared" si="43"/>
        <v>496</v>
      </c>
      <c r="E67" s="3259">
        <f t="shared" si="43"/>
        <v>327</v>
      </c>
      <c r="F67" s="3259">
        <f t="shared" si="43"/>
        <v>98</v>
      </c>
      <c r="G67" s="3259">
        <f t="shared" si="43"/>
        <v>425</v>
      </c>
      <c r="H67" s="4326">
        <f t="shared" si="43"/>
        <v>351</v>
      </c>
      <c r="I67" s="4326">
        <f t="shared" si="43"/>
        <v>96</v>
      </c>
      <c r="J67" s="4326">
        <f t="shared" si="43"/>
        <v>447</v>
      </c>
      <c r="K67" s="4326">
        <f t="shared" si="43"/>
        <v>305</v>
      </c>
      <c r="L67" s="4326">
        <f t="shared" si="43"/>
        <v>89</v>
      </c>
      <c r="M67" s="4326">
        <f t="shared" si="43"/>
        <v>394</v>
      </c>
      <c r="N67" s="5218">
        <f t="shared" si="43"/>
        <v>1361</v>
      </c>
      <c r="O67" s="2118">
        <f t="shared" si="43"/>
        <v>401</v>
      </c>
      <c r="P67" s="2119">
        <f t="shared" si="43"/>
        <v>1762</v>
      </c>
    </row>
    <row r="68" spans="1:16">
      <c r="A68" s="8009"/>
      <c r="B68" s="8009"/>
      <c r="C68" s="8009"/>
      <c r="D68" s="8009"/>
      <c r="E68" s="8009"/>
      <c r="F68" s="8009"/>
      <c r="G68" s="8009"/>
      <c r="H68" s="8009"/>
      <c r="I68" s="8009"/>
      <c r="J68" s="8009"/>
      <c r="K68" s="8009"/>
      <c r="L68" s="8009"/>
      <c r="M68" s="8009"/>
      <c r="N68" s="8009"/>
      <c r="O68" s="8009"/>
      <c r="P68" s="8009"/>
    </row>
    <row r="69" spans="1:16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</row>
    <row r="70" spans="1:16">
      <c r="A70" s="62"/>
      <c r="B70" s="199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S44"/>
  <sheetViews>
    <sheetView zoomScale="50" zoomScaleNormal="50" workbookViewId="0">
      <selection activeCell="N34" sqref="N34"/>
    </sheetView>
  </sheetViews>
  <sheetFormatPr defaultColWidth="9" defaultRowHeight="20.25"/>
  <cols>
    <col min="1" max="1" width="77" style="49" customWidth="1"/>
    <col min="2" max="2" width="12.28515625" style="49" customWidth="1"/>
    <col min="3" max="3" width="11.7109375" style="49" customWidth="1"/>
    <col min="4" max="4" width="14.85546875" style="49" customWidth="1"/>
    <col min="5" max="5" width="12.28515625" style="49" customWidth="1"/>
    <col min="6" max="7" width="12.5703125" style="49" customWidth="1"/>
    <col min="8" max="8" width="11.140625" style="49" customWidth="1"/>
    <col min="9" max="9" width="11.42578125" style="49" customWidth="1"/>
    <col min="10" max="10" width="11.7109375" style="49" customWidth="1"/>
    <col min="11" max="11" width="11.140625" style="49" customWidth="1"/>
    <col min="12" max="12" width="13.42578125" style="49" customWidth="1"/>
    <col min="13" max="14" width="11.140625" style="49" customWidth="1"/>
    <col min="15" max="15" width="10" style="49" customWidth="1"/>
    <col min="16" max="16" width="12.28515625" style="49" customWidth="1"/>
    <col min="17" max="17" width="13.7109375" style="49" customWidth="1"/>
    <col min="18" max="18" width="12.5703125" style="49" customWidth="1"/>
    <col min="19" max="19" width="11.42578125" style="56" customWidth="1"/>
    <col min="20" max="256" width="9.140625" style="49"/>
    <col min="257" max="257" width="88.42578125" style="49" customWidth="1"/>
    <col min="258" max="275" width="9.42578125" style="49" customWidth="1"/>
    <col min="276" max="512" width="9.140625" style="49"/>
    <col min="513" max="513" width="88.42578125" style="49" customWidth="1"/>
    <col min="514" max="531" width="9.42578125" style="49" customWidth="1"/>
    <col min="532" max="768" width="9.140625" style="49"/>
    <col min="769" max="769" width="88.42578125" style="49" customWidth="1"/>
    <col min="770" max="787" width="9.42578125" style="49" customWidth="1"/>
    <col min="788" max="1024" width="9.140625" style="49"/>
    <col min="1025" max="1025" width="88.42578125" style="49" customWidth="1"/>
    <col min="1026" max="1043" width="9.42578125" style="49" customWidth="1"/>
    <col min="1044" max="1280" width="9.140625" style="49"/>
    <col min="1281" max="1281" width="88.42578125" style="49" customWidth="1"/>
    <col min="1282" max="1299" width="9.42578125" style="49" customWidth="1"/>
    <col min="1300" max="1536" width="9.140625" style="49"/>
    <col min="1537" max="1537" width="88.42578125" style="49" customWidth="1"/>
    <col min="1538" max="1555" width="9.42578125" style="49" customWidth="1"/>
    <col min="1556" max="1792" width="9.140625" style="49"/>
    <col min="1793" max="1793" width="88.42578125" style="49" customWidth="1"/>
    <col min="1794" max="1811" width="9.42578125" style="49" customWidth="1"/>
    <col min="1812" max="2048" width="9.140625" style="49"/>
    <col min="2049" max="2049" width="88.42578125" style="49" customWidth="1"/>
    <col min="2050" max="2067" width="9.42578125" style="49" customWidth="1"/>
    <col min="2068" max="2304" width="9.140625" style="49"/>
    <col min="2305" max="2305" width="88.42578125" style="49" customWidth="1"/>
    <col min="2306" max="2323" width="9.42578125" style="49" customWidth="1"/>
    <col min="2324" max="2560" width="9.140625" style="49"/>
    <col min="2561" max="2561" width="88.42578125" style="49" customWidth="1"/>
    <col min="2562" max="2579" width="9.42578125" style="49" customWidth="1"/>
    <col min="2580" max="2816" width="9.140625" style="49"/>
    <col min="2817" max="2817" width="88.42578125" style="49" customWidth="1"/>
    <col min="2818" max="2835" width="9.42578125" style="49" customWidth="1"/>
    <col min="2836" max="3072" width="9.140625" style="49"/>
    <col min="3073" max="3073" width="88.42578125" style="49" customWidth="1"/>
    <col min="3074" max="3091" width="9.42578125" style="49" customWidth="1"/>
    <col min="3092" max="3328" width="9.140625" style="49"/>
    <col min="3329" max="3329" width="88.42578125" style="49" customWidth="1"/>
    <col min="3330" max="3347" width="9.42578125" style="49" customWidth="1"/>
    <col min="3348" max="3584" width="9.140625" style="49"/>
    <col min="3585" max="3585" width="88.42578125" style="49" customWidth="1"/>
    <col min="3586" max="3603" width="9.42578125" style="49" customWidth="1"/>
    <col min="3604" max="3840" width="9.140625" style="49"/>
    <col min="3841" max="3841" width="88.42578125" style="49" customWidth="1"/>
    <col min="3842" max="3859" width="9.42578125" style="49" customWidth="1"/>
    <col min="3860" max="4096" width="9.140625" style="49"/>
    <col min="4097" max="4097" width="88.42578125" style="49" customWidth="1"/>
    <col min="4098" max="4115" width="9.42578125" style="49" customWidth="1"/>
    <col min="4116" max="4352" width="9.140625" style="49"/>
    <col min="4353" max="4353" width="88.42578125" style="49" customWidth="1"/>
    <col min="4354" max="4371" width="9.42578125" style="49" customWidth="1"/>
    <col min="4372" max="4608" width="9.140625" style="49"/>
    <col min="4609" max="4609" width="88.42578125" style="49" customWidth="1"/>
    <col min="4610" max="4627" width="9.42578125" style="49" customWidth="1"/>
    <col min="4628" max="4864" width="9.140625" style="49"/>
    <col min="4865" max="4865" width="88.42578125" style="49" customWidth="1"/>
    <col min="4866" max="4883" width="9.42578125" style="49" customWidth="1"/>
    <col min="4884" max="5120" width="9.140625" style="49"/>
    <col min="5121" max="5121" width="88.42578125" style="49" customWidth="1"/>
    <col min="5122" max="5139" width="9.42578125" style="49" customWidth="1"/>
    <col min="5140" max="5376" width="9.140625" style="49"/>
    <col min="5377" max="5377" width="88.42578125" style="49" customWidth="1"/>
    <col min="5378" max="5395" width="9.42578125" style="49" customWidth="1"/>
    <col min="5396" max="5632" width="9.140625" style="49"/>
    <col min="5633" max="5633" width="88.42578125" style="49" customWidth="1"/>
    <col min="5634" max="5651" width="9.42578125" style="49" customWidth="1"/>
    <col min="5652" max="5888" width="9.140625" style="49"/>
    <col min="5889" max="5889" width="88.42578125" style="49" customWidth="1"/>
    <col min="5890" max="5907" width="9.42578125" style="49" customWidth="1"/>
    <col min="5908" max="6144" width="9.140625" style="49"/>
    <col min="6145" max="6145" width="88.42578125" style="49" customWidth="1"/>
    <col min="6146" max="6163" width="9.42578125" style="49" customWidth="1"/>
    <col min="6164" max="6400" width="9.140625" style="49"/>
    <col min="6401" max="6401" width="88.42578125" style="49" customWidth="1"/>
    <col min="6402" max="6419" width="9.42578125" style="49" customWidth="1"/>
    <col min="6420" max="6656" width="9.140625" style="49"/>
    <col min="6657" max="6657" width="88.42578125" style="49" customWidth="1"/>
    <col min="6658" max="6675" width="9.42578125" style="49" customWidth="1"/>
    <col min="6676" max="6912" width="9.140625" style="49"/>
    <col min="6913" max="6913" width="88.42578125" style="49" customWidth="1"/>
    <col min="6914" max="6931" width="9.42578125" style="49" customWidth="1"/>
    <col min="6932" max="7168" width="9.140625" style="49"/>
    <col min="7169" max="7169" width="88.42578125" style="49" customWidth="1"/>
    <col min="7170" max="7187" width="9.42578125" style="49" customWidth="1"/>
    <col min="7188" max="7424" width="9.140625" style="49"/>
    <col min="7425" max="7425" width="88.42578125" style="49" customWidth="1"/>
    <col min="7426" max="7443" width="9.42578125" style="49" customWidth="1"/>
    <col min="7444" max="7680" width="9.140625" style="49"/>
    <col min="7681" max="7681" width="88.42578125" style="49" customWidth="1"/>
    <col min="7682" max="7699" width="9.42578125" style="49" customWidth="1"/>
    <col min="7700" max="7936" width="9.140625" style="49"/>
    <col min="7937" max="7937" width="88.42578125" style="49" customWidth="1"/>
    <col min="7938" max="7955" width="9.42578125" style="49" customWidth="1"/>
    <col min="7956" max="8192" width="9.140625" style="49"/>
    <col min="8193" max="8193" width="88.42578125" style="49" customWidth="1"/>
    <col min="8194" max="8211" width="9.42578125" style="49" customWidth="1"/>
    <col min="8212" max="8448" width="9.140625" style="49"/>
    <col min="8449" max="8449" width="88.42578125" style="49" customWidth="1"/>
    <col min="8450" max="8467" width="9.42578125" style="49" customWidth="1"/>
    <col min="8468" max="8704" width="9.140625" style="49"/>
    <col min="8705" max="8705" width="88.42578125" style="49" customWidth="1"/>
    <col min="8706" max="8723" width="9.42578125" style="49" customWidth="1"/>
    <col min="8724" max="8960" width="9.140625" style="49"/>
    <col min="8961" max="8961" width="88.42578125" style="49" customWidth="1"/>
    <col min="8962" max="8979" width="9.42578125" style="49" customWidth="1"/>
    <col min="8980" max="9216" width="9.140625" style="49"/>
    <col min="9217" max="9217" width="88.42578125" style="49" customWidth="1"/>
    <col min="9218" max="9235" width="9.42578125" style="49" customWidth="1"/>
    <col min="9236" max="9472" width="9.140625" style="49"/>
    <col min="9473" max="9473" width="88.42578125" style="49" customWidth="1"/>
    <col min="9474" max="9491" width="9.42578125" style="49" customWidth="1"/>
    <col min="9492" max="9728" width="9.140625" style="49"/>
    <col min="9729" max="9729" width="88.42578125" style="49" customWidth="1"/>
    <col min="9730" max="9747" width="9.42578125" style="49" customWidth="1"/>
    <col min="9748" max="9984" width="9.140625" style="49"/>
    <col min="9985" max="9985" width="88.42578125" style="49" customWidth="1"/>
    <col min="9986" max="10003" width="9.42578125" style="49" customWidth="1"/>
    <col min="10004" max="10240" width="9.140625" style="49"/>
    <col min="10241" max="10241" width="88.42578125" style="49" customWidth="1"/>
    <col min="10242" max="10259" width="9.42578125" style="49" customWidth="1"/>
    <col min="10260" max="10496" width="9.140625" style="49"/>
    <col min="10497" max="10497" width="88.42578125" style="49" customWidth="1"/>
    <col min="10498" max="10515" width="9.42578125" style="49" customWidth="1"/>
    <col min="10516" max="10752" width="9.140625" style="49"/>
    <col min="10753" max="10753" width="88.42578125" style="49" customWidth="1"/>
    <col min="10754" max="10771" width="9.42578125" style="49" customWidth="1"/>
    <col min="10772" max="11008" width="9.140625" style="49"/>
    <col min="11009" max="11009" width="88.42578125" style="49" customWidth="1"/>
    <col min="11010" max="11027" width="9.42578125" style="49" customWidth="1"/>
    <col min="11028" max="11264" width="9.140625" style="49"/>
    <col min="11265" max="11265" width="88.42578125" style="49" customWidth="1"/>
    <col min="11266" max="11283" width="9.42578125" style="49" customWidth="1"/>
    <col min="11284" max="11520" width="9.140625" style="49"/>
    <col min="11521" max="11521" width="88.42578125" style="49" customWidth="1"/>
    <col min="11522" max="11539" width="9.42578125" style="49" customWidth="1"/>
    <col min="11540" max="11776" width="9.140625" style="49"/>
    <col min="11777" max="11777" width="88.42578125" style="49" customWidth="1"/>
    <col min="11778" max="11795" width="9.42578125" style="49" customWidth="1"/>
    <col min="11796" max="12032" width="9.140625" style="49"/>
    <col min="12033" max="12033" width="88.42578125" style="49" customWidth="1"/>
    <col min="12034" max="12051" width="9.42578125" style="49" customWidth="1"/>
    <col min="12052" max="12288" width="9.140625" style="49"/>
    <col min="12289" max="12289" width="88.42578125" style="49" customWidth="1"/>
    <col min="12290" max="12307" width="9.42578125" style="49" customWidth="1"/>
    <col min="12308" max="12544" width="9.140625" style="49"/>
    <col min="12545" max="12545" width="88.42578125" style="49" customWidth="1"/>
    <col min="12546" max="12563" width="9.42578125" style="49" customWidth="1"/>
    <col min="12564" max="12800" width="9.140625" style="49"/>
    <col min="12801" max="12801" width="88.42578125" style="49" customWidth="1"/>
    <col min="12802" max="12819" width="9.42578125" style="49" customWidth="1"/>
    <col min="12820" max="13056" width="9.140625" style="49"/>
    <col min="13057" max="13057" width="88.42578125" style="49" customWidth="1"/>
    <col min="13058" max="13075" width="9.42578125" style="49" customWidth="1"/>
    <col min="13076" max="13312" width="9.140625" style="49"/>
    <col min="13313" max="13313" width="88.42578125" style="49" customWidth="1"/>
    <col min="13314" max="13331" width="9.42578125" style="49" customWidth="1"/>
    <col min="13332" max="13568" width="9.140625" style="49"/>
    <col min="13569" max="13569" width="88.42578125" style="49" customWidth="1"/>
    <col min="13570" max="13587" width="9.42578125" style="49" customWidth="1"/>
    <col min="13588" max="13824" width="9.140625" style="49"/>
    <col min="13825" max="13825" width="88.42578125" style="49" customWidth="1"/>
    <col min="13826" max="13843" width="9.42578125" style="49" customWidth="1"/>
    <col min="13844" max="14080" width="9.140625" style="49"/>
    <col min="14081" max="14081" width="88.42578125" style="49" customWidth="1"/>
    <col min="14082" max="14099" width="9.42578125" style="49" customWidth="1"/>
    <col min="14100" max="14336" width="9.140625" style="49"/>
    <col min="14337" max="14337" width="88.42578125" style="49" customWidth="1"/>
    <col min="14338" max="14355" width="9.42578125" style="49" customWidth="1"/>
    <col min="14356" max="14592" width="9.140625" style="49"/>
    <col min="14593" max="14593" width="88.42578125" style="49" customWidth="1"/>
    <col min="14594" max="14611" width="9.42578125" style="49" customWidth="1"/>
    <col min="14612" max="14848" width="9.140625" style="49"/>
    <col min="14849" max="14849" width="88.42578125" style="49" customWidth="1"/>
    <col min="14850" max="14867" width="9.42578125" style="49" customWidth="1"/>
    <col min="14868" max="15104" width="9.140625" style="49"/>
    <col min="15105" max="15105" width="88.42578125" style="49" customWidth="1"/>
    <col min="15106" max="15123" width="9.42578125" style="49" customWidth="1"/>
    <col min="15124" max="15360" width="9.140625" style="49"/>
    <col min="15361" max="15361" width="88.42578125" style="49" customWidth="1"/>
    <col min="15362" max="15379" width="9.42578125" style="49" customWidth="1"/>
    <col min="15380" max="15616" width="9.140625" style="49"/>
    <col min="15617" max="15617" width="88.42578125" style="49" customWidth="1"/>
    <col min="15618" max="15635" width="9.42578125" style="49" customWidth="1"/>
    <col min="15636" max="15872" width="9.140625" style="49"/>
    <col min="15873" max="15873" width="88.42578125" style="49" customWidth="1"/>
    <col min="15874" max="15891" width="9.42578125" style="49" customWidth="1"/>
    <col min="15892" max="16128" width="9.140625" style="49"/>
    <col min="16129" max="16129" width="88.42578125" style="49" customWidth="1"/>
    <col min="16130" max="16147" width="9.42578125" style="49" customWidth="1"/>
    <col min="16148" max="16384" width="9.140625" style="49"/>
  </cols>
  <sheetData>
    <row r="1" spans="1:19" ht="55.5" customHeight="1">
      <c r="A1" s="7278" t="s">
        <v>213</v>
      </c>
      <c r="B1" s="7278"/>
      <c r="C1" s="7278"/>
      <c r="D1" s="7278"/>
      <c r="E1" s="7278"/>
      <c r="F1" s="7278"/>
      <c r="G1" s="7278"/>
      <c r="H1" s="7278"/>
      <c r="I1" s="7278"/>
      <c r="J1" s="7278"/>
      <c r="K1" s="7278"/>
      <c r="L1" s="7278"/>
      <c r="M1" s="7278"/>
      <c r="N1" s="7278"/>
      <c r="O1" s="7278"/>
      <c r="P1" s="7278"/>
      <c r="Q1" s="7278"/>
      <c r="R1" s="7278"/>
      <c r="S1" s="7278"/>
    </row>
    <row r="2" spans="1:19" ht="27.75" customHeight="1">
      <c r="A2" s="7278" t="s">
        <v>385</v>
      </c>
      <c r="B2" s="7278"/>
      <c r="C2" s="7278"/>
      <c r="D2" s="7278"/>
      <c r="E2" s="7278"/>
      <c r="F2" s="7278"/>
      <c r="G2" s="7278"/>
      <c r="H2" s="7278"/>
      <c r="I2" s="7278"/>
      <c r="J2" s="7278"/>
      <c r="K2" s="7278"/>
      <c r="L2" s="7278"/>
      <c r="M2" s="7278"/>
      <c r="N2" s="7278"/>
      <c r="O2" s="7278"/>
      <c r="P2" s="7278"/>
      <c r="Q2" s="7278"/>
      <c r="R2" s="7278"/>
      <c r="S2" s="7278"/>
    </row>
    <row r="3" spans="1:19" ht="18" customHeight="1" thickBot="1">
      <c r="A3" s="4728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9"/>
    </row>
    <row r="4" spans="1:19" ht="22.5" customHeight="1" thickBot="1">
      <c r="A4" s="8023" t="s">
        <v>1</v>
      </c>
      <c r="B4" s="8026" t="s">
        <v>2</v>
      </c>
      <c r="C4" s="8027"/>
      <c r="D4" s="8027"/>
      <c r="E4" s="8029" t="s">
        <v>3</v>
      </c>
      <c r="F4" s="8029"/>
      <c r="G4" s="8029"/>
      <c r="H4" s="8030" t="s">
        <v>4</v>
      </c>
      <c r="I4" s="8030"/>
      <c r="J4" s="8030"/>
      <c r="K4" s="8031" t="s">
        <v>5</v>
      </c>
      <c r="L4" s="8031"/>
      <c r="M4" s="8031"/>
      <c r="N4" s="8032">
        <v>5</v>
      </c>
      <c r="O4" s="8032"/>
      <c r="P4" s="8032"/>
      <c r="Q4" s="8033" t="s">
        <v>22</v>
      </c>
      <c r="R4" s="8034"/>
      <c r="S4" s="8035"/>
    </row>
    <row r="5" spans="1:19" ht="33" customHeight="1" thickBot="1">
      <c r="A5" s="8024"/>
      <c r="B5" s="8028"/>
      <c r="C5" s="7285"/>
      <c r="D5" s="7285"/>
      <c r="E5" s="8029"/>
      <c r="F5" s="8029"/>
      <c r="G5" s="8029"/>
      <c r="H5" s="8030"/>
      <c r="I5" s="8030"/>
      <c r="J5" s="8030"/>
      <c r="K5" s="8031"/>
      <c r="L5" s="8031"/>
      <c r="M5" s="8031"/>
      <c r="N5" s="8032"/>
      <c r="O5" s="8032"/>
      <c r="P5" s="8032"/>
      <c r="Q5" s="8036"/>
      <c r="R5" s="8037"/>
      <c r="S5" s="8038"/>
    </row>
    <row r="6" spans="1:19" ht="168" customHeight="1" thickBot="1">
      <c r="A6" s="8025"/>
      <c r="B6" s="706" t="s">
        <v>7</v>
      </c>
      <c r="C6" s="706" t="s">
        <v>8</v>
      </c>
      <c r="D6" s="706" t="s">
        <v>9</v>
      </c>
      <c r="E6" s="2082" t="s">
        <v>7</v>
      </c>
      <c r="F6" s="2082" t="s">
        <v>8</v>
      </c>
      <c r="G6" s="2082" t="s">
        <v>9</v>
      </c>
      <c r="H6" s="2082" t="s">
        <v>7</v>
      </c>
      <c r="I6" s="2082" t="s">
        <v>8</v>
      </c>
      <c r="J6" s="2082" t="s">
        <v>9</v>
      </c>
      <c r="K6" s="2082" t="s">
        <v>7</v>
      </c>
      <c r="L6" s="2082" t="s">
        <v>8</v>
      </c>
      <c r="M6" s="2082" t="s">
        <v>9</v>
      </c>
      <c r="N6" s="2082" t="s">
        <v>7</v>
      </c>
      <c r="O6" s="2082" t="s">
        <v>8</v>
      </c>
      <c r="P6" s="2082" t="s">
        <v>9</v>
      </c>
      <c r="Q6" s="706" t="s">
        <v>7</v>
      </c>
      <c r="R6" s="706" t="s">
        <v>8</v>
      </c>
      <c r="S6" s="707" t="s">
        <v>9</v>
      </c>
    </row>
    <row r="7" spans="1:19" ht="34.5" customHeight="1" thickBot="1">
      <c r="A7" s="1176" t="s">
        <v>10</v>
      </c>
      <c r="B7" s="1602"/>
      <c r="C7" s="1603"/>
      <c r="D7" s="1177"/>
      <c r="E7" s="2083"/>
      <c r="F7" s="2083"/>
      <c r="G7" s="2084"/>
      <c r="H7" s="2085"/>
      <c r="I7" s="2083"/>
      <c r="J7" s="2086"/>
      <c r="K7" s="2083"/>
      <c r="L7" s="2083"/>
      <c r="M7" s="2084"/>
      <c r="N7" s="2085"/>
      <c r="O7" s="2083"/>
      <c r="P7" s="2086"/>
      <c r="Q7" s="522"/>
      <c r="R7" s="523"/>
      <c r="S7" s="524"/>
    </row>
    <row r="8" spans="1:19" ht="28.5" customHeight="1">
      <c r="A8" s="1999" t="s">
        <v>235</v>
      </c>
      <c r="B8" s="2000">
        <f>'[13]Бак ЗФО ТА'!B8</f>
        <v>0</v>
      </c>
      <c r="C8" s="2882">
        <f>'[13]Бак ЗФО ТА'!C8</f>
        <v>0</v>
      </c>
      <c r="D8" s="2002">
        <f>'[13]Бак ЗФО ТА'!D8</f>
        <v>0</v>
      </c>
      <c r="E8" s="2000">
        <f>'[13]Бак ЗФО ТА'!E8</f>
        <v>0</v>
      </c>
      <c r="F8" s="2882">
        <f>'[13]Бак ЗФО ТА'!F8</f>
        <v>0</v>
      </c>
      <c r="G8" s="2002">
        <f>'[13]Бак ЗФО ТА'!G8</f>
        <v>0</v>
      </c>
      <c r="H8" s="2000">
        <f t="shared" ref="H8:R13" si="0">H19+H29</f>
        <v>0</v>
      </c>
      <c r="I8" s="2882">
        <f t="shared" si="0"/>
        <v>0</v>
      </c>
      <c r="J8" s="2002">
        <f t="shared" si="0"/>
        <v>0</v>
      </c>
      <c r="K8" s="2000">
        <f t="shared" si="0"/>
        <v>12</v>
      </c>
      <c r="L8" s="2882">
        <f t="shared" si="0"/>
        <v>0</v>
      </c>
      <c r="M8" s="2002">
        <f t="shared" si="0"/>
        <v>12</v>
      </c>
      <c r="N8" s="2000">
        <f t="shared" si="0"/>
        <v>0</v>
      </c>
      <c r="O8" s="2882">
        <f t="shared" si="0"/>
        <v>0</v>
      </c>
      <c r="P8" s="2002">
        <f t="shared" si="0"/>
        <v>0</v>
      </c>
      <c r="Q8" s="2003">
        <f t="shared" si="0"/>
        <v>12</v>
      </c>
      <c r="R8" s="6722">
        <f t="shared" si="0"/>
        <v>0</v>
      </c>
      <c r="S8" s="521">
        <f t="shared" ref="S8" si="1">S19+S29</f>
        <v>12</v>
      </c>
    </row>
    <row r="9" spans="1:19" ht="28.5" customHeight="1">
      <c r="A9" s="2006" t="s">
        <v>218</v>
      </c>
      <c r="B9" s="2883">
        <f>'[13]Бак ЗФО ТА'!B9</f>
        <v>0</v>
      </c>
      <c r="C9" s="2884">
        <f>'[13]Бак ЗФО ТА'!C9</f>
        <v>0</v>
      </c>
      <c r="D9" s="2885">
        <f>'[13]Бак ЗФО ТА'!D9</f>
        <v>0</v>
      </c>
      <c r="E9" s="2883">
        <f>'[13]Бак ЗФО ТА'!E9</f>
        <v>0</v>
      </c>
      <c r="F9" s="2884">
        <f>'[13]Бак ЗФО ТА'!F9</f>
        <v>0</v>
      </c>
      <c r="G9" s="2885">
        <f>'[13]Бак ЗФО ТА'!G9</f>
        <v>0</v>
      </c>
      <c r="H9" s="2883">
        <f t="shared" si="0"/>
        <v>0</v>
      </c>
      <c r="I9" s="2884">
        <f t="shared" si="0"/>
        <v>22</v>
      </c>
      <c r="J9" s="2885">
        <f t="shared" si="0"/>
        <v>22</v>
      </c>
      <c r="K9" s="2883">
        <v>0</v>
      </c>
      <c r="L9" s="2884">
        <f>L20+L30</f>
        <v>23</v>
      </c>
      <c r="M9" s="2885">
        <f>K9+L9</f>
        <v>23</v>
      </c>
      <c r="N9" s="2883">
        <f t="shared" si="0"/>
        <v>10</v>
      </c>
      <c r="O9" s="2884">
        <f t="shared" si="0"/>
        <v>21</v>
      </c>
      <c r="P9" s="2885">
        <f t="shared" si="0"/>
        <v>31</v>
      </c>
      <c r="Q9" s="6723">
        <f>Q20+Q30</f>
        <v>10</v>
      </c>
      <c r="R9" s="6724">
        <f t="shared" si="0"/>
        <v>66</v>
      </c>
      <c r="S9" s="6735">
        <f t="shared" ref="S9" si="2">S20+S30</f>
        <v>76</v>
      </c>
    </row>
    <row r="10" spans="1:19" ht="33" customHeight="1">
      <c r="A10" s="2006" t="s">
        <v>219</v>
      </c>
      <c r="B10" s="2883">
        <f>'[13]Бак ЗФО ТА'!B10</f>
        <v>0</v>
      </c>
      <c r="C10" s="2884">
        <f>'[13]Бак ЗФО ТА'!C10</f>
        <v>18</v>
      </c>
      <c r="D10" s="2885">
        <f>'[13]Бак ЗФО ТА'!D10</f>
        <v>18</v>
      </c>
      <c r="E10" s="2883">
        <f>'[13]Бак ЗФО ТА'!E10</f>
        <v>0</v>
      </c>
      <c r="F10" s="2884">
        <f>'[13]Бак ЗФО ТА'!F10</f>
        <v>8</v>
      </c>
      <c r="G10" s="2885">
        <f>'[13]Бак ЗФО ТА'!G10</f>
        <v>8</v>
      </c>
      <c r="H10" s="2883">
        <f t="shared" si="0"/>
        <v>0</v>
      </c>
      <c r="I10" s="2884">
        <f t="shared" si="0"/>
        <v>0</v>
      </c>
      <c r="J10" s="2885">
        <f t="shared" si="0"/>
        <v>0</v>
      </c>
      <c r="K10" s="2883">
        <f t="shared" si="0"/>
        <v>0</v>
      </c>
      <c r="L10" s="2884">
        <f t="shared" si="0"/>
        <v>0</v>
      </c>
      <c r="M10" s="2885">
        <f t="shared" si="0"/>
        <v>0</v>
      </c>
      <c r="N10" s="2883">
        <f t="shared" si="0"/>
        <v>0</v>
      </c>
      <c r="O10" s="2884">
        <f t="shared" si="0"/>
        <v>0</v>
      </c>
      <c r="P10" s="2885">
        <f t="shared" si="0"/>
        <v>0</v>
      </c>
      <c r="Q10" s="6723">
        <f t="shared" si="0"/>
        <v>0</v>
      </c>
      <c r="R10" s="6724">
        <f t="shared" si="0"/>
        <v>26</v>
      </c>
      <c r="S10" s="6737">
        <f t="shared" ref="S10" si="3">S21+S31</f>
        <v>26</v>
      </c>
    </row>
    <row r="11" spans="1:19" ht="28.5" customHeight="1">
      <c r="A11" s="6725" t="s">
        <v>222</v>
      </c>
      <c r="B11" s="6726">
        <f>'[13]Бак ЗФО ТА'!B11</f>
        <v>0</v>
      </c>
      <c r="C11" s="6727">
        <f>'[13]Бак ЗФО ТА'!C11</f>
        <v>18</v>
      </c>
      <c r="D11" s="6728">
        <f>'[13]Бак ЗФО ТА'!D11</f>
        <v>18</v>
      </c>
      <c r="E11" s="6726">
        <f>'[13]Бак ЗФО ТА'!E11</f>
        <v>0</v>
      </c>
      <c r="F11" s="6727">
        <f>'[13]Бак ЗФО ТА'!F11</f>
        <v>8</v>
      </c>
      <c r="G11" s="6728">
        <f>'[13]Бак ЗФО ТА'!G11</f>
        <v>8</v>
      </c>
      <c r="H11" s="6726">
        <f t="shared" si="0"/>
        <v>0</v>
      </c>
      <c r="I11" s="6727">
        <f t="shared" si="0"/>
        <v>0</v>
      </c>
      <c r="J11" s="6728">
        <f t="shared" si="0"/>
        <v>0</v>
      </c>
      <c r="K11" s="6726">
        <f t="shared" si="0"/>
        <v>0</v>
      </c>
      <c r="L11" s="6727">
        <f t="shared" si="0"/>
        <v>0</v>
      </c>
      <c r="M11" s="6728">
        <f t="shared" si="0"/>
        <v>0</v>
      </c>
      <c r="N11" s="6726">
        <f t="shared" si="0"/>
        <v>0</v>
      </c>
      <c r="O11" s="6727">
        <f t="shared" si="0"/>
        <v>0</v>
      </c>
      <c r="P11" s="6728">
        <f t="shared" si="0"/>
        <v>0</v>
      </c>
      <c r="Q11" s="6729">
        <f t="shared" si="0"/>
        <v>0</v>
      </c>
      <c r="R11" s="6730">
        <f t="shared" si="0"/>
        <v>25</v>
      </c>
      <c r="S11" s="6736">
        <f t="shared" ref="S11" si="4">S22+S32</f>
        <v>25</v>
      </c>
    </row>
    <row r="12" spans="1:19" ht="28.5" customHeight="1">
      <c r="A12" s="2006" t="s">
        <v>227</v>
      </c>
      <c r="B12" s="2883">
        <f>'[13]Бак ЗФО ТА'!B13</f>
        <v>12</v>
      </c>
      <c r="C12" s="2884">
        <f>'[13]Бак ЗФО ТА'!C13</f>
        <v>5</v>
      </c>
      <c r="D12" s="2885">
        <f>'[13]Бак ЗФО ТА'!D13</f>
        <v>17</v>
      </c>
      <c r="E12" s="2883">
        <f>'[13]Бак ЗФО ТА'!E13</f>
        <v>17</v>
      </c>
      <c r="F12" s="2884">
        <f>'[13]Бак ЗФО ТА'!F13</f>
        <v>8</v>
      </c>
      <c r="G12" s="2885">
        <f>'[13]Бак ЗФО ТА'!G13</f>
        <v>25</v>
      </c>
      <c r="H12" s="2883">
        <f>H23+H33</f>
        <v>14</v>
      </c>
      <c r="I12" s="2884">
        <f t="shared" si="0"/>
        <v>9</v>
      </c>
      <c r="J12" s="2885">
        <f>H12+I12</f>
        <v>23</v>
      </c>
      <c r="K12" s="2883">
        <f t="shared" si="0"/>
        <v>6</v>
      </c>
      <c r="L12" s="2884">
        <f t="shared" si="0"/>
        <v>4</v>
      </c>
      <c r="M12" s="2885">
        <f t="shared" si="0"/>
        <v>10</v>
      </c>
      <c r="N12" s="2883">
        <f t="shared" si="0"/>
        <v>9</v>
      </c>
      <c r="O12" s="2884">
        <f t="shared" si="0"/>
        <v>8</v>
      </c>
      <c r="P12" s="2885">
        <f t="shared" si="0"/>
        <v>17</v>
      </c>
      <c r="Q12" s="6723">
        <v>29</v>
      </c>
      <c r="R12" s="6724">
        <f t="shared" si="0"/>
        <v>34</v>
      </c>
      <c r="S12" s="1103">
        <f t="shared" ref="S12" si="5">S23+S33</f>
        <v>92</v>
      </c>
    </row>
    <row r="13" spans="1:19" ht="28.5" customHeight="1">
      <c r="A13" s="2006" t="s">
        <v>236</v>
      </c>
      <c r="B13" s="2883">
        <f>'[13]Бак ЗФО ТА'!B14</f>
        <v>16</v>
      </c>
      <c r="C13" s="2884">
        <f>'[13]Бак ЗФО ТА'!C14</f>
        <v>12</v>
      </c>
      <c r="D13" s="2885">
        <f>'[13]Бак ЗФО ТА'!D14</f>
        <v>28</v>
      </c>
      <c r="E13" s="2883">
        <f>'[13]Бак ЗФО ТА'!E14</f>
        <v>14</v>
      </c>
      <c r="F13" s="2884">
        <f>'[13]Бак ЗФО ТА'!F14</f>
        <v>11</v>
      </c>
      <c r="G13" s="2885">
        <f>'[13]Бак ЗФО ТА'!G14</f>
        <v>25</v>
      </c>
      <c r="H13" s="2883">
        <f t="shared" si="0"/>
        <v>15</v>
      </c>
      <c r="I13" s="2884">
        <f>I24+I34</f>
        <v>8</v>
      </c>
      <c r="J13" s="2885">
        <f t="shared" si="0"/>
        <v>23</v>
      </c>
      <c r="K13" s="2883">
        <f t="shared" si="0"/>
        <v>14</v>
      </c>
      <c r="L13" s="2884">
        <f t="shared" si="0"/>
        <v>6</v>
      </c>
      <c r="M13" s="2885">
        <f t="shared" si="0"/>
        <v>20</v>
      </c>
      <c r="N13" s="2883">
        <f t="shared" si="0"/>
        <v>6</v>
      </c>
      <c r="O13" s="2884">
        <f t="shared" si="0"/>
        <v>1</v>
      </c>
      <c r="P13" s="2885">
        <f t="shared" si="0"/>
        <v>7</v>
      </c>
      <c r="Q13" s="6723">
        <f t="shared" si="0"/>
        <v>65</v>
      </c>
      <c r="R13" s="6724">
        <f t="shared" si="0"/>
        <v>38</v>
      </c>
      <c r="S13" s="1103">
        <f t="shared" ref="S13" si="6">S24+S34</f>
        <v>103</v>
      </c>
    </row>
    <row r="14" spans="1:19" ht="33" customHeight="1">
      <c r="A14" s="2006" t="s">
        <v>239</v>
      </c>
      <c r="B14" s="2883">
        <f>'[13]Бак ЗФО ТА'!B15</f>
        <v>0</v>
      </c>
      <c r="C14" s="2884">
        <f>'[13]Бак ЗФО ТА'!C15</f>
        <v>0</v>
      </c>
      <c r="D14" s="2885">
        <f>'[13]Бак ЗФО ТА'!D15</f>
        <v>0</v>
      </c>
      <c r="E14" s="2883">
        <f>'[13]Бак ЗФО ТА'!E15</f>
        <v>0</v>
      </c>
      <c r="F14" s="2884">
        <f>'[13]Бак ЗФО ТА'!F15</f>
        <v>0</v>
      </c>
      <c r="G14" s="2885">
        <f>'[13]Бак ЗФО ТА'!G15</f>
        <v>0</v>
      </c>
      <c r="H14" s="2883">
        <f t="shared" ref="H14:P14" si="7">H35+H25</f>
        <v>0</v>
      </c>
      <c r="I14" s="2884">
        <f t="shared" si="7"/>
        <v>0</v>
      </c>
      <c r="J14" s="2885">
        <f t="shared" si="7"/>
        <v>0</v>
      </c>
      <c r="K14" s="2883">
        <f>K25+K35</f>
        <v>11</v>
      </c>
      <c r="L14" s="2884">
        <f t="shared" si="7"/>
        <v>2</v>
      </c>
      <c r="M14" s="2885">
        <v>13</v>
      </c>
      <c r="N14" s="2883">
        <f t="shared" si="7"/>
        <v>7</v>
      </c>
      <c r="O14" s="2884">
        <f t="shared" si="7"/>
        <v>1</v>
      </c>
      <c r="P14" s="2885">
        <f t="shared" si="7"/>
        <v>8</v>
      </c>
      <c r="Q14" s="6723">
        <f>Q35+Q25</f>
        <v>18</v>
      </c>
      <c r="R14" s="6723">
        <f t="shared" ref="R14:S14" si="8">R35+R25</f>
        <v>3</v>
      </c>
      <c r="S14" s="6723">
        <f t="shared" si="8"/>
        <v>21</v>
      </c>
    </row>
    <row r="15" spans="1:19" ht="36" customHeight="1" thickBot="1">
      <c r="A15" s="2016" t="s">
        <v>229</v>
      </c>
      <c r="B15" s="1966">
        <f>'[13]Бак ЗФО ТА'!B16</f>
        <v>22</v>
      </c>
      <c r="C15" s="2886">
        <f>'[13]Бак ЗФО ТА'!C16</f>
        <v>3</v>
      </c>
      <c r="D15" s="1967">
        <f>'[13]Бак ЗФО ТА'!D16</f>
        <v>25</v>
      </c>
      <c r="E15" s="1966">
        <f>'[13]Бак ЗФО ТА'!E16</f>
        <v>14</v>
      </c>
      <c r="F15" s="2886">
        <f>'[13]Бак ЗФО ТА'!F16</f>
        <v>4</v>
      </c>
      <c r="G15" s="1967">
        <f>'[13]Бак ЗФО ТА'!G16</f>
        <v>18</v>
      </c>
      <c r="H15" s="1966">
        <f t="shared" ref="H15:R15" si="9">H26+H36</f>
        <v>0</v>
      </c>
      <c r="I15" s="2886">
        <f t="shared" si="9"/>
        <v>16</v>
      </c>
      <c r="J15" s="1967">
        <f t="shared" si="9"/>
        <v>16</v>
      </c>
      <c r="K15" s="1966">
        <f t="shared" si="9"/>
        <v>10</v>
      </c>
      <c r="L15" s="2886">
        <f t="shared" si="9"/>
        <v>5</v>
      </c>
      <c r="M15" s="1967">
        <f t="shared" si="9"/>
        <v>15</v>
      </c>
      <c r="N15" s="1966">
        <f t="shared" si="9"/>
        <v>10</v>
      </c>
      <c r="O15" s="2886">
        <f t="shared" si="9"/>
        <v>7</v>
      </c>
      <c r="P15" s="1967">
        <f t="shared" si="9"/>
        <v>17</v>
      </c>
      <c r="Q15" s="2018">
        <f t="shared" si="9"/>
        <v>56</v>
      </c>
      <c r="R15" s="6731">
        <f t="shared" si="9"/>
        <v>35</v>
      </c>
      <c r="S15" s="1085">
        <f t="shared" ref="S15" si="10">S26+S36</f>
        <v>91</v>
      </c>
    </row>
    <row r="16" spans="1:19" ht="34.5" customHeight="1" thickBot="1">
      <c r="A16" s="2062" t="s">
        <v>14</v>
      </c>
      <c r="B16" s="1970">
        <f t="shared" ref="B16:S16" si="11">B8+B9+B10+B12+B13+B14+B15</f>
        <v>50</v>
      </c>
      <c r="C16" s="1970">
        <f t="shared" si="11"/>
        <v>38</v>
      </c>
      <c r="D16" s="1970">
        <f t="shared" si="11"/>
        <v>88</v>
      </c>
      <c r="E16" s="1970">
        <f t="shared" si="11"/>
        <v>45</v>
      </c>
      <c r="F16" s="1970">
        <f t="shared" si="11"/>
        <v>31</v>
      </c>
      <c r="G16" s="1970">
        <f t="shared" si="11"/>
        <v>76</v>
      </c>
      <c r="H16" s="1970">
        <f t="shared" si="11"/>
        <v>29</v>
      </c>
      <c r="I16" s="1970">
        <f t="shared" si="11"/>
        <v>55</v>
      </c>
      <c r="J16" s="1970">
        <f t="shared" si="11"/>
        <v>84</v>
      </c>
      <c r="K16" s="1970">
        <f t="shared" si="11"/>
        <v>53</v>
      </c>
      <c r="L16" s="1970">
        <f t="shared" si="11"/>
        <v>40</v>
      </c>
      <c r="M16" s="1970">
        <f t="shared" si="11"/>
        <v>93</v>
      </c>
      <c r="N16" s="1970">
        <f t="shared" si="11"/>
        <v>42</v>
      </c>
      <c r="O16" s="1970">
        <f t="shared" si="11"/>
        <v>38</v>
      </c>
      <c r="P16" s="1970">
        <f t="shared" si="11"/>
        <v>80</v>
      </c>
      <c r="Q16" s="1970">
        <f t="shared" si="11"/>
        <v>190</v>
      </c>
      <c r="R16" s="1970">
        <f t="shared" si="11"/>
        <v>202</v>
      </c>
      <c r="S16" s="1970">
        <f t="shared" si="11"/>
        <v>421</v>
      </c>
    </row>
    <row r="17" spans="1:19" ht="30.75" customHeight="1" thickBot="1">
      <c r="A17" s="6715" t="s">
        <v>15</v>
      </c>
      <c r="B17" s="1938"/>
      <c r="C17" s="1939"/>
      <c r="D17" s="6716"/>
      <c r="E17" s="1986"/>
      <c r="F17" s="1939"/>
      <c r="G17" s="1940"/>
      <c r="H17" s="1938"/>
      <c r="I17" s="1939"/>
      <c r="J17" s="1940"/>
      <c r="K17" s="1938"/>
      <c r="L17" s="1939"/>
      <c r="M17" s="1940"/>
      <c r="N17" s="1938"/>
      <c r="O17" s="1939"/>
      <c r="P17" s="1940"/>
      <c r="Q17" s="1944"/>
      <c r="R17" s="1945"/>
      <c r="S17" s="1104"/>
    </row>
    <row r="18" spans="1:19" ht="30.75" customHeight="1" thickBot="1">
      <c r="A18" s="1958" t="s">
        <v>16</v>
      </c>
      <c r="B18" s="1941"/>
      <c r="C18" s="1942"/>
      <c r="D18" s="1946"/>
      <c r="E18" s="2058"/>
      <c r="F18" s="1942"/>
      <c r="G18" s="1943"/>
      <c r="H18" s="1941"/>
      <c r="I18" s="1942"/>
      <c r="J18" s="1943"/>
      <c r="K18" s="1941"/>
      <c r="L18" s="1942"/>
      <c r="M18" s="1943"/>
      <c r="N18" s="1944"/>
      <c r="O18" s="1945"/>
      <c r="P18" s="1943"/>
      <c r="Q18" s="6717"/>
      <c r="R18" s="6718"/>
      <c r="S18" s="1178"/>
    </row>
    <row r="19" spans="1:19" ht="29.25" customHeight="1">
      <c r="A19" s="2028" t="s">
        <v>235</v>
      </c>
      <c r="B19" s="7014">
        <v>0</v>
      </c>
      <c r="C19" s="7015">
        <v>0</v>
      </c>
      <c r="D19" s="7016">
        <v>0</v>
      </c>
      <c r="E19" s="7017">
        <v>0</v>
      </c>
      <c r="F19" s="7015">
        <v>0</v>
      </c>
      <c r="G19" s="7017">
        <v>0</v>
      </c>
      <c r="H19" s="2029">
        <v>0</v>
      </c>
      <c r="I19" s="2076">
        <v>0</v>
      </c>
      <c r="J19" s="2031">
        <f>H19+I19</f>
        <v>0</v>
      </c>
      <c r="K19" s="2029">
        <v>12</v>
      </c>
      <c r="L19" s="2076">
        <v>0</v>
      </c>
      <c r="M19" s="2031">
        <f>K19+L19</f>
        <v>12</v>
      </c>
      <c r="N19" s="2029">
        <v>0</v>
      </c>
      <c r="O19" s="2076">
        <v>0</v>
      </c>
      <c r="P19" s="2031">
        <f>N19+O19</f>
        <v>0</v>
      </c>
      <c r="Q19" s="2003">
        <f t="shared" ref="Q19:R20" si="12">B19+E19+H19+K19+N19</f>
        <v>12</v>
      </c>
      <c r="R19" s="6722">
        <f t="shared" si="12"/>
        <v>0</v>
      </c>
      <c r="S19" s="1179">
        <f>Q19+R19</f>
        <v>12</v>
      </c>
    </row>
    <row r="20" spans="1:19" ht="36" customHeight="1">
      <c r="A20" s="2032" t="s">
        <v>218</v>
      </c>
      <c r="B20" s="7018">
        <v>0</v>
      </c>
      <c r="C20" s="7019">
        <v>0</v>
      </c>
      <c r="D20" s="7020">
        <v>0</v>
      </c>
      <c r="E20" s="7021">
        <v>0</v>
      </c>
      <c r="F20" s="7019">
        <v>0</v>
      </c>
      <c r="G20" s="7021">
        <v>0</v>
      </c>
      <c r="H20" s="2077">
        <v>0</v>
      </c>
      <c r="I20" s="2078">
        <v>22</v>
      </c>
      <c r="J20" s="3237">
        <f>H20+I20</f>
        <v>22</v>
      </c>
      <c r="K20" s="2077">
        <v>0</v>
      </c>
      <c r="L20" s="2078">
        <v>23</v>
      </c>
      <c r="M20" s="3237">
        <f>K20+L20</f>
        <v>23</v>
      </c>
      <c r="N20" s="2077">
        <v>9</v>
      </c>
      <c r="O20" s="2078">
        <v>21</v>
      </c>
      <c r="P20" s="3237">
        <f>N20+O20</f>
        <v>30</v>
      </c>
      <c r="Q20" s="6723">
        <f t="shared" si="12"/>
        <v>9</v>
      </c>
      <c r="R20" s="6724">
        <f t="shared" si="12"/>
        <v>66</v>
      </c>
      <c r="S20" s="1936">
        <f>Q20+R20</f>
        <v>75</v>
      </c>
    </row>
    <row r="21" spans="1:19" ht="30.75" customHeight="1">
      <c r="A21" s="2032" t="s">
        <v>219</v>
      </c>
      <c r="B21" s="7034">
        <f t="shared" ref="B21:D21" si="13">SUM(B22:B22)</f>
        <v>0</v>
      </c>
      <c r="C21" s="7035">
        <f t="shared" si="13"/>
        <v>17</v>
      </c>
      <c r="D21" s="7036">
        <f t="shared" si="13"/>
        <v>17</v>
      </c>
      <c r="E21" s="7037">
        <f t="shared" ref="E21:G21" si="14">SUM(E22:E22)</f>
        <v>0</v>
      </c>
      <c r="F21" s="7035">
        <f t="shared" si="14"/>
        <v>8</v>
      </c>
      <c r="G21" s="7038">
        <f t="shared" si="14"/>
        <v>8</v>
      </c>
      <c r="H21" s="2077">
        <f t="shared" ref="H21:R21" si="15">SUM(H22)</f>
        <v>0</v>
      </c>
      <c r="I21" s="2078">
        <f t="shared" si="15"/>
        <v>0</v>
      </c>
      <c r="J21" s="3237">
        <f t="shared" ref="J21:J26" si="16">H21+I21</f>
        <v>0</v>
      </c>
      <c r="K21" s="2077">
        <f t="shared" si="15"/>
        <v>0</v>
      </c>
      <c r="L21" s="2078">
        <f t="shared" si="15"/>
        <v>0</v>
      </c>
      <c r="M21" s="3237">
        <f t="shared" ref="M21:M26" si="17">K21+L21</f>
        <v>0</v>
      </c>
      <c r="N21" s="2077">
        <f t="shared" si="15"/>
        <v>0</v>
      </c>
      <c r="O21" s="2078">
        <f t="shared" si="15"/>
        <v>0</v>
      </c>
      <c r="P21" s="3237">
        <f t="shared" ref="P21:P26" si="18">N21+O21</f>
        <v>0</v>
      </c>
      <c r="Q21" s="6723">
        <f t="shared" si="15"/>
        <v>0</v>
      </c>
      <c r="R21" s="6724">
        <f t="shared" si="15"/>
        <v>25</v>
      </c>
      <c r="S21" s="6739">
        <f t="shared" ref="S21" si="19">SUM(S22:S22)</f>
        <v>25</v>
      </c>
    </row>
    <row r="22" spans="1:19" ht="30" customHeight="1">
      <c r="A22" s="6732" t="s">
        <v>222</v>
      </c>
      <c r="B22" s="7022">
        <v>0</v>
      </c>
      <c r="C22" s="7023">
        <v>17</v>
      </c>
      <c r="D22" s="7024">
        <v>17</v>
      </c>
      <c r="E22" s="7025">
        <v>0</v>
      </c>
      <c r="F22" s="7023">
        <v>8</v>
      </c>
      <c r="G22" s="7025">
        <v>8</v>
      </c>
      <c r="H22" s="6733">
        <v>0</v>
      </c>
      <c r="I22" s="6734">
        <v>0</v>
      </c>
      <c r="J22" s="3237">
        <f t="shared" si="16"/>
        <v>0</v>
      </c>
      <c r="K22" s="6733">
        <v>0</v>
      </c>
      <c r="L22" s="6734">
        <v>0</v>
      </c>
      <c r="M22" s="3237">
        <f t="shared" si="17"/>
        <v>0</v>
      </c>
      <c r="N22" s="6733">
        <v>0</v>
      </c>
      <c r="O22" s="6734">
        <v>0</v>
      </c>
      <c r="P22" s="3237">
        <f t="shared" si="18"/>
        <v>0</v>
      </c>
      <c r="Q22" s="6729">
        <f t="shared" ref="Q22:R26" si="20">B22+E22+H22+K22+N22</f>
        <v>0</v>
      </c>
      <c r="R22" s="6730">
        <f t="shared" si="20"/>
        <v>25</v>
      </c>
      <c r="S22" s="6738">
        <f t="shared" ref="S22:S26" si="21">Q22+R22</f>
        <v>25</v>
      </c>
    </row>
    <row r="23" spans="1:19" ht="30" customHeight="1">
      <c r="A23" s="2032" t="s">
        <v>227</v>
      </c>
      <c r="B23" s="7026">
        <v>12</v>
      </c>
      <c r="C23" s="7027">
        <v>5</v>
      </c>
      <c r="D23" s="7028">
        <v>17</v>
      </c>
      <c r="E23" s="7029">
        <v>17</v>
      </c>
      <c r="F23" s="7027">
        <v>7</v>
      </c>
      <c r="G23" s="7029">
        <v>24</v>
      </c>
      <c r="H23" s="2077">
        <v>13</v>
      </c>
      <c r="I23" s="2078">
        <v>9</v>
      </c>
      <c r="J23" s="3237">
        <f t="shared" si="16"/>
        <v>22</v>
      </c>
      <c r="K23" s="2077">
        <v>5</v>
      </c>
      <c r="L23" s="2078">
        <v>4</v>
      </c>
      <c r="M23" s="3237">
        <f t="shared" si="17"/>
        <v>9</v>
      </c>
      <c r="N23" s="2077">
        <v>9</v>
      </c>
      <c r="O23" s="2078">
        <v>8</v>
      </c>
      <c r="P23" s="3237">
        <f t="shared" si="18"/>
        <v>17</v>
      </c>
      <c r="Q23" s="6723">
        <f t="shared" si="20"/>
        <v>56</v>
      </c>
      <c r="R23" s="6724">
        <f t="shared" si="20"/>
        <v>33</v>
      </c>
      <c r="S23" s="2278">
        <f t="shared" si="21"/>
        <v>89</v>
      </c>
    </row>
    <row r="24" spans="1:19" ht="36" customHeight="1">
      <c r="A24" s="2032" t="s">
        <v>228</v>
      </c>
      <c r="B24" s="7026">
        <v>16</v>
      </c>
      <c r="C24" s="7027">
        <v>12</v>
      </c>
      <c r="D24" s="7028">
        <v>28</v>
      </c>
      <c r="E24" s="7029">
        <v>14</v>
      </c>
      <c r="F24" s="7027">
        <v>11</v>
      </c>
      <c r="G24" s="7029">
        <v>25</v>
      </c>
      <c r="H24" s="2077">
        <v>14</v>
      </c>
      <c r="I24" s="2078">
        <v>8</v>
      </c>
      <c r="J24" s="3237">
        <f t="shared" si="16"/>
        <v>22</v>
      </c>
      <c r="K24" s="2077">
        <v>13</v>
      </c>
      <c r="L24" s="2078">
        <v>6</v>
      </c>
      <c r="M24" s="3237">
        <f t="shared" si="17"/>
        <v>19</v>
      </c>
      <c r="N24" s="2077">
        <v>6</v>
      </c>
      <c r="O24" s="2078">
        <v>1</v>
      </c>
      <c r="P24" s="3237">
        <f t="shared" si="18"/>
        <v>7</v>
      </c>
      <c r="Q24" s="6723">
        <f t="shared" si="20"/>
        <v>63</v>
      </c>
      <c r="R24" s="6724">
        <f t="shared" si="20"/>
        <v>38</v>
      </c>
      <c r="S24" s="1386">
        <f t="shared" si="21"/>
        <v>101</v>
      </c>
    </row>
    <row r="25" spans="1:19" ht="24.75" customHeight="1">
      <c r="A25" s="2032" t="s">
        <v>239</v>
      </c>
      <c r="B25" s="7030">
        <v>0</v>
      </c>
      <c r="C25" s="7031">
        <v>0</v>
      </c>
      <c r="D25" s="7032">
        <v>0</v>
      </c>
      <c r="E25" s="7033">
        <v>0</v>
      </c>
      <c r="F25" s="7031">
        <v>0</v>
      </c>
      <c r="G25" s="7033">
        <v>0</v>
      </c>
      <c r="H25" s="2077">
        <v>0</v>
      </c>
      <c r="I25" s="2078">
        <v>0</v>
      </c>
      <c r="J25" s="3237">
        <f t="shared" si="16"/>
        <v>0</v>
      </c>
      <c r="K25" s="2077">
        <v>10</v>
      </c>
      <c r="L25" s="2078">
        <v>2</v>
      </c>
      <c r="M25" s="3237">
        <f t="shared" si="17"/>
        <v>12</v>
      </c>
      <c r="N25" s="2077">
        <v>7</v>
      </c>
      <c r="O25" s="2078">
        <v>1</v>
      </c>
      <c r="P25" s="3237">
        <f t="shared" si="18"/>
        <v>8</v>
      </c>
      <c r="Q25" s="6723">
        <f t="shared" si="20"/>
        <v>17</v>
      </c>
      <c r="R25" s="6724">
        <f t="shared" si="20"/>
        <v>3</v>
      </c>
      <c r="S25" s="1386">
        <f t="shared" si="21"/>
        <v>20</v>
      </c>
    </row>
    <row r="26" spans="1:19" ht="24.75" customHeight="1" thickBot="1">
      <c r="A26" s="2038" t="s">
        <v>229</v>
      </c>
      <c r="B26" s="7030">
        <v>21</v>
      </c>
      <c r="C26" s="7031">
        <v>3</v>
      </c>
      <c r="D26" s="7032">
        <v>24</v>
      </c>
      <c r="E26" s="7033">
        <v>14</v>
      </c>
      <c r="F26" s="7031">
        <v>4</v>
      </c>
      <c r="G26" s="7033">
        <v>18</v>
      </c>
      <c r="H26" s="1977">
        <v>0</v>
      </c>
      <c r="I26" s="1978">
        <v>16</v>
      </c>
      <c r="J26" s="3237">
        <f t="shared" si="16"/>
        <v>16</v>
      </c>
      <c r="K26" s="1977">
        <v>10</v>
      </c>
      <c r="L26" s="1978">
        <v>5</v>
      </c>
      <c r="M26" s="3237">
        <f t="shared" si="17"/>
        <v>15</v>
      </c>
      <c r="N26" s="1977">
        <v>10</v>
      </c>
      <c r="O26" s="1978">
        <v>7</v>
      </c>
      <c r="P26" s="3237">
        <f t="shared" si="18"/>
        <v>17</v>
      </c>
      <c r="Q26" s="2018">
        <f t="shared" si="20"/>
        <v>55</v>
      </c>
      <c r="R26" s="6731">
        <f t="shared" si="20"/>
        <v>35</v>
      </c>
      <c r="S26" s="1387">
        <f t="shared" si="21"/>
        <v>90</v>
      </c>
    </row>
    <row r="27" spans="1:19" ht="33.75" customHeight="1" thickBot="1">
      <c r="A27" s="6720" t="s">
        <v>17</v>
      </c>
      <c r="B27" s="2081">
        <f t="shared" ref="B27:S27" si="22">B19+B20+B21+B23+B24+B25+B26</f>
        <v>49</v>
      </c>
      <c r="C27" s="2081">
        <f t="shared" si="22"/>
        <v>37</v>
      </c>
      <c r="D27" s="2081">
        <f t="shared" si="22"/>
        <v>86</v>
      </c>
      <c r="E27" s="2081">
        <f t="shared" si="22"/>
        <v>45</v>
      </c>
      <c r="F27" s="2081">
        <f t="shared" si="22"/>
        <v>30</v>
      </c>
      <c r="G27" s="2081">
        <f t="shared" si="22"/>
        <v>75</v>
      </c>
      <c r="H27" s="2081">
        <f t="shared" si="22"/>
        <v>27</v>
      </c>
      <c r="I27" s="2081">
        <f t="shared" si="22"/>
        <v>55</v>
      </c>
      <c r="J27" s="2081">
        <f t="shared" si="22"/>
        <v>82</v>
      </c>
      <c r="K27" s="2081">
        <f t="shared" si="22"/>
        <v>50</v>
      </c>
      <c r="L27" s="2081">
        <f t="shared" si="22"/>
        <v>40</v>
      </c>
      <c r="M27" s="2081">
        <f t="shared" si="22"/>
        <v>90</v>
      </c>
      <c r="N27" s="2081">
        <f t="shared" si="22"/>
        <v>41</v>
      </c>
      <c r="O27" s="2081">
        <f t="shared" si="22"/>
        <v>38</v>
      </c>
      <c r="P27" s="2081">
        <f t="shared" si="22"/>
        <v>79</v>
      </c>
      <c r="Q27" s="2081">
        <f t="shared" si="22"/>
        <v>212</v>
      </c>
      <c r="R27" s="2081">
        <f t="shared" si="22"/>
        <v>200</v>
      </c>
      <c r="S27" s="2081">
        <f t="shared" si="22"/>
        <v>412</v>
      </c>
    </row>
    <row r="28" spans="1:19" ht="31.5" customHeight="1" thickBot="1">
      <c r="A28" s="6721" t="s">
        <v>18</v>
      </c>
      <c r="B28" s="1941"/>
      <c r="C28" s="1942"/>
      <c r="D28" s="1946"/>
      <c r="E28" s="1941"/>
      <c r="F28" s="1942"/>
      <c r="G28" s="1946"/>
      <c r="H28" s="1941"/>
      <c r="I28" s="1942"/>
      <c r="J28" s="1946"/>
      <c r="K28" s="1941"/>
      <c r="L28" s="1942"/>
      <c r="M28" s="1946"/>
      <c r="N28" s="1941"/>
      <c r="O28" s="1942"/>
      <c r="P28" s="1946"/>
      <c r="Q28" s="1986"/>
      <c r="R28" s="1939"/>
      <c r="S28" s="7039"/>
    </row>
    <row r="29" spans="1:19" ht="24.95" customHeight="1">
      <c r="A29" s="2028" t="s">
        <v>235</v>
      </c>
      <c r="B29" s="2029">
        <v>0</v>
      </c>
      <c r="C29" s="2076">
        <v>0</v>
      </c>
      <c r="D29" s="2031">
        <v>0</v>
      </c>
      <c r="E29" s="2029">
        <v>0</v>
      </c>
      <c r="F29" s="2076">
        <v>0</v>
      </c>
      <c r="G29" s="2031">
        <v>0</v>
      </c>
      <c r="H29" s="2029">
        <v>0</v>
      </c>
      <c r="I29" s="2076">
        <v>0</v>
      </c>
      <c r="J29" s="2031">
        <f>H29+I29</f>
        <v>0</v>
      </c>
      <c r="K29" s="2029">
        <v>0</v>
      </c>
      <c r="L29" s="2076">
        <v>0</v>
      </c>
      <c r="M29" s="2031">
        <f>K29+L29</f>
        <v>0</v>
      </c>
      <c r="N29" s="2029">
        <v>0</v>
      </c>
      <c r="O29" s="2076">
        <v>0</v>
      </c>
      <c r="P29" s="2031">
        <f>N29+O29</f>
        <v>0</v>
      </c>
      <c r="Q29" s="2003">
        <f t="shared" ref="Q29" si="23">B29+E29+H29+K29+N29</f>
        <v>0</v>
      </c>
      <c r="R29" s="6722">
        <f t="shared" ref="R29" si="24">C29+F29+I29+L29+O29</f>
        <v>0</v>
      </c>
      <c r="S29" s="2005">
        <f t="shared" ref="S29" si="25">D29+G29+J29+M29+P29</f>
        <v>0</v>
      </c>
    </row>
    <row r="30" spans="1:19" ht="24.75" customHeight="1">
      <c r="A30" s="2032" t="s">
        <v>218</v>
      </c>
      <c r="B30" s="2077">
        <v>0</v>
      </c>
      <c r="C30" s="2078">
        <v>0</v>
      </c>
      <c r="D30" s="3237">
        <v>0</v>
      </c>
      <c r="E30" s="2077">
        <v>0</v>
      </c>
      <c r="F30" s="2078">
        <v>0</v>
      </c>
      <c r="G30" s="3237">
        <v>0</v>
      </c>
      <c r="H30" s="2077">
        <v>0</v>
      </c>
      <c r="I30" s="2078">
        <v>0</v>
      </c>
      <c r="J30" s="3237">
        <f>H30+I30</f>
        <v>0</v>
      </c>
      <c r="K30" s="2077">
        <v>0</v>
      </c>
      <c r="L30" s="2078">
        <v>0</v>
      </c>
      <c r="M30" s="3237">
        <f>K30+L30</f>
        <v>0</v>
      </c>
      <c r="N30" s="2077">
        <v>1</v>
      </c>
      <c r="O30" s="2078">
        <v>0</v>
      </c>
      <c r="P30" s="3237">
        <f>N30+O30</f>
        <v>1</v>
      </c>
      <c r="Q30" s="6723">
        <f t="shared" ref="Q30:Q36" si="26">B30+E30+H30+K30+N30</f>
        <v>1</v>
      </c>
      <c r="R30" s="6724">
        <f t="shared" ref="R30:R36" si="27">C30+F30+I30+L30+O30</f>
        <v>0</v>
      </c>
      <c r="S30" s="7041">
        <f t="shared" ref="S30:S36" si="28">D30+G30+J30+M30+P30</f>
        <v>1</v>
      </c>
    </row>
    <row r="31" spans="1:19" ht="24.75" customHeight="1">
      <c r="A31" s="2032" t="s">
        <v>219</v>
      </c>
      <c r="B31" s="2077">
        <f t="shared" ref="B31:O31" si="29">SUM(B32)</f>
        <v>0</v>
      </c>
      <c r="C31" s="2078">
        <v>1</v>
      </c>
      <c r="D31" s="3237">
        <v>1</v>
      </c>
      <c r="E31" s="2077">
        <f t="shared" si="29"/>
        <v>0</v>
      </c>
      <c r="F31" s="2078">
        <f t="shared" si="29"/>
        <v>0</v>
      </c>
      <c r="G31" s="3237">
        <f t="shared" si="29"/>
        <v>0</v>
      </c>
      <c r="H31" s="2077">
        <f t="shared" si="29"/>
        <v>0</v>
      </c>
      <c r="I31" s="2078">
        <f t="shared" si="29"/>
        <v>0</v>
      </c>
      <c r="J31" s="3237">
        <f t="shared" ref="J31:J36" si="30">H31+I31</f>
        <v>0</v>
      </c>
      <c r="K31" s="2077">
        <f t="shared" si="29"/>
        <v>0</v>
      </c>
      <c r="L31" s="2078">
        <f t="shared" si="29"/>
        <v>0</v>
      </c>
      <c r="M31" s="3237">
        <f t="shared" ref="M31:M36" si="31">K31+L31</f>
        <v>0</v>
      </c>
      <c r="N31" s="2077">
        <f t="shared" si="29"/>
        <v>0</v>
      </c>
      <c r="O31" s="2078">
        <f t="shared" si="29"/>
        <v>0</v>
      </c>
      <c r="P31" s="3237">
        <f t="shared" ref="P31:P36" si="32">N31+O31</f>
        <v>0</v>
      </c>
      <c r="Q31" s="6723">
        <f t="shared" si="26"/>
        <v>0</v>
      </c>
      <c r="R31" s="6724">
        <f t="shared" si="27"/>
        <v>1</v>
      </c>
      <c r="S31" s="7041">
        <f t="shared" si="28"/>
        <v>1</v>
      </c>
    </row>
    <row r="32" spans="1:19" ht="24.75" customHeight="1">
      <c r="A32" s="6732" t="s">
        <v>222</v>
      </c>
      <c r="B32" s="6733">
        <v>0</v>
      </c>
      <c r="C32" s="6734">
        <v>0</v>
      </c>
      <c r="D32" s="3244">
        <v>0</v>
      </c>
      <c r="E32" s="6733">
        <v>0</v>
      </c>
      <c r="F32" s="6734">
        <v>0</v>
      </c>
      <c r="G32" s="3244">
        <v>0</v>
      </c>
      <c r="H32" s="6733">
        <v>0</v>
      </c>
      <c r="I32" s="6734">
        <v>0</v>
      </c>
      <c r="J32" s="3237">
        <f t="shared" si="30"/>
        <v>0</v>
      </c>
      <c r="K32" s="6733">
        <v>0</v>
      </c>
      <c r="L32" s="6734">
        <v>0</v>
      </c>
      <c r="M32" s="3237">
        <f t="shared" si="31"/>
        <v>0</v>
      </c>
      <c r="N32" s="6733">
        <v>0</v>
      </c>
      <c r="O32" s="6734">
        <v>0</v>
      </c>
      <c r="P32" s="3237">
        <f t="shared" si="32"/>
        <v>0</v>
      </c>
      <c r="Q32" s="6723">
        <f t="shared" si="26"/>
        <v>0</v>
      </c>
      <c r="R32" s="6724">
        <f t="shared" si="27"/>
        <v>0</v>
      </c>
      <c r="S32" s="7041">
        <f t="shared" si="28"/>
        <v>0</v>
      </c>
    </row>
    <row r="33" spans="1:19" ht="24.95" customHeight="1">
      <c r="A33" s="2032" t="s">
        <v>227</v>
      </c>
      <c r="B33" s="2077">
        <v>0</v>
      </c>
      <c r="C33" s="2078">
        <v>0</v>
      </c>
      <c r="D33" s="3237">
        <v>0</v>
      </c>
      <c r="E33" s="2077">
        <v>0</v>
      </c>
      <c r="F33" s="2078">
        <v>1</v>
      </c>
      <c r="G33" s="3237">
        <v>1</v>
      </c>
      <c r="H33" s="2077">
        <v>1</v>
      </c>
      <c r="I33" s="2078">
        <v>0</v>
      </c>
      <c r="J33" s="3237">
        <f t="shared" si="30"/>
        <v>1</v>
      </c>
      <c r="K33" s="2077">
        <v>1</v>
      </c>
      <c r="L33" s="2078">
        <v>0</v>
      </c>
      <c r="M33" s="3237">
        <f t="shared" si="31"/>
        <v>1</v>
      </c>
      <c r="N33" s="2077">
        <v>0</v>
      </c>
      <c r="O33" s="2078">
        <v>0</v>
      </c>
      <c r="P33" s="3237">
        <f t="shared" si="32"/>
        <v>0</v>
      </c>
      <c r="Q33" s="6723">
        <f t="shared" si="26"/>
        <v>2</v>
      </c>
      <c r="R33" s="6724">
        <f t="shared" si="27"/>
        <v>1</v>
      </c>
      <c r="S33" s="7041">
        <f t="shared" si="28"/>
        <v>3</v>
      </c>
    </row>
    <row r="34" spans="1:19" ht="24.95" customHeight="1">
      <c r="A34" s="2032" t="s">
        <v>228</v>
      </c>
      <c r="B34" s="2077">
        <v>0</v>
      </c>
      <c r="C34" s="2078">
        <v>0</v>
      </c>
      <c r="D34" s="3237">
        <v>0</v>
      </c>
      <c r="E34" s="2077">
        <v>0</v>
      </c>
      <c r="F34" s="2078">
        <v>0</v>
      </c>
      <c r="G34" s="3237">
        <v>0</v>
      </c>
      <c r="H34" s="2077">
        <v>1</v>
      </c>
      <c r="I34" s="2078">
        <v>0</v>
      </c>
      <c r="J34" s="3237">
        <f t="shared" si="30"/>
        <v>1</v>
      </c>
      <c r="K34" s="2077">
        <v>1</v>
      </c>
      <c r="L34" s="2078">
        <v>0</v>
      </c>
      <c r="M34" s="3237">
        <f t="shared" si="31"/>
        <v>1</v>
      </c>
      <c r="N34" s="2077">
        <v>0</v>
      </c>
      <c r="O34" s="2078">
        <v>0</v>
      </c>
      <c r="P34" s="3237">
        <f t="shared" si="32"/>
        <v>0</v>
      </c>
      <c r="Q34" s="6723">
        <f t="shared" si="26"/>
        <v>2</v>
      </c>
      <c r="R34" s="6724">
        <f t="shared" si="27"/>
        <v>0</v>
      </c>
      <c r="S34" s="7041">
        <f t="shared" si="28"/>
        <v>2</v>
      </c>
    </row>
    <row r="35" spans="1:19" ht="24.95" customHeight="1">
      <c r="A35" s="2032" t="s">
        <v>239</v>
      </c>
      <c r="B35" s="2077">
        <v>0</v>
      </c>
      <c r="C35" s="2078">
        <v>0</v>
      </c>
      <c r="D35" s="3237">
        <v>0</v>
      </c>
      <c r="E35" s="2077">
        <v>0</v>
      </c>
      <c r="F35" s="2078">
        <v>0</v>
      </c>
      <c r="G35" s="3237">
        <v>0</v>
      </c>
      <c r="H35" s="2077">
        <v>0</v>
      </c>
      <c r="I35" s="2078">
        <v>0</v>
      </c>
      <c r="J35" s="3237">
        <f t="shared" si="30"/>
        <v>0</v>
      </c>
      <c r="K35" s="2077">
        <v>1</v>
      </c>
      <c r="L35" s="2078">
        <v>0</v>
      </c>
      <c r="M35" s="3237">
        <f t="shared" si="31"/>
        <v>1</v>
      </c>
      <c r="N35" s="2077">
        <v>0</v>
      </c>
      <c r="O35" s="2078">
        <v>0</v>
      </c>
      <c r="P35" s="3237">
        <f t="shared" si="32"/>
        <v>0</v>
      </c>
      <c r="Q35" s="6723">
        <f t="shared" si="26"/>
        <v>1</v>
      </c>
      <c r="R35" s="6724">
        <f t="shared" si="27"/>
        <v>0</v>
      </c>
      <c r="S35" s="7041">
        <f t="shared" si="28"/>
        <v>1</v>
      </c>
    </row>
    <row r="36" spans="1:19" ht="29.25" customHeight="1" thickBot="1">
      <c r="A36" s="2038" t="s">
        <v>229</v>
      </c>
      <c r="B36" s="1977">
        <v>1</v>
      </c>
      <c r="C36" s="1978">
        <v>0</v>
      </c>
      <c r="D36" s="2040">
        <v>1</v>
      </c>
      <c r="E36" s="1977">
        <v>0</v>
      </c>
      <c r="F36" s="1978">
        <v>0</v>
      </c>
      <c r="G36" s="2040">
        <v>0</v>
      </c>
      <c r="H36" s="1977">
        <v>0</v>
      </c>
      <c r="I36" s="1978">
        <v>0</v>
      </c>
      <c r="J36" s="3237">
        <f t="shared" si="30"/>
        <v>0</v>
      </c>
      <c r="K36" s="1977">
        <v>0</v>
      </c>
      <c r="L36" s="1978">
        <v>0</v>
      </c>
      <c r="M36" s="3237">
        <f t="shared" si="31"/>
        <v>0</v>
      </c>
      <c r="N36" s="1977">
        <v>0</v>
      </c>
      <c r="O36" s="1978">
        <v>0</v>
      </c>
      <c r="P36" s="3237">
        <f t="shared" si="32"/>
        <v>0</v>
      </c>
      <c r="Q36" s="2018">
        <f t="shared" si="26"/>
        <v>1</v>
      </c>
      <c r="R36" s="6731">
        <f t="shared" si="27"/>
        <v>0</v>
      </c>
      <c r="S36" s="2020">
        <f t="shared" si="28"/>
        <v>1</v>
      </c>
    </row>
    <row r="37" spans="1:19" ht="36.75" customHeight="1" thickBot="1">
      <c r="A37" s="2062" t="s">
        <v>19</v>
      </c>
      <c r="B37" s="2081">
        <f t="shared" ref="B37:R37" si="33">B29+B30+B31+B33+B34+B35+B36</f>
        <v>1</v>
      </c>
      <c r="C37" s="2081">
        <f t="shared" si="33"/>
        <v>1</v>
      </c>
      <c r="D37" s="2081">
        <f t="shared" si="33"/>
        <v>2</v>
      </c>
      <c r="E37" s="2081">
        <f t="shared" si="33"/>
        <v>0</v>
      </c>
      <c r="F37" s="2081">
        <f t="shared" si="33"/>
        <v>1</v>
      </c>
      <c r="G37" s="2081">
        <f t="shared" si="33"/>
        <v>1</v>
      </c>
      <c r="H37" s="2081">
        <f t="shared" si="33"/>
        <v>2</v>
      </c>
      <c r="I37" s="2081">
        <f t="shared" si="33"/>
        <v>0</v>
      </c>
      <c r="J37" s="2081">
        <f t="shared" si="33"/>
        <v>2</v>
      </c>
      <c r="K37" s="2081">
        <f t="shared" si="33"/>
        <v>3</v>
      </c>
      <c r="L37" s="2081">
        <f t="shared" si="33"/>
        <v>0</v>
      </c>
      <c r="M37" s="2081">
        <f t="shared" si="33"/>
        <v>3</v>
      </c>
      <c r="N37" s="2081">
        <f t="shared" si="33"/>
        <v>1</v>
      </c>
      <c r="O37" s="2081">
        <f t="shared" si="33"/>
        <v>0</v>
      </c>
      <c r="P37" s="2081">
        <f t="shared" si="33"/>
        <v>1</v>
      </c>
      <c r="Q37" s="2074">
        <f t="shared" si="33"/>
        <v>7</v>
      </c>
      <c r="R37" s="2074">
        <f t="shared" si="33"/>
        <v>2</v>
      </c>
      <c r="S37" s="7040">
        <f>S29+S30+S31+S33+S34+S35+S36</f>
        <v>9</v>
      </c>
    </row>
    <row r="38" spans="1:19" ht="36" customHeight="1" thickBot="1">
      <c r="A38" s="1076" t="s">
        <v>240</v>
      </c>
      <c r="B38" s="2087">
        <f t="shared" ref="B38:S38" si="34">B27+B37</f>
        <v>50</v>
      </c>
      <c r="C38" s="2087">
        <f t="shared" si="34"/>
        <v>38</v>
      </c>
      <c r="D38" s="2087">
        <f t="shared" si="34"/>
        <v>88</v>
      </c>
      <c r="E38" s="2120">
        <f t="shared" si="34"/>
        <v>45</v>
      </c>
      <c r="F38" s="2120">
        <f t="shared" si="34"/>
        <v>31</v>
      </c>
      <c r="G38" s="2120">
        <f t="shared" si="34"/>
        <v>76</v>
      </c>
      <c r="H38" s="5252">
        <f t="shared" si="34"/>
        <v>29</v>
      </c>
      <c r="I38" s="5252">
        <f t="shared" si="34"/>
        <v>55</v>
      </c>
      <c r="J38" s="5252">
        <f t="shared" si="34"/>
        <v>84</v>
      </c>
      <c r="K38" s="5252">
        <f t="shared" si="34"/>
        <v>53</v>
      </c>
      <c r="L38" s="5252">
        <f t="shared" si="34"/>
        <v>40</v>
      </c>
      <c r="M38" s="5252">
        <f t="shared" si="34"/>
        <v>93</v>
      </c>
      <c r="N38" s="5252">
        <f t="shared" si="34"/>
        <v>42</v>
      </c>
      <c r="O38" s="5252">
        <f t="shared" si="34"/>
        <v>38</v>
      </c>
      <c r="P38" s="5252">
        <f t="shared" si="34"/>
        <v>80</v>
      </c>
      <c r="Q38" s="2088">
        <f t="shared" si="34"/>
        <v>219</v>
      </c>
      <c r="R38" s="2088">
        <f t="shared" si="34"/>
        <v>202</v>
      </c>
      <c r="S38" s="2537">
        <f t="shared" si="34"/>
        <v>421</v>
      </c>
    </row>
    <row r="39" spans="1:19">
      <c r="A39" s="52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>
      <c r="A40" s="52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>
      <c r="A41" s="7277"/>
      <c r="B41" s="7277"/>
      <c r="C41" s="7277"/>
      <c r="D41" s="7277"/>
      <c r="E41" s="7277"/>
      <c r="F41" s="7277"/>
      <c r="G41" s="7277"/>
      <c r="H41" s="7277"/>
      <c r="I41" s="7277"/>
      <c r="J41" s="7277"/>
      <c r="K41" s="7277"/>
      <c r="L41" s="7277"/>
      <c r="M41" s="7277"/>
      <c r="N41" s="7277"/>
      <c r="O41" s="7277"/>
      <c r="P41" s="7277"/>
      <c r="Q41" s="7277"/>
      <c r="R41" s="7277"/>
      <c r="S41" s="7277"/>
    </row>
    <row r="42" spans="1:19">
      <c r="A42" s="52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4" spans="1:19">
      <c r="A44" s="58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N33" sqref="N33"/>
    </sheetView>
  </sheetViews>
  <sheetFormatPr defaultColWidth="14.42578125" defaultRowHeight="12.75"/>
  <cols>
    <col min="1" max="1" width="73.28515625" style="3129" customWidth="1"/>
    <col min="2" max="16" width="9.140625" style="3129" customWidth="1"/>
    <col min="17" max="18" width="10.140625" style="3129" customWidth="1"/>
    <col min="19" max="19" width="12" style="3129" customWidth="1"/>
    <col min="20" max="26" width="8" style="3129" customWidth="1"/>
    <col min="27" max="16384" width="14.42578125" style="3129"/>
  </cols>
  <sheetData>
    <row r="1" spans="1:26" ht="54" customHeight="1">
      <c r="A1" s="8039" t="s">
        <v>213</v>
      </c>
      <c r="B1" s="8040"/>
      <c r="C1" s="8040"/>
      <c r="D1" s="8040"/>
      <c r="E1" s="8040"/>
      <c r="F1" s="8040"/>
      <c r="G1" s="8040"/>
      <c r="H1" s="8040"/>
      <c r="I1" s="8040"/>
      <c r="J1" s="8040"/>
      <c r="K1" s="8040"/>
      <c r="L1" s="8040"/>
      <c r="M1" s="8040"/>
      <c r="N1" s="8040"/>
      <c r="O1" s="8040"/>
      <c r="P1" s="8040"/>
      <c r="Q1" s="8040"/>
      <c r="R1" s="8040"/>
      <c r="S1" s="8040"/>
      <c r="T1" s="1947"/>
      <c r="U1" s="1947"/>
      <c r="V1" s="1947"/>
      <c r="W1" s="1947"/>
      <c r="X1" s="1947"/>
      <c r="Y1" s="1947"/>
      <c r="Z1" s="1947"/>
    </row>
    <row r="2" spans="1:26" ht="30" customHeight="1">
      <c r="A2" s="8039" t="s">
        <v>372</v>
      </c>
      <c r="B2" s="8040"/>
      <c r="C2" s="8040"/>
      <c r="D2" s="8040"/>
      <c r="E2" s="8040"/>
      <c r="F2" s="8040"/>
      <c r="G2" s="8040"/>
      <c r="H2" s="8040"/>
      <c r="I2" s="8040"/>
      <c r="J2" s="8040"/>
      <c r="K2" s="8040"/>
      <c r="L2" s="8040"/>
      <c r="M2" s="8040"/>
      <c r="N2" s="8040"/>
      <c r="O2" s="8040"/>
      <c r="P2" s="8040"/>
      <c r="Q2" s="8040"/>
      <c r="R2" s="8040"/>
      <c r="S2" s="8040"/>
      <c r="T2" s="1947"/>
      <c r="U2" s="1947"/>
      <c r="V2" s="1947"/>
      <c r="W2" s="1947"/>
      <c r="X2" s="1947"/>
      <c r="Y2" s="1947"/>
      <c r="Z2" s="1947"/>
    </row>
    <row r="3" spans="1:26" ht="20.25" customHeight="1" thickBot="1">
      <c r="A3" s="3128"/>
      <c r="B3" s="1948"/>
      <c r="C3" s="1948"/>
      <c r="D3" s="1948"/>
      <c r="E3" s="1948"/>
      <c r="F3" s="1948"/>
      <c r="G3" s="1948"/>
      <c r="H3" s="1948"/>
      <c r="I3" s="1948"/>
      <c r="J3" s="1948"/>
      <c r="K3" s="1948"/>
      <c r="L3" s="1948"/>
      <c r="M3" s="1948"/>
      <c r="N3" s="1948"/>
      <c r="O3" s="1948"/>
      <c r="P3" s="1948"/>
      <c r="Q3" s="1948"/>
      <c r="R3" s="1948"/>
      <c r="S3" s="1949"/>
      <c r="T3" s="1947"/>
      <c r="U3" s="1947"/>
      <c r="V3" s="1947"/>
      <c r="W3" s="1947"/>
      <c r="X3" s="1947"/>
      <c r="Y3" s="1947"/>
      <c r="Z3" s="1947"/>
    </row>
    <row r="4" spans="1:26" ht="24.75" customHeight="1">
      <c r="A4" s="8041" t="s">
        <v>1</v>
      </c>
      <c r="B4" s="8041" t="s">
        <v>2</v>
      </c>
      <c r="C4" s="8043"/>
      <c r="D4" s="8043"/>
      <c r="E4" s="8041" t="s">
        <v>3</v>
      </c>
      <c r="F4" s="8043"/>
      <c r="G4" s="8045"/>
      <c r="H4" s="8049" t="s">
        <v>4</v>
      </c>
      <c r="I4" s="8043"/>
      <c r="J4" s="8043"/>
      <c r="K4" s="8041" t="s">
        <v>5</v>
      </c>
      <c r="L4" s="8043"/>
      <c r="M4" s="8045"/>
      <c r="N4" s="8053">
        <v>5</v>
      </c>
      <c r="O4" s="8043"/>
      <c r="P4" s="8043"/>
      <c r="Q4" s="8041" t="s">
        <v>22</v>
      </c>
      <c r="R4" s="8043"/>
      <c r="S4" s="8045"/>
      <c r="T4" s="1947"/>
      <c r="U4" s="1947"/>
      <c r="V4" s="1947"/>
      <c r="W4" s="1947"/>
      <c r="X4" s="1947"/>
      <c r="Y4" s="1947"/>
      <c r="Z4" s="1947"/>
    </row>
    <row r="5" spans="1:26" ht="42" customHeight="1" thickBot="1">
      <c r="A5" s="8042"/>
      <c r="B5" s="8042"/>
      <c r="C5" s="8044"/>
      <c r="D5" s="8044"/>
      <c r="E5" s="8046"/>
      <c r="F5" s="8047"/>
      <c r="G5" s="8048"/>
      <c r="H5" s="8047"/>
      <c r="I5" s="8047"/>
      <c r="J5" s="8047"/>
      <c r="K5" s="8050"/>
      <c r="L5" s="8051"/>
      <c r="M5" s="8052"/>
      <c r="N5" s="8042"/>
      <c r="O5" s="8044"/>
      <c r="P5" s="8044"/>
      <c r="Q5" s="8050"/>
      <c r="R5" s="8051"/>
      <c r="S5" s="8052"/>
      <c r="T5" s="1947"/>
      <c r="U5" s="1947"/>
      <c r="V5" s="1947"/>
      <c r="W5" s="1947"/>
      <c r="X5" s="1947"/>
      <c r="Y5" s="1947"/>
      <c r="Z5" s="1947"/>
    </row>
    <row r="6" spans="1:26" ht="171" customHeight="1" thickBot="1">
      <c r="A6" s="8042"/>
      <c r="B6" s="1960" t="s">
        <v>7</v>
      </c>
      <c r="C6" s="1960" t="s">
        <v>8</v>
      </c>
      <c r="D6" s="1960" t="s">
        <v>9</v>
      </c>
      <c r="E6" s="1960" t="s">
        <v>7</v>
      </c>
      <c r="F6" s="1960" t="s">
        <v>8</v>
      </c>
      <c r="G6" s="1960" t="s">
        <v>9</v>
      </c>
      <c r="H6" s="1960" t="s">
        <v>7</v>
      </c>
      <c r="I6" s="1960" t="s">
        <v>8</v>
      </c>
      <c r="J6" s="1960" t="s">
        <v>9</v>
      </c>
      <c r="K6" s="1960" t="s">
        <v>7</v>
      </c>
      <c r="L6" s="1960" t="s">
        <v>8</v>
      </c>
      <c r="M6" s="1960" t="s">
        <v>9</v>
      </c>
      <c r="N6" s="1960" t="s">
        <v>7</v>
      </c>
      <c r="O6" s="1960" t="s">
        <v>8</v>
      </c>
      <c r="P6" s="1960" t="s">
        <v>9</v>
      </c>
      <c r="Q6" s="1960" t="s">
        <v>7</v>
      </c>
      <c r="R6" s="1960" t="s">
        <v>8</v>
      </c>
      <c r="S6" s="2116" t="s">
        <v>9</v>
      </c>
      <c r="T6" s="1947"/>
      <c r="U6" s="1947"/>
      <c r="V6" s="1947"/>
      <c r="W6" s="1947"/>
      <c r="X6" s="1947"/>
      <c r="Y6" s="1947"/>
      <c r="Z6" s="1947"/>
    </row>
    <row r="7" spans="1:26" ht="21" customHeight="1" thickBot="1">
      <c r="A7" s="1961" t="s">
        <v>10</v>
      </c>
      <c r="B7" s="1950"/>
      <c r="C7" s="1951"/>
      <c r="D7" s="1952"/>
      <c r="E7" s="1953"/>
      <c r="F7" s="1953"/>
      <c r="G7" s="1954"/>
      <c r="H7" s="1950"/>
      <c r="I7" s="1953"/>
      <c r="J7" s="1955"/>
      <c r="K7" s="1953"/>
      <c r="L7" s="1953"/>
      <c r="M7" s="1954"/>
      <c r="N7" s="1950"/>
      <c r="O7" s="1953"/>
      <c r="P7" s="1955"/>
      <c r="Q7" s="1956"/>
      <c r="R7" s="1956"/>
      <c r="S7" s="3260"/>
      <c r="T7" s="1947"/>
      <c r="U7" s="1947"/>
      <c r="V7" s="1947"/>
      <c r="W7" s="1947"/>
      <c r="X7" s="1947"/>
      <c r="Y7" s="1947"/>
      <c r="Z7" s="1947"/>
    </row>
    <row r="8" spans="1:26" ht="24.75" customHeight="1">
      <c r="A8" s="1962" t="s">
        <v>218</v>
      </c>
      <c r="B8" s="4324">
        <f t="shared" ref="B8:M9" si="0">SUM(B13,B17)</f>
        <v>0</v>
      </c>
      <c r="C8" s="4324">
        <f t="shared" si="0"/>
        <v>9</v>
      </c>
      <c r="D8" s="4324">
        <f t="shared" si="0"/>
        <v>9</v>
      </c>
      <c r="E8" s="4324">
        <f t="shared" si="0"/>
        <v>0</v>
      </c>
      <c r="F8" s="4324">
        <f t="shared" si="0"/>
        <v>17</v>
      </c>
      <c r="G8" s="4324">
        <f t="shared" si="0"/>
        <v>17</v>
      </c>
      <c r="H8" s="1963">
        <f t="shared" si="0"/>
        <v>0</v>
      </c>
      <c r="I8" s="2906">
        <f t="shared" si="0"/>
        <v>0</v>
      </c>
      <c r="J8" s="2907">
        <f t="shared" si="0"/>
        <v>0</v>
      </c>
      <c r="K8" s="1963">
        <f t="shared" si="0"/>
        <v>0</v>
      </c>
      <c r="L8" s="2906">
        <f t="shared" si="0"/>
        <v>0</v>
      </c>
      <c r="M8" s="2907">
        <f t="shared" si="0"/>
        <v>0</v>
      </c>
      <c r="N8" s="1963">
        <f t="shared" ref="N8:P9" si="1">SUM(N13,N17)</f>
        <v>0</v>
      </c>
      <c r="O8" s="2906">
        <f t="shared" si="1"/>
        <v>0</v>
      </c>
      <c r="P8" s="2907">
        <f t="shared" si="1"/>
        <v>0</v>
      </c>
      <c r="Q8" s="1963">
        <f t="shared" ref="Q8:S9" si="2">Q17+Q13</f>
        <v>0</v>
      </c>
      <c r="R8" s="1963">
        <f t="shared" si="2"/>
        <v>26</v>
      </c>
      <c r="S8" s="3261">
        <f t="shared" si="2"/>
        <v>26</v>
      </c>
      <c r="T8" s="1947"/>
      <c r="U8" s="1947"/>
      <c r="V8" s="1947"/>
      <c r="W8" s="1947"/>
      <c r="X8" s="1947"/>
      <c r="Y8" s="1947"/>
      <c r="Z8" s="1947"/>
    </row>
    <row r="9" spans="1:26" ht="30" customHeight="1" thickBot="1">
      <c r="A9" s="1965" t="s">
        <v>241</v>
      </c>
      <c r="B9" s="4325">
        <f t="shared" si="0"/>
        <v>0</v>
      </c>
      <c r="C9" s="4325">
        <f t="shared" si="0"/>
        <v>10</v>
      </c>
      <c r="D9" s="4325">
        <f>SUM(D14,D18)</f>
        <v>10</v>
      </c>
      <c r="E9" s="4325">
        <v>9</v>
      </c>
      <c r="F9" s="4325">
        <v>9</v>
      </c>
      <c r="G9" s="4325">
        <v>18</v>
      </c>
      <c r="H9" s="1966">
        <f t="shared" si="0"/>
        <v>16</v>
      </c>
      <c r="I9" s="2886">
        <f t="shared" si="0"/>
        <v>22</v>
      </c>
      <c r="J9" s="1967">
        <f t="shared" si="0"/>
        <v>38</v>
      </c>
      <c r="K9" s="1966">
        <f t="shared" si="0"/>
        <v>10</v>
      </c>
      <c r="L9" s="2886">
        <f t="shared" si="0"/>
        <v>24</v>
      </c>
      <c r="M9" s="1967">
        <f t="shared" si="0"/>
        <v>34</v>
      </c>
      <c r="N9" s="1966">
        <f t="shared" si="1"/>
        <v>0</v>
      </c>
      <c r="O9" s="2886">
        <f t="shared" si="1"/>
        <v>0</v>
      </c>
      <c r="P9" s="1967">
        <f t="shared" si="1"/>
        <v>0</v>
      </c>
      <c r="Q9" s="1963">
        <f t="shared" si="2"/>
        <v>35</v>
      </c>
      <c r="R9" s="1963">
        <f t="shared" si="2"/>
        <v>65</v>
      </c>
      <c r="S9" s="3261">
        <f t="shared" si="2"/>
        <v>100</v>
      </c>
      <c r="T9" s="1947"/>
      <c r="U9" s="1947"/>
      <c r="V9" s="1947"/>
      <c r="W9" s="1947"/>
      <c r="X9" s="1947"/>
      <c r="Y9" s="1947"/>
      <c r="Z9" s="1947"/>
    </row>
    <row r="10" spans="1:26" ht="30" customHeight="1" thickBot="1">
      <c r="A10" s="1969" t="s">
        <v>14</v>
      </c>
      <c r="B10" s="2908">
        <f t="shared" ref="B10:G10" si="3">SUM(B8:B9)</f>
        <v>0</v>
      </c>
      <c r="C10" s="2908">
        <f t="shared" si="3"/>
        <v>19</v>
      </c>
      <c r="D10" s="2908">
        <f t="shared" si="3"/>
        <v>19</v>
      </c>
      <c r="E10" s="2908">
        <f t="shared" si="3"/>
        <v>9</v>
      </c>
      <c r="F10" s="2908">
        <f t="shared" si="3"/>
        <v>26</v>
      </c>
      <c r="G10" s="2908">
        <f t="shared" si="3"/>
        <v>35</v>
      </c>
      <c r="H10" s="1970">
        <f t="shared" ref="H10:M10" si="4">SUM(H8:H9)</f>
        <v>16</v>
      </c>
      <c r="I10" s="1970">
        <f t="shared" si="4"/>
        <v>22</v>
      </c>
      <c r="J10" s="1970">
        <f t="shared" si="4"/>
        <v>38</v>
      </c>
      <c r="K10" s="1970">
        <f t="shared" si="4"/>
        <v>10</v>
      </c>
      <c r="L10" s="1970">
        <f t="shared" si="4"/>
        <v>24</v>
      </c>
      <c r="M10" s="1970">
        <f t="shared" si="4"/>
        <v>34</v>
      </c>
      <c r="N10" s="1970">
        <f t="shared" ref="N10:P10" si="5">SUM(N8:N9)</f>
        <v>0</v>
      </c>
      <c r="O10" s="1970">
        <f t="shared" si="5"/>
        <v>0</v>
      </c>
      <c r="P10" s="1970">
        <f t="shared" si="5"/>
        <v>0</v>
      </c>
      <c r="Q10" s="1970">
        <f t="shared" ref="Q10:S10" si="6">SUM(Q8:Q9)</f>
        <v>35</v>
      </c>
      <c r="R10" s="1970">
        <f t="shared" si="6"/>
        <v>91</v>
      </c>
      <c r="S10" s="3262">
        <f t="shared" si="6"/>
        <v>126</v>
      </c>
      <c r="T10" s="1947"/>
      <c r="U10" s="1947"/>
      <c r="V10" s="1947"/>
      <c r="W10" s="1947"/>
      <c r="X10" s="1947"/>
      <c r="Y10" s="1947"/>
      <c r="Z10" s="1947"/>
    </row>
    <row r="11" spans="1:26" ht="22.5" customHeight="1" thickBot="1">
      <c r="A11" s="1957" t="s">
        <v>15</v>
      </c>
      <c r="B11" s="2909"/>
      <c r="C11" s="2910"/>
      <c r="D11" s="2911"/>
      <c r="E11" s="2909"/>
      <c r="F11" s="2910"/>
      <c r="G11" s="2911"/>
      <c r="H11" s="1944"/>
      <c r="I11" s="1945"/>
      <c r="J11" s="1943"/>
      <c r="K11" s="1944"/>
      <c r="L11" s="1945"/>
      <c r="M11" s="1943"/>
      <c r="N11" s="1944"/>
      <c r="O11" s="1945"/>
      <c r="P11" s="1943"/>
      <c r="Q11" s="1944"/>
      <c r="R11" s="1945"/>
      <c r="S11" s="3263"/>
      <c r="T11" s="1947"/>
      <c r="U11" s="1947"/>
      <c r="V11" s="1947"/>
      <c r="W11" s="1947"/>
      <c r="X11" s="1947"/>
      <c r="Y11" s="1947"/>
      <c r="Z11" s="1947"/>
    </row>
    <row r="12" spans="1:26" ht="29.25" customHeight="1" thickBot="1">
      <c r="A12" s="1958" t="s">
        <v>16</v>
      </c>
      <c r="B12" s="2887"/>
      <c r="C12" s="2888"/>
      <c r="D12" s="2889"/>
      <c r="E12" s="2887"/>
      <c r="F12" s="2888"/>
      <c r="G12" s="2889"/>
      <c r="H12" s="1941"/>
      <c r="I12" s="1942"/>
      <c r="J12" s="1943"/>
      <c r="K12" s="1941"/>
      <c r="L12" s="1942"/>
      <c r="M12" s="1943"/>
      <c r="N12" s="1944"/>
      <c r="O12" s="1945"/>
      <c r="P12" s="1943"/>
      <c r="Q12" s="1944"/>
      <c r="R12" s="1945"/>
      <c r="S12" s="3263"/>
      <c r="T12" s="1947"/>
      <c r="U12" s="1947"/>
      <c r="V12" s="1947"/>
      <c r="W12" s="1947"/>
      <c r="X12" s="1947"/>
      <c r="Y12" s="1947"/>
      <c r="Z12" s="1947"/>
    </row>
    <row r="13" spans="1:26" ht="26.25" customHeight="1">
      <c r="A13" s="1972" t="s">
        <v>218</v>
      </c>
      <c r="B13" s="2896">
        <v>0</v>
      </c>
      <c r="C13" s="2897">
        <v>9</v>
      </c>
      <c r="D13" s="2898">
        <v>9</v>
      </c>
      <c r="E13" s="2899">
        <v>0</v>
      </c>
      <c r="F13" s="2897">
        <v>17</v>
      </c>
      <c r="G13" s="2900">
        <v>17</v>
      </c>
      <c r="H13" s="1973">
        <v>0</v>
      </c>
      <c r="I13" s="1974">
        <v>0</v>
      </c>
      <c r="J13" s="1975">
        <f>H13+I13</f>
        <v>0</v>
      </c>
      <c r="K13" s="1973">
        <v>0</v>
      </c>
      <c r="L13" s="1974">
        <v>0</v>
      </c>
      <c r="M13" s="1975">
        <f>K13+L13</f>
        <v>0</v>
      </c>
      <c r="N13" s="1973">
        <v>0</v>
      </c>
      <c r="O13" s="1974">
        <v>0</v>
      </c>
      <c r="P13" s="1975">
        <f>N13+O13</f>
        <v>0</v>
      </c>
      <c r="Q13" s="1964">
        <f t="shared" ref="Q13:R14" si="7">B13+E13+H13+K13+N13</f>
        <v>0</v>
      </c>
      <c r="R13" s="1964">
        <f t="shared" si="7"/>
        <v>26</v>
      </c>
      <c r="S13" s="3264">
        <f t="shared" ref="S13:S14" si="8">Q13+R13</f>
        <v>26</v>
      </c>
      <c r="T13" s="1947"/>
      <c r="U13" s="1947"/>
      <c r="V13" s="1947"/>
      <c r="W13" s="1947"/>
      <c r="X13" s="1947"/>
      <c r="Y13" s="1947"/>
      <c r="Z13" s="1947"/>
    </row>
    <row r="14" spans="1:26" ht="27.75" customHeight="1" thickBot="1">
      <c r="A14" s="1976" t="s">
        <v>241</v>
      </c>
      <c r="B14" s="2901">
        <v>0</v>
      </c>
      <c r="C14" s="2902">
        <v>10</v>
      </c>
      <c r="D14" s="2903">
        <v>10</v>
      </c>
      <c r="E14" s="2904">
        <v>9</v>
      </c>
      <c r="F14" s="2902">
        <v>9</v>
      </c>
      <c r="G14" s="2905">
        <v>18</v>
      </c>
      <c r="H14" s="1977">
        <v>16</v>
      </c>
      <c r="I14" s="1978">
        <v>21</v>
      </c>
      <c r="J14" s="1975">
        <f>H14+I14</f>
        <v>37</v>
      </c>
      <c r="K14" s="1977">
        <v>10</v>
      </c>
      <c r="L14" s="1978">
        <v>24</v>
      </c>
      <c r="M14" s="1975">
        <f>K14+L14</f>
        <v>34</v>
      </c>
      <c r="N14" s="1977">
        <v>0</v>
      </c>
      <c r="O14" s="1978">
        <v>0</v>
      </c>
      <c r="P14" s="1975">
        <v>0</v>
      </c>
      <c r="Q14" s="1968">
        <f t="shared" si="7"/>
        <v>35</v>
      </c>
      <c r="R14" s="1968">
        <f t="shared" si="7"/>
        <v>64</v>
      </c>
      <c r="S14" s="3265">
        <f t="shared" si="8"/>
        <v>99</v>
      </c>
      <c r="T14" s="1947"/>
      <c r="U14" s="1947"/>
      <c r="V14" s="1947"/>
      <c r="W14" s="1947"/>
      <c r="X14" s="1947"/>
      <c r="Y14" s="1947"/>
      <c r="Z14" s="1947"/>
    </row>
    <row r="15" spans="1:26" ht="27" customHeight="1" thickBot="1">
      <c r="A15" s="1959" t="s">
        <v>17</v>
      </c>
      <c r="B15" s="2908">
        <f t="shared" ref="B15:M15" si="9">SUM(B13:B14)</f>
        <v>0</v>
      </c>
      <c r="C15" s="2908">
        <f t="shared" si="9"/>
        <v>19</v>
      </c>
      <c r="D15" s="2908">
        <f t="shared" si="9"/>
        <v>19</v>
      </c>
      <c r="E15" s="2908">
        <f t="shared" si="9"/>
        <v>9</v>
      </c>
      <c r="F15" s="2908">
        <f t="shared" si="9"/>
        <v>26</v>
      </c>
      <c r="G15" s="2908">
        <f t="shared" si="9"/>
        <v>35</v>
      </c>
      <c r="H15" s="1970">
        <f t="shared" si="9"/>
        <v>16</v>
      </c>
      <c r="I15" s="1970">
        <f t="shared" si="9"/>
        <v>21</v>
      </c>
      <c r="J15" s="1970">
        <f t="shared" si="9"/>
        <v>37</v>
      </c>
      <c r="K15" s="1970">
        <f t="shared" si="9"/>
        <v>10</v>
      </c>
      <c r="L15" s="1970">
        <f t="shared" si="9"/>
        <v>24</v>
      </c>
      <c r="M15" s="1970">
        <f t="shared" si="9"/>
        <v>34</v>
      </c>
      <c r="N15" s="1970">
        <f t="shared" ref="N15:S15" si="10">SUM(N13:N14)</f>
        <v>0</v>
      </c>
      <c r="O15" s="1970">
        <f t="shared" si="10"/>
        <v>0</v>
      </c>
      <c r="P15" s="1970">
        <f t="shared" si="10"/>
        <v>0</v>
      </c>
      <c r="Q15" s="1970">
        <f t="shared" si="10"/>
        <v>35</v>
      </c>
      <c r="R15" s="1970">
        <f t="shared" si="10"/>
        <v>90</v>
      </c>
      <c r="S15" s="3262">
        <f t="shared" si="10"/>
        <v>125</v>
      </c>
      <c r="T15" s="1947"/>
      <c r="U15" s="1947"/>
      <c r="V15" s="1947"/>
      <c r="W15" s="1947"/>
      <c r="X15" s="1947"/>
      <c r="Y15" s="1947"/>
      <c r="Z15" s="1947"/>
    </row>
    <row r="16" spans="1:26" ht="21" customHeight="1" thickBot="1">
      <c r="A16" s="1958" t="s">
        <v>18</v>
      </c>
      <c r="B16" s="2890"/>
      <c r="C16" s="2891"/>
      <c r="D16" s="2892"/>
      <c r="E16" s="2890"/>
      <c r="F16" s="2891"/>
      <c r="G16" s="2892"/>
      <c r="H16" s="1941"/>
      <c r="I16" s="1942"/>
      <c r="J16" s="1943"/>
      <c r="K16" s="1941"/>
      <c r="L16" s="1942"/>
      <c r="M16" s="1943"/>
      <c r="N16" s="1944"/>
      <c r="O16" s="1945"/>
      <c r="P16" s="1943"/>
      <c r="Q16" s="1944"/>
      <c r="R16" s="1945"/>
      <c r="S16" s="3263"/>
      <c r="T16" s="1947"/>
      <c r="U16" s="1947"/>
      <c r="V16" s="1947"/>
      <c r="W16" s="1947"/>
      <c r="X16" s="1947"/>
      <c r="Y16" s="1947"/>
      <c r="Z16" s="1947"/>
    </row>
    <row r="17" spans="1:26" ht="21" customHeight="1">
      <c r="A17" s="1972" t="s">
        <v>218</v>
      </c>
      <c r="B17" s="5253">
        <v>0</v>
      </c>
      <c r="C17" s="5254">
        <v>0</v>
      </c>
      <c r="D17" s="5255">
        <v>0</v>
      </c>
      <c r="E17" s="5253">
        <v>0</v>
      </c>
      <c r="F17" s="5254">
        <v>0</v>
      </c>
      <c r="G17" s="5256">
        <v>0</v>
      </c>
      <c r="H17" s="1973">
        <v>0</v>
      </c>
      <c r="I17" s="1974">
        <v>0</v>
      </c>
      <c r="J17" s="1975">
        <f>H17+I17</f>
        <v>0</v>
      </c>
      <c r="K17" s="1973">
        <v>0</v>
      </c>
      <c r="L17" s="1974">
        <v>0</v>
      </c>
      <c r="M17" s="1975">
        <f>K17+L17</f>
        <v>0</v>
      </c>
      <c r="N17" s="1973">
        <v>0</v>
      </c>
      <c r="O17" s="1974">
        <v>0</v>
      </c>
      <c r="P17" s="1975">
        <f>N17+O17</f>
        <v>0</v>
      </c>
      <c r="Q17" s="1964">
        <f t="shared" ref="Q17:R18" si="11">B17+E17+H17+K17+N17</f>
        <v>0</v>
      </c>
      <c r="R17" s="1964">
        <f t="shared" si="11"/>
        <v>0</v>
      </c>
      <c r="S17" s="3264">
        <f t="shared" ref="S17:S18" si="12">Q17+R17</f>
        <v>0</v>
      </c>
      <c r="T17" s="1947"/>
      <c r="U17" s="1947"/>
      <c r="V17" s="1947"/>
      <c r="W17" s="1947"/>
      <c r="X17" s="1947"/>
      <c r="Y17" s="1947"/>
      <c r="Z17" s="1947"/>
    </row>
    <row r="18" spans="1:26" ht="20.25" customHeight="1" thickBot="1">
      <c r="A18" s="1976" t="s">
        <v>241</v>
      </c>
      <c r="B18" s="2893">
        <v>0</v>
      </c>
      <c r="C18" s="2894">
        <v>0</v>
      </c>
      <c r="D18" s="2895">
        <v>0</v>
      </c>
      <c r="E18" s="2893">
        <v>0</v>
      </c>
      <c r="F18" s="2894">
        <v>0</v>
      </c>
      <c r="G18" s="2895">
        <v>0</v>
      </c>
      <c r="H18" s="1977">
        <v>0</v>
      </c>
      <c r="I18" s="1978">
        <v>1</v>
      </c>
      <c r="J18" s="1975">
        <f>H18+I18</f>
        <v>1</v>
      </c>
      <c r="K18" s="1977">
        <v>0</v>
      </c>
      <c r="L18" s="1978">
        <v>0</v>
      </c>
      <c r="M18" s="1975">
        <f>K18+L18</f>
        <v>0</v>
      </c>
      <c r="N18" s="1977">
        <v>0</v>
      </c>
      <c r="O18" s="1978">
        <v>0</v>
      </c>
      <c r="P18" s="1975">
        <v>0</v>
      </c>
      <c r="Q18" s="1968">
        <f t="shared" si="11"/>
        <v>0</v>
      </c>
      <c r="R18" s="1968">
        <f t="shared" si="11"/>
        <v>1</v>
      </c>
      <c r="S18" s="1968">
        <f t="shared" si="12"/>
        <v>1</v>
      </c>
      <c r="T18" s="1947"/>
      <c r="U18" s="1947"/>
      <c r="V18" s="1947"/>
      <c r="W18" s="1947"/>
      <c r="X18" s="1947"/>
      <c r="Y18" s="1947"/>
      <c r="Z18" s="1947"/>
    </row>
    <row r="19" spans="1:26" ht="35.25" customHeight="1" thickBot="1">
      <c r="A19" s="1969" t="s">
        <v>19</v>
      </c>
      <c r="B19" s="1971">
        <f>'[12]Бак ОЗФО ТА'!B19</f>
        <v>0</v>
      </c>
      <c r="C19" s="1971">
        <f>'[12]Бак ОЗФО ТА'!C19</f>
        <v>1</v>
      </c>
      <c r="D19" s="1971">
        <f>'[12]Бак ОЗФО ТА'!D19</f>
        <v>1</v>
      </c>
      <c r="E19" s="1971">
        <f>'[12]Бак ОЗФО ТА'!E19</f>
        <v>0</v>
      </c>
      <c r="F19" s="1971">
        <f>'[12]Бак ОЗФО ТА'!F19</f>
        <v>0</v>
      </c>
      <c r="G19" s="1971">
        <f>'[12]Бак ОЗФО ТА'!G19</f>
        <v>0</v>
      </c>
      <c r="H19" s="1971">
        <f t="shared" ref="H19:M19" si="13">SUM(H17:H18)</f>
        <v>0</v>
      </c>
      <c r="I19" s="1971">
        <f t="shared" si="13"/>
        <v>1</v>
      </c>
      <c r="J19" s="1971">
        <f t="shared" si="13"/>
        <v>1</v>
      </c>
      <c r="K19" s="1971">
        <f t="shared" si="13"/>
        <v>0</v>
      </c>
      <c r="L19" s="1971">
        <f t="shared" si="13"/>
        <v>0</v>
      </c>
      <c r="M19" s="1971">
        <f t="shared" si="13"/>
        <v>0</v>
      </c>
      <c r="N19" s="1971">
        <f t="shared" ref="N19:P19" si="14">SUM(N17:N18)</f>
        <v>0</v>
      </c>
      <c r="O19" s="1971">
        <f t="shared" si="14"/>
        <v>0</v>
      </c>
      <c r="P19" s="1971">
        <f t="shared" si="14"/>
        <v>0</v>
      </c>
      <c r="Q19" s="1971">
        <f t="shared" ref="Q19:S19" si="15">SUM(Q17:Q18)</f>
        <v>0</v>
      </c>
      <c r="R19" s="1971">
        <f t="shared" si="15"/>
        <v>1</v>
      </c>
      <c r="S19" s="1971">
        <f t="shared" si="15"/>
        <v>1</v>
      </c>
      <c r="T19" s="1947"/>
      <c r="U19" s="1947"/>
      <c r="V19" s="1947"/>
      <c r="W19" s="1947"/>
      <c r="X19" s="1947"/>
      <c r="Y19" s="1947"/>
      <c r="Z19" s="1947"/>
    </row>
    <row r="20" spans="1:26" ht="32.25" customHeight="1" thickBot="1">
      <c r="A20" s="1959" t="s">
        <v>242</v>
      </c>
      <c r="B20" s="5252">
        <f>B10</f>
        <v>0</v>
      </c>
      <c r="C20" s="5252">
        <f t="shared" ref="C20:S20" si="16">C10</f>
        <v>19</v>
      </c>
      <c r="D20" s="5252">
        <f t="shared" si="16"/>
        <v>19</v>
      </c>
      <c r="E20" s="5252">
        <f t="shared" si="16"/>
        <v>9</v>
      </c>
      <c r="F20" s="5252">
        <f t="shared" si="16"/>
        <v>26</v>
      </c>
      <c r="G20" s="5252">
        <f t="shared" si="16"/>
        <v>35</v>
      </c>
      <c r="H20" s="5252">
        <f t="shared" ref="H20:M20" si="17">SUM(H15,H19)</f>
        <v>16</v>
      </c>
      <c r="I20" s="5252">
        <f t="shared" si="17"/>
        <v>22</v>
      </c>
      <c r="J20" s="5252">
        <f t="shared" si="17"/>
        <v>38</v>
      </c>
      <c r="K20" s="5252">
        <f t="shared" si="17"/>
        <v>10</v>
      </c>
      <c r="L20" s="5252">
        <f t="shared" si="17"/>
        <v>24</v>
      </c>
      <c r="M20" s="5252">
        <f t="shared" si="17"/>
        <v>34</v>
      </c>
      <c r="N20" s="5252">
        <f t="shared" ref="N20:P20" si="18">SUM(N15,N19)</f>
        <v>0</v>
      </c>
      <c r="O20" s="5252">
        <f t="shared" si="18"/>
        <v>0</v>
      </c>
      <c r="P20" s="5252">
        <f t="shared" si="18"/>
        <v>0</v>
      </c>
      <c r="Q20" s="5252">
        <f t="shared" si="16"/>
        <v>35</v>
      </c>
      <c r="R20" s="2536">
        <f t="shared" si="16"/>
        <v>91</v>
      </c>
      <c r="S20" s="2536">
        <f t="shared" si="16"/>
        <v>126</v>
      </c>
      <c r="T20" s="1947"/>
      <c r="U20" s="1947"/>
      <c r="V20" s="1947"/>
      <c r="W20" s="1947"/>
      <c r="X20" s="1947"/>
      <c r="Y20" s="1947"/>
      <c r="Z20" s="1947"/>
    </row>
    <row r="21" spans="1:26" ht="20.25" customHeight="1">
      <c r="A21" s="1948"/>
      <c r="B21" s="1948"/>
      <c r="C21" s="1948"/>
      <c r="D21" s="1948"/>
      <c r="E21" s="1948"/>
      <c r="F21" s="1948"/>
      <c r="G21" s="1948"/>
      <c r="H21" s="1948"/>
      <c r="I21" s="1948"/>
      <c r="J21" s="1948"/>
      <c r="K21" s="1948"/>
      <c r="L21" s="1948"/>
      <c r="M21" s="1948"/>
      <c r="N21" s="1948"/>
      <c r="O21" s="1948"/>
      <c r="P21" s="1948"/>
      <c r="Q21" s="1948"/>
      <c r="R21" s="1948"/>
      <c r="S21" s="1948"/>
      <c r="T21" s="1947"/>
      <c r="U21" s="1947"/>
      <c r="V21" s="1947"/>
      <c r="W21" s="1947"/>
      <c r="X21" s="1947"/>
      <c r="Y21" s="1947"/>
      <c r="Z21" s="1947"/>
    </row>
    <row r="22" spans="1:26" ht="20.25" customHeight="1">
      <c r="A22" s="1948"/>
      <c r="B22" s="1948"/>
      <c r="C22" s="1948"/>
      <c r="D22" s="1948"/>
      <c r="E22" s="1948"/>
      <c r="F22" s="1948"/>
      <c r="G22" s="1948"/>
      <c r="H22" s="1948"/>
      <c r="I22" s="1948"/>
      <c r="J22" s="1948"/>
      <c r="K22" s="1948"/>
      <c r="L22" s="1948"/>
      <c r="M22" s="1948"/>
      <c r="N22" s="1948"/>
      <c r="O22" s="1948"/>
      <c r="P22" s="1948"/>
      <c r="Q22" s="1948"/>
      <c r="R22" s="1948"/>
      <c r="S22" s="1948"/>
      <c r="T22" s="1947"/>
      <c r="U22" s="1947"/>
      <c r="V22" s="1947"/>
      <c r="W22" s="1947"/>
      <c r="X22" s="1947"/>
      <c r="Y22" s="1947"/>
      <c r="Z22" s="1947"/>
    </row>
    <row r="23" spans="1:26" ht="20.25" customHeight="1">
      <c r="A23" s="1948"/>
      <c r="B23" s="1948"/>
      <c r="C23" s="1948"/>
      <c r="D23" s="1948"/>
      <c r="E23" s="1948"/>
      <c r="F23" s="1948"/>
      <c r="G23" s="1948"/>
      <c r="H23" s="1948"/>
      <c r="I23" s="1948"/>
      <c r="J23" s="1948"/>
      <c r="K23" s="1948"/>
      <c r="L23" s="1948"/>
      <c r="M23" s="1948"/>
      <c r="N23" s="1948"/>
      <c r="O23" s="1948"/>
      <c r="P23" s="1948"/>
      <c r="Q23" s="1948"/>
      <c r="R23" s="1948"/>
      <c r="S23" s="1948"/>
      <c r="T23" s="1947"/>
      <c r="U23" s="1947"/>
      <c r="V23" s="1947"/>
      <c r="W23" s="1947"/>
      <c r="X23" s="1947"/>
      <c r="Y23" s="1947"/>
      <c r="Z23" s="1947"/>
    </row>
    <row r="24" spans="1:26" ht="20.25" customHeight="1">
      <c r="A24" s="1948"/>
      <c r="B24" s="1948"/>
      <c r="C24" s="1948"/>
      <c r="D24" s="1948"/>
      <c r="E24" s="1948"/>
      <c r="F24" s="1948"/>
      <c r="G24" s="1948"/>
      <c r="H24" s="1948"/>
      <c r="I24" s="1948"/>
      <c r="J24" s="1948"/>
      <c r="K24" s="1948"/>
      <c r="L24" s="1948"/>
      <c r="M24" s="1948"/>
      <c r="N24" s="1948"/>
      <c r="O24" s="1948"/>
      <c r="P24" s="1948"/>
      <c r="Q24" s="1948"/>
      <c r="R24" s="1948"/>
      <c r="S24" s="1948"/>
      <c r="T24" s="1947"/>
      <c r="U24" s="1947"/>
      <c r="V24" s="1947"/>
      <c r="W24" s="1947"/>
      <c r="X24" s="1947"/>
      <c r="Y24" s="1947"/>
      <c r="Z24" s="1947"/>
    </row>
    <row r="25" spans="1:26" ht="20.25" customHeight="1">
      <c r="A25" s="1948"/>
      <c r="B25" s="1948"/>
      <c r="C25" s="1948"/>
      <c r="D25" s="1948"/>
      <c r="E25" s="1948"/>
      <c r="F25" s="1948"/>
      <c r="G25" s="1948"/>
      <c r="H25" s="1948"/>
      <c r="I25" s="1948"/>
      <c r="J25" s="1948"/>
      <c r="K25" s="1948"/>
      <c r="L25" s="1948"/>
      <c r="M25" s="1948"/>
      <c r="N25" s="1948"/>
      <c r="O25" s="1948"/>
      <c r="P25" s="1948"/>
      <c r="Q25" s="1948"/>
      <c r="R25" s="1948"/>
      <c r="S25" s="1948"/>
      <c r="T25" s="1947"/>
      <c r="U25" s="1947"/>
      <c r="V25" s="1947"/>
      <c r="W25" s="1947"/>
      <c r="X25" s="1947"/>
      <c r="Y25" s="1947"/>
      <c r="Z25" s="1947"/>
    </row>
    <row r="26" spans="1:26" ht="20.25" customHeight="1">
      <c r="A26" s="1948"/>
      <c r="B26" s="1948"/>
      <c r="C26" s="1948"/>
      <c r="D26" s="1948"/>
      <c r="E26" s="1948"/>
      <c r="F26" s="1948"/>
      <c r="G26" s="1948"/>
      <c r="H26" s="1948"/>
      <c r="I26" s="1948"/>
      <c r="J26" s="1948"/>
      <c r="K26" s="1948"/>
      <c r="L26" s="1948"/>
      <c r="M26" s="1948"/>
      <c r="N26" s="1948"/>
      <c r="O26" s="1948"/>
      <c r="P26" s="1948"/>
      <c r="Q26" s="1948"/>
      <c r="R26" s="1948"/>
      <c r="S26" s="1948"/>
      <c r="T26" s="1947"/>
      <c r="U26" s="1947"/>
      <c r="V26" s="1947"/>
      <c r="W26" s="1947"/>
      <c r="X26" s="1947"/>
      <c r="Y26" s="1947"/>
      <c r="Z26" s="1947"/>
    </row>
    <row r="27" spans="1:26" ht="20.25" customHeight="1">
      <c r="A27" s="1948"/>
      <c r="B27" s="1948"/>
      <c r="C27" s="1948"/>
      <c r="D27" s="1948"/>
      <c r="E27" s="1948"/>
      <c r="F27" s="1948"/>
      <c r="G27" s="1948"/>
      <c r="H27" s="1948"/>
      <c r="I27" s="1948"/>
      <c r="J27" s="1948"/>
      <c r="K27" s="1948"/>
      <c r="L27" s="1948"/>
      <c r="M27" s="1948"/>
      <c r="N27" s="1948"/>
      <c r="O27" s="1948"/>
      <c r="P27" s="1948"/>
      <c r="Q27" s="1948"/>
      <c r="R27" s="1948"/>
      <c r="S27" s="1948"/>
      <c r="T27" s="1947"/>
      <c r="U27" s="1947"/>
      <c r="V27" s="1947"/>
      <c r="W27" s="1947"/>
      <c r="X27" s="1947"/>
      <c r="Y27" s="1947"/>
      <c r="Z27" s="1947"/>
    </row>
    <row r="28" spans="1:26" ht="20.25" customHeight="1">
      <c r="A28" s="1948"/>
      <c r="B28" s="1948"/>
      <c r="C28" s="1948"/>
      <c r="D28" s="1948"/>
      <c r="E28" s="1948"/>
      <c r="F28" s="1948"/>
      <c r="G28" s="1948"/>
      <c r="H28" s="1948"/>
      <c r="I28" s="1948"/>
      <c r="J28" s="1948"/>
      <c r="K28" s="1948"/>
      <c r="L28" s="1948"/>
      <c r="M28" s="1948"/>
      <c r="N28" s="1948"/>
      <c r="O28" s="1948"/>
      <c r="P28" s="1948"/>
      <c r="Q28" s="1948"/>
      <c r="R28" s="1948"/>
      <c r="S28" s="1948"/>
      <c r="T28" s="1947"/>
      <c r="U28" s="1947"/>
      <c r="V28" s="1947"/>
      <c r="W28" s="1947"/>
      <c r="X28" s="1947"/>
      <c r="Y28" s="1947"/>
      <c r="Z28" s="1947"/>
    </row>
    <row r="29" spans="1:26" ht="20.25" customHeight="1">
      <c r="A29" s="1948"/>
      <c r="B29" s="1948"/>
      <c r="C29" s="1948"/>
      <c r="D29" s="1948"/>
      <c r="E29" s="1948"/>
      <c r="F29" s="1948"/>
      <c r="G29" s="1948"/>
      <c r="H29" s="1948"/>
      <c r="I29" s="1948"/>
      <c r="J29" s="1948"/>
      <c r="K29" s="1948"/>
      <c r="L29" s="1948"/>
      <c r="M29" s="1948"/>
      <c r="N29" s="1948"/>
      <c r="O29" s="1948"/>
      <c r="P29" s="1948"/>
      <c r="Q29" s="1948"/>
      <c r="R29" s="1948"/>
      <c r="S29" s="1948"/>
      <c r="T29" s="1947"/>
      <c r="U29" s="1947"/>
      <c r="V29" s="1947"/>
      <c r="W29" s="1947"/>
      <c r="X29" s="1947"/>
      <c r="Y29" s="1947"/>
      <c r="Z29" s="1947"/>
    </row>
    <row r="30" spans="1:26" ht="20.25" customHeight="1">
      <c r="A30" s="1948"/>
      <c r="B30" s="1948"/>
      <c r="C30" s="1948"/>
      <c r="D30" s="1948"/>
      <c r="E30" s="1948"/>
      <c r="F30" s="1948"/>
      <c r="G30" s="1948"/>
      <c r="H30" s="1948"/>
      <c r="I30" s="1948"/>
      <c r="J30" s="1948"/>
      <c r="K30" s="1948"/>
      <c r="L30" s="1948"/>
      <c r="M30" s="1948"/>
      <c r="N30" s="1948"/>
      <c r="O30" s="1948"/>
      <c r="P30" s="1948"/>
      <c r="Q30" s="1948"/>
      <c r="R30" s="1948"/>
      <c r="S30" s="1948"/>
      <c r="T30" s="1947"/>
      <c r="U30" s="1947"/>
      <c r="V30" s="1947"/>
      <c r="W30" s="1947"/>
      <c r="X30" s="1947"/>
      <c r="Y30" s="1947"/>
      <c r="Z30" s="1947"/>
    </row>
    <row r="31" spans="1:26" ht="20.25" customHeight="1">
      <c r="A31" s="1947"/>
      <c r="B31" s="1947"/>
      <c r="C31" s="1947"/>
      <c r="D31" s="1947"/>
      <c r="E31" s="1947"/>
      <c r="F31" s="1947"/>
      <c r="G31" s="1947"/>
      <c r="H31" s="1947"/>
      <c r="I31" s="1947"/>
      <c r="J31" s="1947"/>
      <c r="K31" s="1947"/>
      <c r="L31" s="1947"/>
      <c r="M31" s="1947"/>
      <c r="N31" s="1947"/>
      <c r="O31" s="1947"/>
      <c r="P31" s="1947"/>
      <c r="Q31" s="1947"/>
      <c r="R31" s="1947"/>
      <c r="S31" s="1947"/>
      <c r="T31" s="1947"/>
      <c r="U31" s="1947"/>
      <c r="V31" s="1947"/>
      <c r="W31" s="1947"/>
      <c r="X31" s="1947"/>
      <c r="Y31" s="1947"/>
      <c r="Z31" s="1947"/>
    </row>
    <row r="32" spans="1:26" ht="20.25" customHeight="1">
      <c r="A32" s="1947"/>
      <c r="B32" s="1947"/>
      <c r="C32" s="1947"/>
      <c r="D32" s="1947"/>
      <c r="E32" s="1947"/>
      <c r="F32" s="1947"/>
      <c r="G32" s="1947"/>
      <c r="H32" s="1947"/>
      <c r="I32" s="1947"/>
      <c r="J32" s="1947"/>
      <c r="K32" s="1947"/>
      <c r="L32" s="1947"/>
      <c r="M32" s="1947"/>
      <c r="N32" s="1947"/>
      <c r="O32" s="1947"/>
      <c r="P32" s="1947"/>
      <c r="Q32" s="1947"/>
      <c r="R32" s="1947"/>
      <c r="S32" s="1947"/>
      <c r="T32" s="1947"/>
      <c r="U32" s="1947"/>
      <c r="V32" s="1947"/>
      <c r="W32" s="1947"/>
      <c r="X32" s="1947"/>
      <c r="Y32" s="1947"/>
      <c r="Z32" s="1947"/>
    </row>
    <row r="33" spans="1:26" ht="20.25" customHeight="1">
      <c r="A33" s="1947"/>
      <c r="B33" s="1947"/>
      <c r="C33" s="1947"/>
      <c r="D33" s="1947"/>
      <c r="E33" s="1947"/>
      <c r="F33" s="1947"/>
      <c r="G33" s="1947"/>
      <c r="H33" s="1947"/>
      <c r="I33" s="1947"/>
      <c r="J33" s="1947"/>
      <c r="K33" s="1947"/>
      <c r="L33" s="1947"/>
      <c r="M33" s="1947"/>
      <c r="N33" s="1947"/>
      <c r="O33" s="1947"/>
      <c r="P33" s="1947"/>
      <c r="Q33" s="1947"/>
      <c r="R33" s="1947"/>
      <c r="S33" s="1947"/>
      <c r="T33" s="1947"/>
      <c r="U33" s="1947"/>
      <c r="V33" s="1947"/>
      <c r="W33" s="1947"/>
      <c r="X33" s="1947"/>
      <c r="Y33" s="1947"/>
      <c r="Z33" s="1947"/>
    </row>
    <row r="34" spans="1:26" ht="20.25" customHeight="1">
      <c r="A34" s="1947"/>
      <c r="B34" s="1947"/>
      <c r="C34" s="1947"/>
      <c r="D34" s="1947"/>
      <c r="E34" s="1947"/>
      <c r="F34" s="1947"/>
      <c r="G34" s="1947"/>
      <c r="H34" s="1947"/>
      <c r="I34" s="1947"/>
      <c r="J34" s="1947"/>
      <c r="K34" s="1947"/>
      <c r="L34" s="1947"/>
      <c r="M34" s="1947"/>
      <c r="N34" s="1947"/>
      <c r="O34" s="1947"/>
      <c r="P34" s="1947"/>
      <c r="Q34" s="1947"/>
      <c r="R34" s="1947"/>
      <c r="S34" s="1947"/>
      <c r="T34" s="1947"/>
      <c r="U34" s="1947"/>
      <c r="V34" s="1947"/>
      <c r="W34" s="1947"/>
      <c r="X34" s="1947"/>
      <c r="Y34" s="1947"/>
      <c r="Z34" s="1947"/>
    </row>
    <row r="35" spans="1:26" ht="20.25" customHeight="1">
      <c r="A35" s="1947"/>
      <c r="B35" s="1947"/>
      <c r="C35" s="1947"/>
      <c r="D35" s="1947"/>
      <c r="E35" s="1947"/>
      <c r="F35" s="1947"/>
      <c r="G35" s="1947"/>
      <c r="H35" s="1947"/>
      <c r="I35" s="1947"/>
      <c r="J35" s="1947"/>
      <c r="K35" s="1947"/>
      <c r="L35" s="1947"/>
      <c r="M35" s="1947"/>
      <c r="N35" s="1947"/>
      <c r="O35" s="1947"/>
      <c r="P35" s="1947"/>
      <c r="Q35" s="1947"/>
      <c r="R35" s="1947"/>
      <c r="S35" s="1947"/>
      <c r="T35" s="1947"/>
      <c r="U35" s="1947"/>
      <c r="V35" s="1947"/>
      <c r="W35" s="1947"/>
      <c r="X35" s="1947"/>
      <c r="Y35" s="1947"/>
      <c r="Z35" s="1947"/>
    </row>
    <row r="36" spans="1:26" ht="20.25" customHeight="1">
      <c r="A36" s="1947"/>
      <c r="B36" s="1947"/>
      <c r="C36" s="1947"/>
      <c r="D36" s="1947"/>
      <c r="E36" s="1947"/>
      <c r="F36" s="1947"/>
      <c r="G36" s="1947"/>
      <c r="H36" s="1947"/>
      <c r="I36" s="1947"/>
      <c r="J36" s="1947"/>
      <c r="K36" s="1947"/>
      <c r="L36" s="1947"/>
      <c r="M36" s="1947"/>
      <c r="N36" s="1947"/>
      <c r="O36" s="1947"/>
      <c r="P36" s="1947"/>
      <c r="Q36" s="1947"/>
      <c r="R36" s="1947"/>
      <c r="S36" s="1947"/>
      <c r="T36" s="1947"/>
      <c r="U36" s="1947"/>
      <c r="V36" s="1947"/>
      <c r="W36" s="1947"/>
      <c r="X36" s="1947"/>
      <c r="Y36" s="1947"/>
      <c r="Z36" s="1947"/>
    </row>
    <row r="37" spans="1:26" ht="20.25" customHeight="1">
      <c r="A37" s="1947"/>
      <c r="B37" s="1947"/>
      <c r="C37" s="1947"/>
      <c r="D37" s="1947"/>
      <c r="E37" s="1947"/>
      <c r="F37" s="1947"/>
      <c r="G37" s="1947"/>
      <c r="H37" s="1947"/>
      <c r="I37" s="1947"/>
      <c r="J37" s="1947"/>
      <c r="K37" s="1947"/>
      <c r="L37" s="1947"/>
      <c r="M37" s="1947"/>
      <c r="N37" s="1947"/>
      <c r="O37" s="1947"/>
      <c r="P37" s="1947"/>
      <c r="Q37" s="1947"/>
      <c r="R37" s="1947"/>
      <c r="S37" s="1947"/>
      <c r="T37" s="1947"/>
      <c r="U37" s="1947"/>
      <c r="V37" s="1947"/>
      <c r="W37" s="1947"/>
      <c r="X37" s="1947"/>
      <c r="Y37" s="1947"/>
      <c r="Z37" s="1947"/>
    </row>
    <row r="38" spans="1:26" ht="20.25" customHeight="1">
      <c r="A38" s="1947"/>
      <c r="B38" s="1947"/>
      <c r="C38" s="1947"/>
      <c r="D38" s="1947"/>
      <c r="E38" s="1947"/>
      <c r="F38" s="1947"/>
      <c r="G38" s="1947"/>
      <c r="H38" s="1947"/>
      <c r="I38" s="1947"/>
      <c r="J38" s="1947"/>
      <c r="K38" s="1947"/>
      <c r="L38" s="1947"/>
      <c r="M38" s="1947"/>
      <c r="N38" s="1947"/>
      <c r="O38" s="1947"/>
      <c r="P38" s="1947"/>
      <c r="Q38" s="1947"/>
      <c r="R38" s="1947"/>
      <c r="S38" s="1947"/>
      <c r="T38" s="1947"/>
      <c r="U38" s="1947"/>
      <c r="V38" s="1947"/>
      <c r="W38" s="1947"/>
      <c r="X38" s="1947"/>
      <c r="Y38" s="1947"/>
      <c r="Z38" s="1947"/>
    </row>
    <row r="39" spans="1:26" ht="20.25" customHeight="1">
      <c r="A39" s="1947"/>
      <c r="B39" s="1947"/>
      <c r="C39" s="1947"/>
      <c r="D39" s="1947"/>
      <c r="E39" s="1947"/>
      <c r="F39" s="1947"/>
      <c r="G39" s="1947"/>
      <c r="H39" s="1947"/>
      <c r="I39" s="1947"/>
      <c r="J39" s="1947"/>
      <c r="K39" s="1947"/>
      <c r="L39" s="1947"/>
      <c r="M39" s="1947"/>
      <c r="N39" s="1947"/>
      <c r="O39" s="1947"/>
      <c r="P39" s="1947"/>
      <c r="Q39" s="1947"/>
      <c r="R39" s="1947"/>
      <c r="S39" s="1947"/>
      <c r="T39" s="1947"/>
      <c r="U39" s="1947"/>
      <c r="V39" s="1947"/>
      <c r="W39" s="1947"/>
      <c r="X39" s="1947"/>
      <c r="Y39" s="1947"/>
      <c r="Z39" s="1947"/>
    </row>
    <row r="40" spans="1:26" ht="20.25" customHeight="1">
      <c r="A40" s="1947"/>
      <c r="B40" s="1947"/>
      <c r="C40" s="1947"/>
      <c r="D40" s="1947"/>
      <c r="E40" s="1947"/>
      <c r="F40" s="1947"/>
      <c r="G40" s="1947"/>
      <c r="H40" s="1947"/>
      <c r="I40" s="1947"/>
      <c r="J40" s="1947"/>
      <c r="K40" s="1947"/>
      <c r="L40" s="1947"/>
      <c r="M40" s="1947"/>
      <c r="N40" s="1947"/>
      <c r="O40" s="1947"/>
      <c r="P40" s="1947"/>
      <c r="Q40" s="1947"/>
      <c r="R40" s="1947"/>
      <c r="S40" s="1947"/>
      <c r="T40" s="1947"/>
      <c r="U40" s="1947"/>
      <c r="V40" s="1947"/>
      <c r="W40" s="1947"/>
      <c r="X40" s="1947"/>
      <c r="Y40" s="1947"/>
      <c r="Z40" s="1947"/>
    </row>
    <row r="41" spans="1:26" ht="20.25" customHeight="1">
      <c r="A41" s="1947"/>
      <c r="B41" s="1947"/>
      <c r="C41" s="1947"/>
      <c r="D41" s="1947"/>
      <c r="E41" s="1947"/>
      <c r="F41" s="1947"/>
      <c r="G41" s="1947"/>
      <c r="H41" s="1947"/>
      <c r="I41" s="1947"/>
      <c r="J41" s="1947"/>
      <c r="K41" s="1947"/>
      <c r="L41" s="1947"/>
      <c r="M41" s="1947"/>
      <c r="N41" s="1947"/>
      <c r="O41" s="1947"/>
      <c r="P41" s="1947"/>
      <c r="Q41" s="1947"/>
      <c r="R41" s="1947"/>
      <c r="S41" s="1947"/>
      <c r="T41" s="1947"/>
      <c r="U41" s="1947"/>
      <c r="V41" s="1947"/>
      <c r="W41" s="1947"/>
      <c r="X41" s="1947"/>
      <c r="Y41" s="1947"/>
      <c r="Z41" s="1947"/>
    </row>
    <row r="42" spans="1:26" ht="20.25" customHeight="1">
      <c r="A42" s="1947"/>
      <c r="B42" s="1947"/>
      <c r="C42" s="1947"/>
      <c r="D42" s="1947"/>
      <c r="E42" s="1947"/>
      <c r="F42" s="1947"/>
      <c r="G42" s="1947"/>
      <c r="H42" s="1947"/>
      <c r="I42" s="1947"/>
      <c r="J42" s="1947"/>
      <c r="K42" s="1947"/>
      <c r="L42" s="1947"/>
      <c r="M42" s="1947"/>
      <c r="N42" s="1947"/>
      <c r="O42" s="1947"/>
      <c r="P42" s="1947"/>
      <c r="Q42" s="1947"/>
      <c r="R42" s="1947"/>
      <c r="S42" s="1947"/>
      <c r="T42" s="1947"/>
      <c r="U42" s="1947"/>
      <c r="V42" s="1947"/>
      <c r="W42" s="1947"/>
      <c r="X42" s="1947"/>
      <c r="Y42" s="1947"/>
      <c r="Z42" s="1947"/>
    </row>
    <row r="43" spans="1:26" ht="20.25" customHeight="1">
      <c r="A43" s="1947"/>
      <c r="B43" s="1947"/>
      <c r="C43" s="1947"/>
      <c r="D43" s="1947"/>
      <c r="E43" s="1947"/>
      <c r="F43" s="1947"/>
      <c r="G43" s="1947"/>
      <c r="H43" s="1947"/>
      <c r="I43" s="1947"/>
      <c r="J43" s="1947"/>
      <c r="K43" s="1947"/>
      <c r="L43" s="1947"/>
      <c r="M43" s="1947"/>
      <c r="N43" s="1947"/>
      <c r="O43" s="1947"/>
      <c r="P43" s="1947"/>
      <c r="Q43" s="1947"/>
      <c r="R43" s="1947"/>
      <c r="S43" s="1947"/>
      <c r="T43" s="1947"/>
      <c r="U43" s="1947"/>
      <c r="V43" s="1947"/>
      <c r="W43" s="1947"/>
      <c r="X43" s="1947"/>
      <c r="Y43" s="1947"/>
      <c r="Z43" s="1947"/>
    </row>
    <row r="44" spans="1:26" ht="20.25" customHeight="1">
      <c r="A44" s="1947"/>
      <c r="B44" s="1947"/>
      <c r="C44" s="1947"/>
      <c r="D44" s="1947"/>
      <c r="E44" s="1947"/>
      <c r="F44" s="1947"/>
      <c r="G44" s="1947"/>
      <c r="H44" s="1947"/>
      <c r="I44" s="1947"/>
      <c r="J44" s="1947"/>
      <c r="K44" s="1947"/>
      <c r="L44" s="1947"/>
      <c r="M44" s="1947"/>
      <c r="N44" s="1947"/>
      <c r="O44" s="1947"/>
      <c r="P44" s="1947"/>
      <c r="Q44" s="1947"/>
      <c r="R44" s="1947"/>
      <c r="S44" s="1947"/>
      <c r="T44" s="1947"/>
      <c r="U44" s="1947"/>
      <c r="V44" s="1947"/>
      <c r="W44" s="1947"/>
      <c r="X44" s="1947"/>
      <c r="Y44" s="1947"/>
      <c r="Z44" s="1947"/>
    </row>
    <row r="45" spans="1:26" ht="20.25" customHeight="1">
      <c r="A45" s="1947"/>
      <c r="B45" s="1947"/>
      <c r="C45" s="1947"/>
      <c r="D45" s="1947"/>
      <c r="E45" s="1947"/>
      <c r="F45" s="1947"/>
      <c r="G45" s="1947"/>
      <c r="H45" s="1947"/>
      <c r="I45" s="1947"/>
      <c r="J45" s="1947"/>
      <c r="K45" s="1947"/>
      <c r="L45" s="1947"/>
      <c r="M45" s="1947"/>
      <c r="N45" s="1947"/>
      <c r="O45" s="1947"/>
      <c r="P45" s="1947"/>
      <c r="Q45" s="1947"/>
      <c r="R45" s="1947"/>
      <c r="S45" s="1947"/>
      <c r="T45" s="1947"/>
      <c r="U45" s="1947"/>
      <c r="V45" s="1947"/>
      <c r="W45" s="1947"/>
      <c r="X45" s="1947"/>
      <c r="Y45" s="1947"/>
      <c r="Z45" s="1947"/>
    </row>
    <row r="46" spans="1:26" ht="20.25" customHeight="1">
      <c r="A46" s="1947"/>
      <c r="B46" s="1947"/>
      <c r="C46" s="1947"/>
      <c r="D46" s="1947"/>
      <c r="E46" s="1947"/>
      <c r="F46" s="1947"/>
      <c r="G46" s="1947"/>
      <c r="H46" s="1947"/>
      <c r="I46" s="1947"/>
      <c r="J46" s="1947"/>
      <c r="K46" s="1947"/>
      <c r="L46" s="1947"/>
      <c r="M46" s="1947"/>
      <c r="N46" s="1947"/>
      <c r="O46" s="1947"/>
      <c r="P46" s="1947"/>
      <c r="Q46" s="1947"/>
      <c r="R46" s="1947"/>
      <c r="S46" s="1947"/>
      <c r="T46" s="1947"/>
      <c r="U46" s="1947"/>
      <c r="V46" s="1947"/>
      <c r="W46" s="1947"/>
      <c r="X46" s="1947"/>
      <c r="Y46" s="1947"/>
      <c r="Z46" s="1947"/>
    </row>
    <row r="47" spans="1:26" ht="20.25" customHeight="1">
      <c r="A47" s="1947"/>
      <c r="B47" s="1947"/>
      <c r="C47" s="1947"/>
      <c r="D47" s="1947"/>
      <c r="E47" s="1947"/>
      <c r="F47" s="1947"/>
      <c r="G47" s="1947"/>
      <c r="H47" s="1947"/>
      <c r="I47" s="1947"/>
      <c r="J47" s="1947"/>
      <c r="K47" s="1947"/>
      <c r="L47" s="1947"/>
      <c r="M47" s="1947"/>
      <c r="N47" s="1947"/>
      <c r="O47" s="1947"/>
      <c r="P47" s="1947"/>
      <c r="Q47" s="1947"/>
      <c r="R47" s="1947"/>
      <c r="S47" s="1947"/>
      <c r="T47" s="1947"/>
      <c r="U47" s="1947"/>
      <c r="V47" s="1947"/>
      <c r="W47" s="1947"/>
      <c r="X47" s="1947"/>
      <c r="Y47" s="1947"/>
      <c r="Z47" s="1947"/>
    </row>
    <row r="48" spans="1:26" ht="20.25" customHeight="1">
      <c r="A48" s="1947"/>
      <c r="B48" s="1947"/>
      <c r="C48" s="1947"/>
      <c r="D48" s="1947"/>
      <c r="E48" s="1947"/>
      <c r="F48" s="1947"/>
      <c r="G48" s="1947"/>
      <c r="H48" s="1947"/>
      <c r="I48" s="1947"/>
      <c r="J48" s="1947"/>
      <c r="K48" s="1947"/>
      <c r="L48" s="1947"/>
      <c r="M48" s="1947"/>
      <c r="N48" s="1947"/>
      <c r="O48" s="1947"/>
      <c r="P48" s="1947"/>
      <c r="Q48" s="1947"/>
      <c r="R48" s="1947"/>
      <c r="S48" s="1947"/>
      <c r="T48" s="1947"/>
      <c r="U48" s="1947"/>
      <c r="V48" s="1947"/>
      <c r="W48" s="1947"/>
      <c r="X48" s="1947"/>
      <c r="Y48" s="1947"/>
      <c r="Z48" s="1947"/>
    </row>
    <row r="49" spans="1:26" ht="20.25" customHeight="1">
      <c r="A49" s="1947"/>
      <c r="B49" s="1947"/>
      <c r="C49" s="1947"/>
      <c r="D49" s="1947"/>
      <c r="E49" s="1947"/>
      <c r="F49" s="1947"/>
      <c r="G49" s="1947"/>
      <c r="H49" s="1947"/>
      <c r="I49" s="1947"/>
      <c r="J49" s="1947"/>
      <c r="K49" s="1947"/>
      <c r="L49" s="1947"/>
      <c r="M49" s="1947"/>
      <c r="N49" s="1947"/>
      <c r="O49" s="1947"/>
      <c r="P49" s="1947"/>
      <c r="Q49" s="1947"/>
      <c r="R49" s="1947"/>
      <c r="S49" s="1947"/>
      <c r="T49" s="1947"/>
      <c r="U49" s="1947"/>
      <c r="V49" s="1947"/>
      <c r="W49" s="1947"/>
      <c r="X49" s="1947"/>
      <c r="Y49" s="1947"/>
      <c r="Z49" s="1947"/>
    </row>
    <row r="50" spans="1:26" ht="20.25" customHeight="1">
      <c r="A50" s="1947"/>
      <c r="B50" s="1947"/>
      <c r="C50" s="1947"/>
      <c r="D50" s="1947"/>
      <c r="E50" s="1947"/>
      <c r="F50" s="1947"/>
      <c r="G50" s="1947"/>
      <c r="H50" s="1947"/>
      <c r="I50" s="1947"/>
      <c r="J50" s="1947"/>
      <c r="K50" s="1947"/>
      <c r="L50" s="1947"/>
      <c r="M50" s="1947"/>
      <c r="N50" s="1947"/>
      <c r="O50" s="1947"/>
      <c r="P50" s="1947"/>
      <c r="Q50" s="1947"/>
      <c r="R50" s="1947"/>
      <c r="S50" s="1947"/>
      <c r="T50" s="1947"/>
      <c r="U50" s="1947"/>
      <c r="V50" s="1947"/>
      <c r="W50" s="1947"/>
      <c r="X50" s="1947"/>
      <c r="Y50" s="1947"/>
      <c r="Z50" s="1947"/>
    </row>
    <row r="51" spans="1:26" ht="20.25" customHeight="1">
      <c r="A51" s="1947"/>
      <c r="B51" s="1947"/>
      <c r="C51" s="1947"/>
      <c r="D51" s="1947"/>
      <c r="E51" s="1947"/>
      <c r="F51" s="1947"/>
      <c r="G51" s="1947"/>
      <c r="H51" s="1947"/>
      <c r="I51" s="1947"/>
      <c r="J51" s="1947"/>
      <c r="K51" s="1947"/>
      <c r="L51" s="1947"/>
      <c r="M51" s="1947"/>
      <c r="N51" s="1947"/>
      <c r="O51" s="1947"/>
      <c r="P51" s="1947"/>
      <c r="Q51" s="1947"/>
      <c r="R51" s="1947"/>
      <c r="S51" s="1947"/>
      <c r="T51" s="1947"/>
      <c r="U51" s="1947"/>
      <c r="V51" s="1947"/>
      <c r="W51" s="1947"/>
      <c r="X51" s="1947"/>
      <c r="Y51" s="1947"/>
      <c r="Z51" s="1947"/>
    </row>
    <row r="52" spans="1:26" ht="20.25" customHeight="1">
      <c r="A52" s="1947"/>
      <c r="B52" s="1947"/>
      <c r="C52" s="1947"/>
      <c r="D52" s="1947"/>
      <c r="E52" s="1947"/>
      <c r="F52" s="1947"/>
      <c r="G52" s="1947"/>
      <c r="H52" s="1947"/>
      <c r="I52" s="1947"/>
      <c r="J52" s="1947"/>
      <c r="K52" s="1947"/>
      <c r="L52" s="1947"/>
      <c r="M52" s="1947"/>
      <c r="N52" s="1947"/>
      <c r="O52" s="1947"/>
      <c r="P52" s="1947"/>
      <c r="Q52" s="1947"/>
      <c r="R52" s="1947"/>
      <c r="S52" s="1947"/>
      <c r="T52" s="1947"/>
      <c r="U52" s="1947"/>
      <c r="V52" s="1947"/>
      <c r="W52" s="1947"/>
      <c r="X52" s="1947"/>
      <c r="Y52" s="1947"/>
      <c r="Z52" s="1947"/>
    </row>
    <row r="53" spans="1:26" ht="20.25" customHeight="1">
      <c r="A53" s="1947"/>
      <c r="B53" s="1947"/>
      <c r="C53" s="1947"/>
      <c r="D53" s="1947"/>
      <c r="E53" s="1947"/>
      <c r="F53" s="1947"/>
      <c r="G53" s="1947"/>
      <c r="H53" s="1947"/>
      <c r="I53" s="1947"/>
      <c r="J53" s="1947"/>
      <c r="K53" s="1947"/>
      <c r="L53" s="1947"/>
      <c r="M53" s="1947"/>
      <c r="N53" s="1947"/>
      <c r="O53" s="1947"/>
      <c r="P53" s="1947"/>
      <c r="Q53" s="1947"/>
      <c r="R53" s="1947"/>
      <c r="S53" s="1947"/>
      <c r="T53" s="1947"/>
      <c r="U53" s="1947"/>
      <c r="V53" s="1947"/>
      <c r="W53" s="1947"/>
      <c r="X53" s="1947"/>
      <c r="Y53" s="1947"/>
      <c r="Z53" s="1947"/>
    </row>
    <row r="54" spans="1:26" ht="20.25" customHeight="1">
      <c r="A54" s="1947"/>
      <c r="B54" s="1947"/>
      <c r="C54" s="1947"/>
      <c r="D54" s="1947"/>
      <c r="E54" s="1947"/>
      <c r="F54" s="1947"/>
      <c r="G54" s="1947"/>
      <c r="H54" s="1947"/>
      <c r="I54" s="1947"/>
      <c r="J54" s="1947"/>
      <c r="K54" s="1947"/>
      <c r="L54" s="1947"/>
      <c r="M54" s="1947"/>
      <c r="N54" s="1947"/>
      <c r="O54" s="1947"/>
      <c r="P54" s="1947"/>
      <c r="Q54" s="1947"/>
      <c r="R54" s="1947"/>
      <c r="S54" s="1947"/>
      <c r="T54" s="1947"/>
      <c r="U54" s="1947"/>
      <c r="V54" s="1947"/>
      <c r="W54" s="1947"/>
      <c r="X54" s="1947"/>
      <c r="Y54" s="1947"/>
      <c r="Z54" s="1947"/>
    </row>
    <row r="55" spans="1:26" ht="20.25" customHeight="1">
      <c r="A55" s="1947"/>
      <c r="B55" s="1947"/>
      <c r="C55" s="1947"/>
      <c r="D55" s="1947"/>
      <c r="E55" s="1947"/>
      <c r="F55" s="1947"/>
      <c r="G55" s="1947"/>
      <c r="H55" s="1947"/>
      <c r="I55" s="1947"/>
      <c r="J55" s="1947"/>
      <c r="K55" s="1947"/>
      <c r="L55" s="1947"/>
      <c r="M55" s="1947"/>
      <c r="N55" s="1947"/>
      <c r="O55" s="1947"/>
      <c r="P55" s="1947"/>
      <c r="Q55" s="1947"/>
      <c r="R55" s="1947"/>
      <c r="S55" s="1947"/>
      <c r="T55" s="1947"/>
      <c r="U55" s="1947"/>
      <c r="V55" s="1947"/>
      <c r="W55" s="1947"/>
      <c r="X55" s="1947"/>
      <c r="Y55" s="1947"/>
      <c r="Z55" s="1947"/>
    </row>
    <row r="56" spans="1:26" ht="20.25" customHeight="1">
      <c r="A56" s="1947"/>
      <c r="B56" s="1947"/>
      <c r="C56" s="1947"/>
      <c r="D56" s="1947"/>
      <c r="E56" s="1947"/>
      <c r="F56" s="1947"/>
      <c r="G56" s="1947"/>
      <c r="H56" s="1947"/>
      <c r="I56" s="1947"/>
      <c r="J56" s="1947"/>
      <c r="K56" s="1947"/>
      <c r="L56" s="1947"/>
      <c r="M56" s="1947"/>
      <c r="N56" s="1947"/>
      <c r="O56" s="1947"/>
      <c r="P56" s="1947"/>
      <c r="Q56" s="1947"/>
      <c r="R56" s="1947"/>
      <c r="S56" s="1947"/>
      <c r="T56" s="1947"/>
      <c r="U56" s="1947"/>
      <c r="V56" s="1947"/>
      <c r="W56" s="1947"/>
      <c r="X56" s="1947"/>
      <c r="Y56" s="1947"/>
      <c r="Z56" s="1947"/>
    </row>
    <row r="57" spans="1:26" ht="20.25" customHeight="1">
      <c r="A57" s="1947"/>
      <c r="B57" s="1947"/>
      <c r="C57" s="1947"/>
      <c r="D57" s="1947"/>
      <c r="E57" s="1947"/>
      <c r="F57" s="1947"/>
      <c r="G57" s="1947"/>
      <c r="H57" s="1947"/>
      <c r="I57" s="1947"/>
      <c r="J57" s="1947"/>
      <c r="K57" s="1947"/>
      <c r="L57" s="1947"/>
      <c r="M57" s="1947"/>
      <c r="N57" s="1947"/>
      <c r="O57" s="1947"/>
      <c r="P57" s="1947"/>
      <c r="Q57" s="1947"/>
      <c r="R57" s="1947"/>
      <c r="S57" s="1947"/>
      <c r="T57" s="1947"/>
      <c r="U57" s="1947"/>
      <c r="V57" s="1947"/>
      <c r="W57" s="1947"/>
      <c r="X57" s="1947"/>
      <c r="Y57" s="1947"/>
      <c r="Z57" s="1947"/>
    </row>
    <row r="58" spans="1:26" ht="20.25" customHeight="1">
      <c r="A58" s="1947"/>
      <c r="B58" s="1947"/>
      <c r="C58" s="1947"/>
      <c r="D58" s="1947"/>
      <c r="E58" s="1947"/>
      <c r="F58" s="1947"/>
      <c r="G58" s="1947"/>
      <c r="H58" s="1947"/>
      <c r="I58" s="1947"/>
      <c r="J58" s="1947"/>
      <c r="K58" s="1947"/>
      <c r="L58" s="1947"/>
      <c r="M58" s="1947"/>
      <c r="N58" s="1947"/>
      <c r="O58" s="1947"/>
      <c r="P58" s="1947"/>
      <c r="Q58" s="1947"/>
      <c r="R58" s="1947"/>
      <c r="S58" s="1947"/>
      <c r="T58" s="1947"/>
      <c r="U58" s="1947"/>
      <c r="V58" s="1947"/>
      <c r="W58" s="1947"/>
      <c r="X58" s="1947"/>
      <c r="Y58" s="1947"/>
      <c r="Z58" s="1947"/>
    </row>
    <row r="59" spans="1:26" ht="20.25" customHeight="1">
      <c r="A59" s="1947"/>
      <c r="B59" s="1947"/>
      <c r="C59" s="1947"/>
      <c r="D59" s="1947"/>
      <c r="E59" s="1947"/>
      <c r="F59" s="1947"/>
      <c r="G59" s="1947"/>
      <c r="H59" s="1947"/>
      <c r="I59" s="1947"/>
      <c r="J59" s="1947"/>
      <c r="K59" s="1947"/>
      <c r="L59" s="1947"/>
      <c r="M59" s="1947"/>
      <c r="N59" s="1947"/>
      <c r="O59" s="1947"/>
      <c r="P59" s="1947"/>
      <c r="Q59" s="1947"/>
      <c r="R59" s="1947"/>
      <c r="S59" s="1947"/>
      <c r="T59" s="1947"/>
      <c r="U59" s="1947"/>
      <c r="V59" s="1947"/>
      <c r="W59" s="1947"/>
      <c r="X59" s="1947"/>
      <c r="Y59" s="1947"/>
      <c r="Z59" s="1947"/>
    </row>
    <row r="60" spans="1:26" ht="20.25" customHeight="1">
      <c r="A60" s="1947"/>
      <c r="B60" s="1947"/>
      <c r="C60" s="1947"/>
      <c r="D60" s="1947"/>
      <c r="E60" s="1947"/>
      <c r="F60" s="1947"/>
      <c r="G60" s="1947"/>
      <c r="H60" s="1947"/>
      <c r="I60" s="1947"/>
      <c r="J60" s="1947"/>
      <c r="K60" s="1947"/>
      <c r="L60" s="1947"/>
      <c r="M60" s="1947"/>
      <c r="N60" s="1947"/>
      <c r="O60" s="1947"/>
      <c r="P60" s="1947"/>
      <c r="Q60" s="1947"/>
      <c r="R60" s="1947"/>
      <c r="S60" s="1947"/>
      <c r="T60" s="1947"/>
      <c r="U60" s="1947"/>
      <c r="V60" s="1947"/>
      <c r="W60" s="1947"/>
      <c r="X60" s="1947"/>
      <c r="Y60" s="1947"/>
      <c r="Z60" s="1947"/>
    </row>
    <row r="61" spans="1:26" ht="20.25" customHeight="1">
      <c r="A61" s="1947"/>
      <c r="B61" s="1947"/>
      <c r="C61" s="1947"/>
      <c r="D61" s="1947"/>
      <c r="E61" s="1947"/>
      <c r="F61" s="1947"/>
      <c r="G61" s="1947"/>
      <c r="H61" s="1947"/>
      <c r="I61" s="1947"/>
      <c r="J61" s="1947"/>
      <c r="K61" s="1947"/>
      <c r="L61" s="1947"/>
      <c r="M61" s="1947"/>
      <c r="N61" s="1947"/>
      <c r="O61" s="1947"/>
      <c r="P61" s="1947"/>
      <c r="Q61" s="1947"/>
      <c r="R61" s="1947"/>
      <c r="S61" s="1947"/>
      <c r="T61" s="1947"/>
      <c r="U61" s="1947"/>
      <c r="V61" s="1947"/>
      <c r="W61" s="1947"/>
      <c r="X61" s="1947"/>
      <c r="Y61" s="1947"/>
      <c r="Z61" s="1947"/>
    </row>
    <row r="62" spans="1:26" ht="20.25" customHeight="1">
      <c r="A62" s="1947"/>
      <c r="B62" s="1947"/>
      <c r="C62" s="1947"/>
      <c r="D62" s="1947"/>
      <c r="E62" s="1947"/>
      <c r="F62" s="1947"/>
      <c r="G62" s="1947"/>
      <c r="H62" s="1947"/>
      <c r="I62" s="1947"/>
      <c r="J62" s="1947"/>
      <c r="K62" s="1947"/>
      <c r="L62" s="1947"/>
      <c r="M62" s="1947"/>
      <c r="N62" s="1947"/>
      <c r="O62" s="1947"/>
      <c r="P62" s="1947"/>
      <c r="Q62" s="1947"/>
      <c r="R62" s="1947"/>
      <c r="S62" s="1947"/>
      <c r="T62" s="1947"/>
      <c r="U62" s="1947"/>
      <c r="V62" s="1947"/>
      <c r="W62" s="1947"/>
      <c r="X62" s="1947"/>
      <c r="Y62" s="1947"/>
      <c r="Z62" s="1947"/>
    </row>
    <row r="63" spans="1:26" ht="20.25" customHeight="1">
      <c r="A63" s="1947"/>
      <c r="B63" s="1947"/>
      <c r="C63" s="1947"/>
      <c r="D63" s="1947"/>
      <c r="E63" s="1947"/>
      <c r="F63" s="1947"/>
      <c r="G63" s="1947"/>
      <c r="H63" s="1947"/>
      <c r="I63" s="1947"/>
      <c r="J63" s="1947"/>
      <c r="K63" s="1947"/>
      <c r="L63" s="1947"/>
      <c r="M63" s="1947"/>
      <c r="N63" s="1947"/>
      <c r="O63" s="1947"/>
      <c r="P63" s="1947"/>
      <c r="Q63" s="1947"/>
      <c r="R63" s="1947"/>
      <c r="S63" s="1947"/>
      <c r="T63" s="1947"/>
      <c r="U63" s="1947"/>
      <c r="V63" s="1947"/>
      <c r="W63" s="1947"/>
      <c r="X63" s="1947"/>
      <c r="Y63" s="1947"/>
      <c r="Z63" s="1947"/>
    </row>
    <row r="64" spans="1:26" ht="20.25" customHeight="1">
      <c r="A64" s="1947"/>
      <c r="B64" s="1947"/>
      <c r="C64" s="1947"/>
      <c r="D64" s="1947"/>
      <c r="E64" s="1947"/>
      <c r="F64" s="1947"/>
      <c r="G64" s="1947"/>
      <c r="H64" s="1947"/>
      <c r="I64" s="1947"/>
      <c r="J64" s="1947"/>
      <c r="K64" s="1947"/>
      <c r="L64" s="1947"/>
      <c r="M64" s="1947"/>
      <c r="N64" s="1947"/>
      <c r="O64" s="1947"/>
      <c r="P64" s="1947"/>
      <c r="Q64" s="1947"/>
      <c r="R64" s="1947"/>
      <c r="S64" s="1947"/>
      <c r="T64" s="1947"/>
      <c r="U64" s="1947"/>
      <c r="V64" s="1947"/>
      <c r="W64" s="1947"/>
      <c r="X64" s="1947"/>
      <c r="Y64" s="1947"/>
      <c r="Z64" s="1947"/>
    </row>
    <row r="65" spans="1:26" ht="20.25" customHeight="1">
      <c r="A65" s="1947"/>
      <c r="B65" s="1947"/>
      <c r="C65" s="1947"/>
      <c r="D65" s="1947"/>
      <c r="E65" s="1947"/>
      <c r="F65" s="1947"/>
      <c r="G65" s="1947"/>
      <c r="H65" s="1947"/>
      <c r="I65" s="1947"/>
      <c r="J65" s="1947"/>
      <c r="K65" s="1947"/>
      <c r="L65" s="1947"/>
      <c r="M65" s="1947"/>
      <c r="N65" s="1947"/>
      <c r="O65" s="1947"/>
      <c r="P65" s="1947"/>
      <c r="Q65" s="1947"/>
      <c r="R65" s="1947"/>
      <c r="S65" s="1947"/>
      <c r="T65" s="1947"/>
      <c r="U65" s="1947"/>
      <c r="V65" s="1947"/>
      <c r="W65" s="1947"/>
      <c r="X65" s="1947"/>
      <c r="Y65" s="1947"/>
      <c r="Z65" s="1947"/>
    </row>
    <row r="66" spans="1:26" ht="20.25" customHeight="1">
      <c r="A66" s="1947"/>
      <c r="B66" s="1947"/>
      <c r="C66" s="1947"/>
      <c r="D66" s="1947"/>
      <c r="E66" s="1947"/>
      <c r="F66" s="1947"/>
      <c r="G66" s="1947"/>
      <c r="H66" s="1947"/>
      <c r="I66" s="1947"/>
      <c r="J66" s="1947"/>
      <c r="K66" s="1947"/>
      <c r="L66" s="1947"/>
      <c r="M66" s="1947"/>
      <c r="N66" s="1947"/>
      <c r="O66" s="1947"/>
      <c r="P66" s="1947"/>
      <c r="Q66" s="1947"/>
      <c r="R66" s="1947"/>
      <c r="S66" s="1947"/>
      <c r="T66" s="1947"/>
      <c r="U66" s="1947"/>
      <c r="V66" s="1947"/>
      <c r="W66" s="1947"/>
      <c r="X66" s="1947"/>
      <c r="Y66" s="1947"/>
      <c r="Z66" s="1947"/>
    </row>
    <row r="67" spans="1:26" ht="20.25" customHeight="1">
      <c r="A67" s="1947"/>
      <c r="B67" s="1947"/>
      <c r="C67" s="1947"/>
      <c r="D67" s="1947"/>
      <c r="E67" s="1947"/>
      <c r="F67" s="1947"/>
      <c r="G67" s="1947"/>
      <c r="H67" s="1947"/>
      <c r="I67" s="1947"/>
      <c r="J67" s="1947"/>
      <c r="K67" s="1947"/>
      <c r="L67" s="1947"/>
      <c r="M67" s="1947"/>
      <c r="N67" s="1947"/>
      <c r="O67" s="1947"/>
      <c r="P67" s="1947"/>
      <c r="Q67" s="1947"/>
      <c r="R67" s="1947"/>
      <c r="S67" s="1947"/>
      <c r="T67" s="1947"/>
      <c r="U67" s="1947"/>
      <c r="V67" s="1947"/>
      <c r="W67" s="1947"/>
      <c r="X67" s="1947"/>
      <c r="Y67" s="1947"/>
      <c r="Z67" s="1947"/>
    </row>
    <row r="68" spans="1:26" ht="20.25" customHeight="1">
      <c r="A68" s="1947"/>
      <c r="B68" s="1947"/>
      <c r="C68" s="1947"/>
      <c r="D68" s="1947"/>
      <c r="E68" s="1947"/>
      <c r="F68" s="1947"/>
      <c r="G68" s="1947"/>
      <c r="H68" s="1947"/>
      <c r="I68" s="1947"/>
      <c r="J68" s="1947"/>
      <c r="K68" s="1947"/>
      <c r="L68" s="1947"/>
      <c r="M68" s="1947"/>
      <c r="N68" s="1947"/>
      <c r="O68" s="1947"/>
      <c r="P68" s="1947"/>
      <c r="Q68" s="1947"/>
      <c r="R68" s="1947"/>
      <c r="S68" s="1947"/>
      <c r="T68" s="1947"/>
      <c r="U68" s="1947"/>
      <c r="V68" s="1947"/>
      <c r="W68" s="1947"/>
      <c r="X68" s="1947"/>
      <c r="Y68" s="1947"/>
      <c r="Z68" s="1947"/>
    </row>
    <row r="69" spans="1:26" ht="20.25" customHeight="1">
      <c r="A69" s="1947"/>
      <c r="B69" s="1947"/>
      <c r="C69" s="1947"/>
      <c r="D69" s="1947"/>
      <c r="E69" s="1947"/>
      <c r="F69" s="1947"/>
      <c r="G69" s="1947"/>
      <c r="H69" s="1947"/>
      <c r="I69" s="1947"/>
      <c r="J69" s="1947"/>
      <c r="K69" s="1947"/>
      <c r="L69" s="1947"/>
      <c r="M69" s="1947"/>
      <c r="N69" s="1947"/>
      <c r="O69" s="1947"/>
      <c r="P69" s="1947"/>
      <c r="Q69" s="1947"/>
      <c r="R69" s="1947"/>
      <c r="S69" s="1947"/>
      <c r="T69" s="1947"/>
      <c r="U69" s="1947"/>
      <c r="V69" s="1947"/>
      <c r="W69" s="1947"/>
      <c r="X69" s="1947"/>
      <c r="Y69" s="1947"/>
      <c r="Z69" s="1947"/>
    </row>
    <row r="70" spans="1:26" ht="20.25" customHeight="1">
      <c r="A70" s="1947"/>
      <c r="B70" s="1947"/>
      <c r="C70" s="1947"/>
      <c r="D70" s="1947"/>
      <c r="E70" s="1947"/>
      <c r="F70" s="1947"/>
      <c r="G70" s="1947"/>
      <c r="H70" s="1947"/>
      <c r="I70" s="1947"/>
      <c r="J70" s="1947"/>
      <c r="K70" s="1947"/>
      <c r="L70" s="1947"/>
      <c r="M70" s="1947"/>
      <c r="N70" s="1947"/>
      <c r="O70" s="1947"/>
      <c r="P70" s="1947"/>
      <c r="Q70" s="1947"/>
      <c r="R70" s="1947"/>
      <c r="S70" s="1947"/>
      <c r="T70" s="1947"/>
      <c r="U70" s="1947"/>
      <c r="V70" s="1947"/>
      <c r="W70" s="1947"/>
      <c r="X70" s="1947"/>
      <c r="Y70" s="1947"/>
      <c r="Z70" s="1947"/>
    </row>
    <row r="71" spans="1:26" ht="20.25" customHeight="1">
      <c r="A71" s="1947"/>
      <c r="B71" s="1947"/>
      <c r="C71" s="1947"/>
      <c r="D71" s="1947"/>
      <c r="E71" s="1947"/>
      <c r="F71" s="1947"/>
      <c r="G71" s="1947"/>
      <c r="H71" s="1947"/>
      <c r="I71" s="1947"/>
      <c r="J71" s="1947"/>
      <c r="K71" s="1947"/>
      <c r="L71" s="1947"/>
      <c r="M71" s="1947"/>
      <c r="N71" s="1947"/>
      <c r="O71" s="1947"/>
      <c r="P71" s="1947"/>
      <c r="Q71" s="1947"/>
      <c r="R71" s="1947"/>
      <c r="S71" s="1947"/>
      <c r="T71" s="1947"/>
      <c r="U71" s="1947"/>
      <c r="V71" s="1947"/>
      <c r="W71" s="1947"/>
      <c r="X71" s="1947"/>
      <c r="Y71" s="1947"/>
      <c r="Z71" s="1947"/>
    </row>
    <row r="72" spans="1:26" ht="20.25" customHeight="1">
      <c r="A72" s="1947"/>
      <c r="B72" s="1947"/>
      <c r="C72" s="1947"/>
      <c r="D72" s="1947"/>
      <c r="E72" s="1947"/>
      <c r="F72" s="1947"/>
      <c r="G72" s="1947"/>
      <c r="H72" s="1947"/>
      <c r="I72" s="1947"/>
      <c r="J72" s="1947"/>
      <c r="K72" s="1947"/>
      <c r="L72" s="1947"/>
      <c r="M72" s="1947"/>
      <c r="N72" s="1947"/>
      <c r="O72" s="1947"/>
      <c r="P72" s="1947"/>
      <c r="Q72" s="1947"/>
      <c r="R72" s="1947"/>
      <c r="S72" s="1947"/>
      <c r="T72" s="1947"/>
      <c r="U72" s="1947"/>
      <c r="V72" s="1947"/>
      <c r="W72" s="1947"/>
      <c r="X72" s="1947"/>
      <c r="Y72" s="1947"/>
      <c r="Z72" s="1947"/>
    </row>
    <row r="73" spans="1:26" ht="20.25" customHeight="1">
      <c r="A73" s="1947"/>
      <c r="B73" s="1947"/>
      <c r="C73" s="1947"/>
      <c r="D73" s="1947"/>
      <c r="E73" s="1947"/>
      <c r="F73" s="1947"/>
      <c r="G73" s="1947"/>
      <c r="H73" s="1947"/>
      <c r="I73" s="1947"/>
      <c r="J73" s="1947"/>
      <c r="K73" s="1947"/>
      <c r="L73" s="1947"/>
      <c r="M73" s="1947"/>
      <c r="N73" s="1947"/>
      <c r="O73" s="1947"/>
      <c r="P73" s="1947"/>
      <c r="Q73" s="1947"/>
      <c r="R73" s="1947"/>
      <c r="S73" s="1947"/>
      <c r="T73" s="1947"/>
      <c r="U73" s="1947"/>
      <c r="V73" s="1947"/>
      <c r="W73" s="1947"/>
      <c r="X73" s="1947"/>
      <c r="Y73" s="1947"/>
      <c r="Z73" s="1947"/>
    </row>
    <row r="74" spans="1:26" ht="20.25" customHeight="1">
      <c r="A74" s="1947"/>
      <c r="B74" s="1947"/>
      <c r="C74" s="1947"/>
      <c r="D74" s="1947"/>
      <c r="E74" s="1947"/>
      <c r="F74" s="1947"/>
      <c r="G74" s="1947"/>
      <c r="H74" s="1947"/>
      <c r="I74" s="1947"/>
      <c r="J74" s="1947"/>
      <c r="K74" s="1947"/>
      <c r="L74" s="1947"/>
      <c r="M74" s="1947"/>
      <c r="N74" s="1947"/>
      <c r="O74" s="1947"/>
      <c r="P74" s="1947"/>
      <c r="Q74" s="1947"/>
      <c r="R74" s="1947"/>
      <c r="S74" s="1947"/>
      <c r="T74" s="1947"/>
      <c r="U74" s="1947"/>
      <c r="V74" s="1947"/>
      <c r="W74" s="1947"/>
      <c r="X74" s="1947"/>
      <c r="Y74" s="1947"/>
      <c r="Z74" s="1947"/>
    </row>
    <row r="75" spans="1:26" ht="20.25" customHeight="1">
      <c r="A75" s="1947"/>
      <c r="B75" s="1947"/>
      <c r="C75" s="1947"/>
      <c r="D75" s="1947"/>
      <c r="E75" s="1947"/>
      <c r="F75" s="1947"/>
      <c r="G75" s="1947"/>
      <c r="H75" s="1947"/>
      <c r="I75" s="1947"/>
      <c r="J75" s="1947"/>
      <c r="K75" s="1947"/>
      <c r="L75" s="1947"/>
      <c r="M75" s="1947"/>
      <c r="N75" s="1947"/>
      <c r="O75" s="1947"/>
      <c r="P75" s="1947"/>
      <c r="Q75" s="1947"/>
      <c r="R75" s="1947"/>
      <c r="S75" s="1947"/>
      <c r="T75" s="1947"/>
      <c r="U75" s="1947"/>
      <c r="V75" s="1947"/>
      <c r="W75" s="1947"/>
      <c r="X75" s="1947"/>
      <c r="Y75" s="1947"/>
      <c r="Z75" s="1947"/>
    </row>
    <row r="76" spans="1:26" ht="20.25" customHeight="1">
      <c r="A76" s="1947"/>
      <c r="B76" s="1947"/>
      <c r="C76" s="1947"/>
      <c r="D76" s="1947"/>
      <c r="E76" s="1947"/>
      <c r="F76" s="1947"/>
      <c r="G76" s="1947"/>
      <c r="H76" s="1947"/>
      <c r="I76" s="1947"/>
      <c r="J76" s="1947"/>
      <c r="K76" s="1947"/>
      <c r="L76" s="1947"/>
      <c r="M76" s="1947"/>
      <c r="N76" s="1947"/>
      <c r="O76" s="1947"/>
      <c r="P76" s="1947"/>
      <c r="Q76" s="1947"/>
      <c r="R76" s="1947"/>
      <c r="S76" s="1947"/>
      <c r="T76" s="1947"/>
      <c r="U76" s="1947"/>
      <c r="V76" s="1947"/>
      <c r="W76" s="1947"/>
      <c r="X76" s="1947"/>
      <c r="Y76" s="1947"/>
      <c r="Z76" s="1947"/>
    </row>
    <row r="77" spans="1:26" ht="20.25" customHeight="1">
      <c r="A77" s="1947"/>
      <c r="B77" s="1947"/>
      <c r="C77" s="1947"/>
      <c r="D77" s="1947"/>
      <c r="E77" s="1947"/>
      <c r="F77" s="1947"/>
      <c r="G77" s="1947"/>
      <c r="H77" s="1947"/>
      <c r="I77" s="1947"/>
      <c r="J77" s="1947"/>
      <c r="K77" s="1947"/>
      <c r="L77" s="1947"/>
      <c r="M77" s="1947"/>
      <c r="N77" s="1947"/>
      <c r="O77" s="1947"/>
      <c r="P77" s="1947"/>
      <c r="Q77" s="1947"/>
      <c r="R77" s="1947"/>
      <c r="S77" s="1947"/>
      <c r="T77" s="1947"/>
      <c r="U77" s="1947"/>
      <c r="V77" s="1947"/>
      <c r="W77" s="1947"/>
      <c r="X77" s="1947"/>
      <c r="Y77" s="1947"/>
      <c r="Z77" s="1947"/>
    </row>
    <row r="78" spans="1:26" ht="20.25" customHeight="1">
      <c r="A78" s="1947"/>
      <c r="B78" s="1947"/>
      <c r="C78" s="1947"/>
      <c r="D78" s="1947"/>
      <c r="E78" s="1947"/>
      <c r="F78" s="1947"/>
      <c r="G78" s="1947"/>
      <c r="H78" s="1947"/>
      <c r="I78" s="1947"/>
      <c r="J78" s="1947"/>
      <c r="K78" s="1947"/>
      <c r="L78" s="1947"/>
      <c r="M78" s="1947"/>
      <c r="N78" s="1947"/>
      <c r="O78" s="1947"/>
      <c r="P78" s="1947"/>
      <c r="Q78" s="1947"/>
      <c r="R78" s="1947"/>
      <c r="S78" s="1947"/>
      <c r="T78" s="1947"/>
      <c r="U78" s="1947"/>
      <c r="V78" s="1947"/>
      <c r="W78" s="1947"/>
      <c r="X78" s="1947"/>
      <c r="Y78" s="1947"/>
      <c r="Z78" s="1947"/>
    </row>
    <row r="79" spans="1:26" ht="20.25" customHeight="1">
      <c r="A79" s="1947"/>
      <c r="B79" s="1947"/>
      <c r="C79" s="1947"/>
      <c r="D79" s="1947"/>
      <c r="E79" s="1947"/>
      <c r="F79" s="1947"/>
      <c r="G79" s="1947"/>
      <c r="H79" s="1947"/>
      <c r="I79" s="1947"/>
      <c r="J79" s="1947"/>
      <c r="K79" s="1947"/>
      <c r="L79" s="1947"/>
      <c r="M79" s="1947"/>
      <c r="N79" s="1947"/>
      <c r="O79" s="1947"/>
      <c r="P79" s="1947"/>
      <c r="Q79" s="1947"/>
      <c r="R79" s="1947"/>
      <c r="S79" s="1947"/>
      <c r="T79" s="1947"/>
      <c r="U79" s="1947"/>
      <c r="V79" s="1947"/>
      <c r="W79" s="1947"/>
      <c r="X79" s="1947"/>
      <c r="Y79" s="1947"/>
      <c r="Z79" s="1947"/>
    </row>
    <row r="80" spans="1:26" ht="20.25" customHeight="1">
      <c r="A80" s="1947"/>
      <c r="B80" s="1947"/>
      <c r="C80" s="1947"/>
      <c r="D80" s="1947"/>
      <c r="E80" s="1947"/>
      <c r="F80" s="1947"/>
      <c r="G80" s="1947"/>
      <c r="H80" s="1947"/>
      <c r="I80" s="1947"/>
      <c r="J80" s="1947"/>
      <c r="K80" s="1947"/>
      <c r="L80" s="1947"/>
      <c r="M80" s="1947"/>
      <c r="N80" s="1947"/>
      <c r="O80" s="1947"/>
      <c r="P80" s="1947"/>
      <c r="Q80" s="1947"/>
      <c r="R80" s="1947"/>
      <c r="S80" s="1947"/>
      <c r="T80" s="1947"/>
      <c r="U80" s="1947"/>
      <c r="V80" s="1947"/>
      <c r="W80" s="1947"/>
      <c r="X80" s="1947"/>
      <c r="Y80" s="1947"/>
      <c r="Z80" s="1947"/>
    </row>
    <row r="81" spans="1:26" ht="20.25" customHeight="1">
      <c r="A81" s="1947"/>
      <c r="B81" s="1947"/>
      <c r="C81" s="1947"/>
      <c r="D81" s="1947"/>
      <c r="E81" s="1947"/>
      <c r="F81" s="1947"/>
      <c r="G81" s="1947"/>
      <c r="H81" s="1947"/>
      <c r="I81" s="1947"/>
      <c r="J81" s="1947"/>
      <c r="K81" s="1947"/>
      <c r="L81" s="1947"/>
      <c r="M81" s="1947"/>
      <c r="N81" s="1947"/>
      <c r="O81" s="1947"/>
      <c r="P81" s="1947"/>
      <c r="Q81" s="1947"/>
      <c r="R81" s="1947"/>
      <c r="S81" s="1947"/>
      <c r="T81" s="1947"/>
      <c r="U81" s="1947"/>
      <c r="V81" s="1947"/>
      <c r="W81" s="1947"/>
      <c r="X81" s="1947"/>
      <c r="Y81" s="1947"/>
      <c r="Z81" s="1947"/>
    </row>
    <row r="82" spans="1:26" ht="20.25" customHeight="1">
      <c r="A82" s="1947"/>
      <c r="B82" s="1947"/>
      <c r="C82" s="1947"/>
      <c r="D82" s="1947"/>
      <c r="E82" s="1947"/>
      <c r="F82" s="1947"/>
      <c r="G82" s="1947"/>
      <c r="H82" s="1947"/>
      <c r="I82" s="1947"/>
      <c r="J82" s="1947"/>
      <c r="K82" s="1947"/>
      <c r="L82" s="1947"/>
      <c r="M82" s="1947"/>
      <c r="N82" s="1947"/>
      <c r="O82" s="1947"/>
      <c r="P82" s="1947"/>
      <c r="Q82" s="1947"/>
      <c r="R82" s="1947"/>
      <c r="S82" s="1947"/>
      <c r="T82" s="1947"/>
      <c r="U82" s="1947"/>
      <c r="V82" s="1947"/>
      <c r="W82" s="1947"/>
      <c r="X82" s="1947"/>
      <c r="Y82" s="1947"/>
      <c r="Z82" s="1947"/>
    </row>
    <row r="83" spans="1:26" ht="20.25" customHeight="1">
      <c r="A83" s="1947"/>
      <c r="B83" s="1947"/>
      <c r="C83" s="1947"/>
      <c r="D83" s="1947"/>
      <c r="E83" s="1947"/>
      <c r="F83" s="1947"/>
      <c r="G83" s="1947"/>
      <c r="H83" s="1947"/>
      <c r="I83" s="1947"/>
      <c r="J83" s="1947"/>
      <c r="K83" s="1947"/>
      <c r="L83" s="1947"/>
      <c r="M83" s="1947"/>
      <c r="N83" s="1947"/>
      <c r="O83" s="1947"/>
      <c r="P83" s="1947"/>
      <c r="Q83" s="1947"/>
      <c r="R83" s="1947"/>
      <c r="S83" s="1947"/>
      <c r="T83" s="1947"/>
      <c r="U83" s="1947"/>
      <c r="V83" s="1947"/>
      <c r="W83" s="1947"/>
      <c r="X83" s="1947"/>
      <c r="Y83" s="1947"/>
      <c r="Z83" s="1947"/>
    </row>
    <row r="84" spans="1:26" ht="20.25" customHeight="1">
      <c r="A84" s="1947"/>
      <c r="B84" s="1947"/>
      <c r="C84" s="1947"/>
      <c r="D84" s="1947"/>
      <c r="E84" s="1947"/>
      <c r="F84" s="1947"/>
      <c r="G84" s="1947"/>
      <c r="H84" s="1947"/>
      <c r="I84" s="1947"/>
      <c r="J84" s="1947"/>
      <c r="K84" s="1947"/>
      <c r="L84" s="1947"/>
      <c r="M84" s="1947"/>
      <c r="N84" s="1947"/>
      <c r="O84" s="1947"/>
      <c r="P84" s="1947"/>
      <c r="Q84" s="1947"/>
      <c r="R84" s="1947"/>
      <c r="S84" s="1947"/>
      <c r="T84" s="1947"/>
      <c r="U84" s="1947"/>
      <c r="V84" s="1947"/>
      <c r="W84" s="1947"/>
      <c r="X84" s="1947"/>
      <c r="Y84" s="1947"/>
      <c r="Z84" s="1947"/>
    </row>
    <row r="85" spans="1:26" ht="20.25" customHeight="1">
      <c r="A85" s="1947"/>
      <c r="B85" s="1947"/>
      <c r="C85" s="1947"/>
      <c r="D85" s="1947"/>
      <c r="E85" s="1947"/>
      <c r="F85" s="1947"/>
      <c r="G85" s="1947"/>
      <c r="H85" s="1947"/>
      <c r="I85" s="1947"/>
      <c r="J85" s="1947"/>
      <c r="K85" s="1947"/>
      <c r="L85" s="1947"/>
      <c r="M85" s="1947"/>
      <c r="N85" s="1947"/>
      <c r="O85" s="1947"/>
      <c r="P85" s="1947"/>
      <c r="Q85" s="1947"/>
      <c r="R85" s="1947"/>
      <c r="S85" s="1947"/>
      <c r="T85" s="1947"/>
      <c r="U85" s="1947"/>
      <c r="V85" s="1947"/>
      <c r="W85" s="1947"/>
      <c r="X85" s="1947"/>
      <c r="Y85" s="1947"/>
      <c r="Z85" s="1947"/>
    </row>
    <row r="86" spans="1:26" ht="20.25" customHeight="1">
      <c r="A86" s="1947"/>
      <c r="B86" s="1947"/>
      <c r="C86" s="1947"/>
      <c r="D86" s="1947"/>
      <c r="E86" s="1947"/>
      <c r="F86" s="1947"/>
      <c r="G86" s="1947"/>
      <c r="H86" s="1947"/>
      <c r="I86" s="1947"/>
      <c r="J86" s="1947"/>
      <c r="K86" s="1947"/>
      <c r="L86" s="1947"/>
      <c r="M86" s="1947"/>
      <c r="N86" s="1947"/>
      <c r="O86" s="1947"/>
      <c r="P86" s="1947"/>
      <c r="Q86" s="1947"/>
      <c r="R86" s="1947"/>
      <c r="S86" s="1947"/>
      <c r="T86" s="1947"/>
      <c r="U86" s="1947"/>
      <c r="V86" s="1947"/>
      <c r="W86" s="1947"/>
      <c r="X86" s="1947"/>
      <c r="Y86" s="1947"/>
      <c r="Z86" s="1947"/>
    </row>
    <row r="87" spans="1:26" ht="20.25" customHeight="1">
      <c r="A87" s="1947"/>
      <c r="B87" s="1947"/>
      <c r="C87" s="1947"/>
      <c r="D87" s="1947"/>
      <c r="E87" s="1947"/>
      <c r="F87" s="1947"/>
      <c r="G87" s="1947"/>
      <c r="H87" s="1947"/>
      <c r="I87" s="1947"/>
      <c r="J87" s="1947"/>
      <c r="K87" s="1947"/>
      <c r="L87" s="1947"/>
      <c r="M87" s="1947"/>
      <c r="N87" s="1947"/>
      <c r="O87" s="1947"/>
      <c r="P87" s="1947"/>
      <c r="Q87" s="1947"/>
      <c r="R87" s="1947"/>
      <c r="S87" s="1947"/>
      <c r="T87" s="1947"/>
      <c r="U87" s="1947"/>
      <c r="V87" s="1947"/>
      <c r="W87" s="1947"/>
      <c r="X87" s="1947"/>
      <c r="Y87" s="1947"/>
      <c r="Z87" s="1947"/>
    </row>
    <row r="88" spans="1:26" ht="20.25" customHeight="1">
      <c r="A88" s="1947"/>
      <c r="B88" s="1947"/>
      <c r="C88" s="1947"/>
      <c r="D88" s="1947"/>
      <c r="E88" s="1947"/>
      <c r="F88" s="1947"/>
      <c r="G88" s="1947"/>
      <c r="H88" s="1947"/>
      <c r="I88" s="1947"/>
      <c r="J88" s="1947"/>
      <c r="K88" s="1947"/>
      <c r="L88" s="1947"/>
      <c r="M88" s="1947"/>
      <c r="N88" s="1947"/>
      <c r="O88" s="1947"/>
      <c r="P88" s="1947"/>
      <c r="Q88" s="1947"/>
      <c r="R88" s="1947"/>
      <c r="S88" s="1947"/>
      <c r="T88" s="1947"/>
      <c r="U88" s="1947"/>
      <c r="V88" s="1947"/>
      <c r="W88" s="1947"/>
      <c r="X88" s="1947"/>
      <c r="Y88" s="1947"/>
      <c r="Z88" s="1947"/>
    </row>
    <row r="89" spans="1:26" ht="20.25" customHeight="1">
      <c r="A89" s="1947"/>
      <c r="B89" s="1947"/>
      <c r="C89" s="1947"/>
      <c r="D89" s="1947"/>
      <c r="E89" s="1947"/>
      <c r="F89" s="1947"/>
      <c r="G89" s="1947"/>
      <c r="H89" s="1947"/>
      <c r="I89" s="1947"/>
      <c r="J89" s="1947"/>
      <c r="K89" s="1947"/>
      <c r="L89" s="1947"/>
      <c r="M89" s="1947"/>
      <c r="N89" s="1947"/>
      <c r="O89" s="1947"/>
      <c r="P89" s="1947"/>
      <c r="Q89" s="1947"/>
      <c r="R89" s="1947"/>
      <c r="S89" s="1947"/>
      <c r="T89" s="1947"/>
      <c r="U89" s="1947"/>
      <c r="V89" s="1947"/>
      <c r="W89" s="1947"/>
      <c r="X89" s="1947"/>
      <c r="Y89" s="1947"/>
      <c r="Z89" s="1947"/>
    </row>
    <row r="90" spans="1:26" ht="20.25" customHeight="1">
      <c r="A90" s="1947"/>
      <c r="B90" s="1947"/>
      <c r="C90" s="1947"/>
      <c r="D90" s="1947"/>
      <c r="E90" s="1947"/>
      <c r="F90" s="1947"/>
      <c r="G90" s="1947"/>
      <c r="H90" s="1947"/>
      <c r="I90" s="1947"/>
      <c r="J90" s="1947"/>
      <c r="K90" s="1947"/>
      <c r="L90" s="1947"/>
      <c r="M90" s="1947"/>
      <c r="N90" s="1947"/>
      <c r="O90" s="1947"/>
      <c r="P90" s="1947"/>
      <c r="Q90" s="1947"/>
      <c r="R90" s="1947"/>
      <c r="S90" s="1947"/>
      <c r="T90" s="1947"/>
      <c r="U90" s="1947"/>
      <c r="V90" s="1947"/>
      <c r="W90" s="1947"/>
      <c r="X90" s="1947"/>
      <c r="Y90" s="1947"/>
      <c r="Z90" s="1947"/>
    </row>
    <row r="91" spans="1:26" ht="20.25" customHeight="1">
      <c r="A91" s="1947"/>
      <c r="B91" s="1947"/>
      <c r="C91" s="1947"/>
      <c r="D91" s="1947"/>
      <c r="E91" s="1947"/>
      <c r="F91" s="1947"/>
      <c r="G91" s="1947"/>
      <c r="H91" s="1947"/>
      <c r="I91" s="1947"/>
      <c r="J91" s="1947"/>
      <c r="K91" s="1947"/>
      <c r="L91" s="1947"/>
      <c r="M91" s="1947"/>
      <c r="N91" s="1947"/>
      <c r="O91" s="1947"/>
      <c r="P91" s="1947"/>
      <c r="Q91" s="1947"/>
      <c r="R91" s="1947"/>
      <c r="S91" s="1947"/>
      <c r="T91" s="1947"/>
      <c r="U91" s="1947"/>
      <c r="V91" s="1947"/>
      <c r="W91" s="1947"/>
      <c r="X91" s="1947"/>
      <c r="Y91" s="1947"/>
      <c r="Z91" s="1947"/>
    </row>
    <row r="92" spans="1:26" ht="20.25" customHeight="1">
      <c r="A92" s="1947"/>
      <c r="B92" s="1947"/>
      <c r="C92" s="1947"/>
      <c r="D92" s="1947"/>
      <c r="E92" s="1947"/>
      <c r="F92" s="1947"/>
      <c r="G92" s="1947"/>
      <c r="H92" s="1947"/>
      <c r="I92" s="1947"/>
      <c r="J92" s="1947"/>
      <c r="K92" s="1947"/>
      <c r="L92" s="1947"/>
      <c r="M92" s="1947"/>
      <c r="N92" s="1947"/>
      <c r="O92" s="1947"/>
      <c r="P92" s="1947"/>
      <c r="Q92" s="1947"/>
      <c r="R92" s="1947"/>
      <c r="S92" s="1947"/>
      <c r="T92" s="1947"/>
      <c r="U92" s="1947"/>
      <c r="V92" s="1947"/>
      <c r="W92" s="1947"/>
      <c r="X92" s="1947"/>
      <c r="Y92" s="1947"/>
      <c r="Z92" s="1947"/>
    </row>
    <row r="93" spans="1:26" ht="20.25" customHeight="1">
      <c r="A93" s="1947"/>
      <c r="B93" s="1947"/>
      <c r="C93" s="1947"/>
      <c r="D93" s="1947"/>
      <c r="E93" s="1947"/>
      <c r="F93" s="1947"/>
      <c r="G93" s="1947"/>
      <c r="H93" s="1947"/>
      <c r="I93" s="1947"/>
      <c r="J93" s="1947"/>
      <c r="K93" s="1947"/>
      <c r="L93" s="1947"/>
      <c r="M93" s="1947"/>
      <c r="N93" s="1947"/>
      <c r="O93" s="1947"/>
      <c r="P93" s="1947"/>
      <c r="Q93" s="1947"/>
      <c r="R93" s="1947"/>
      <c r="S93" s="1947"/>
      <c r="T93" s="1947"/>
      <c r="U93" s="1947"/>
      <c r="V93" s="1947"/>
      <c r="W93" s="1947"/>
      <c r="X93" s="1947"/>
      <c r="Y93" s="1947"/>
      <c r="Z93" s="1947"/>
    </row>
    <row r="94" spans="1:26" ht="20.25" customHeight="1">
      <c r="A94" s="1947"/>
      <c r="B94" s="1947"/>
      <c r="C94" s="1947"/>
      <c r="D94" s="1947"/>
      <c r="E94" s="1947"/>
      <c r="F94" s="1947"/>
      <c r="G94" s="1947"/>
      <c r="H94" s="1947"/>
      <c r="I94" s="1947"/>
      <c r="J94" s="1947"/>
      <c r="K94" s="1947"/>
      <c r="L94" s="1947"/>
      <c r="M94" s="1947"/>
      <c r="N94" s="1947"/>
      <c r="O94" s="1947"/>
      <c r="P94" s="1947"/>
      <c r="Q94" s="1947"/>
      <c r="R94" s="1947"/>
      <c r="S94" s="1947"/>
      <c r="T94" s="1947"/>
      <c r="U94" s="1947"/>
      <c r="V94" s="1947"/>
      <c r="W94" s="1947"/>
      <c r="X94" s="1947"/>
      <c r="Y94" s="1947"/>
      <c r="Z94" s="1947"/>
    </row>
    <row r="95" spans="1:26" ht="20.25" customHeight="1">
      <c r="A95" s="1947"/>
      <c r="B95" s="1947"/>
      <c r="C95" s="1947"/>
      <c r="D95" s="1947"/>
      <c r="E95" s="1947"/>
      <c r="F95" s="1947"/>
      <c r="G95" s="1947"/>
      <c r="H95" s="1947"/>
      <c r="I95" s="1947"/>
      <c r="J95" s="1947"/>
      <c r="K95" s="1947"/>
      <c r="L95" s="1947"/>
      <c r="M95" s="1947"/>
      <c r="N95" s="1947"/>
      <c r="O95" s="1947"/>
      <c r="P95" s="1947"/>
      <c r="Q95" s="1947"/>
      <c r="R95" s="1947"/>
      <c r="S95" s="1947"/>
      <c r="T95" s="1947"/>
      <c r="U95" s="1947"/>
      <c r="V95" s="1947"/>
      <c r="W95" s="1947"/>
      <c r="X95" s="1947"/>
      <c r="Y95" s="1947"/>
      <c r="Z95" s="1947"/>
    </row>
    <row r="96" spans="1:26" ht="20.25" customHeight="1">
      <c r="A96" s="1947"/>
      <c r="B96" s="1947"/>
      <c r="C96" s="1947"/>
      <c r="D96" s="1947"/>
      <c r="E96" s="1947"/>
      <c r="F96" s="1947"/>
      <c r="G96" s="1947"/>
      <c r="H96" s="1947"/>
      <c r="I96" s="1947"/>
      <c r="J96" s="1947"/>
      <c r="K96" s="1947"/>
      <c r="L96" s="1947"/>
      <c r="M96" s="1947"/>
      <c r="N96" s="1947"/>
      <c r="O96" s="1947"/>
      <c r="P96" s="1947"/>
      <c r="Q96" s="1947"/>
      <c r="R96" s="1947"/>
      <c r="S96" s="1947"/>
      <c r="T96" s="1947"/>
      <c r="U96" s="1947"/>
      <c r="V96" s="1947"/>
      <c r="W96" s="1947"/>
      <c r="X96" s="1947"/>
      <c r="Y96" s="1947"/>
      <c r="Z96" s="1947"/>
    </row>
    <row r="97" spans="1:26" ht="20.25" customHeight="1">
      <c r="A97" s="1947"/>
      <c r="B97" s="1947"/>
      <c r="C97" s="1947"/>
      <c r="D97" s="1947"/>
      <c r="E97" s="1947"/>
      <c r="F97" s="1947"/>
      <c r="G97" s="1947"/>
      <c r="H97" s="1947"/>
      <c r="I97" s="1947"/>
      <c r="J97" s="1947"/>
      <c r="K97" s="1947"/>
      <c r="L97" s="1947"/>
      <c r="M97" s="1947"/>
      <c r="N97" s="1947"/>
      <c r="O97" s="1947"/>
      <c r="P97" s="1947"/>
      <c r="Q97" s="1947"/>
      <c r="R97" s="1947"/>
      <c r="S97" s="1947"/>
      <c r="T97" s="1947"/>
      <c r="U97" s="1947"/>
      <c r="V97" s="1947"/>
      <c r="W97" s="1947"/>
      <c r="X97" s="1947"/>
      <c r="Y97" s="1947"/>
      <c r="Z97" s="1947"/>
    </row>
    <row r="98" spans="1:26" ht="20.25" customHeight="1">
      <c r="A98" s="1947"/>
      <c r="B98" s="1947"/>
      <c r="C98" s="1947"/>
      <c r="D98" s="1947"/>
      <c r="E98" s="1947"/>
      <c r="F98" s="1947"/>
      <c r="G98" s="1947"/>
      <c r="H98" s="1947"/>
      <c r="I98" s="1947"/>
      <c r="J98" s="1947"/>
      <c r="K98" s="1947"/>
      <c r="L98" s="1947"/>
      <c r="M98" s="1947"/>
      <c r="N98" s="1947"/>
      <c r="O98" s="1947"/>
      <c r="P98" s="1947"/>
      <c r="Q98" s="1947"/>
      <c r="R98" s="1947"/>
      <c r="S98" s="1947"/>
      <c r="T98" s="1947"/>
      <c r="U98" s="1947"/>
      <c r="V98" s="1947"/>
      <c r="W98" s="1947"/>
      <c r="X98" s="1947"/>
      <c r="Y98" s="1947"/>
      <c r="Z98" s="1947"/>
    </row>
    <row r="99" spans="1:26" ht="20.25" customHeight="1">
      <c r="A99" s="1947"/>
      <c r="B99" s="1947"/>
      <c r="C99" s="1947"/>
      <c r="D99" s="1947"/>
      <c r="E99" s="1947"/>
      <c r="F99" s="1947"/>
      <c r="G99" s="1947"/>
      <c r="H99" s="1947"/>
      <c r="I99" s="1947"/>
      <c r="J99" s="1947"/>
      <c r="K99" s="1947"/>
      <c r="L99" s="1947"/>
      <c r="M99" s="1947"/>
      <c r="N99" s="1947"/>
      <c r="O99" s="1947"/>
      <c r="P99" s="1947"/>
      <c r="Q99" s="1947"/>
      <c r="R99" s="1947"/>
      <c r="S99" s="1947"/>
      <c r="T99" s="1947"/>
      <c r="U99" s="1947"/>
      <c r="V99" s="1947"/>
      <c r="W99" s="1947"/>
      <c r="X99" s="1947"/>
      <c r="Y99" s="1947"/>
      <c r="Z99" s="1947"/>
    </row>
    <row r="100" spans="1:26" ht="20.25" customHeight="1">
      <c r="A100" s="1947"/>
      <c r="B100" s="1947"/>
      <c r="C100" s="1947"/>
      <c r="D100" s="1947"/>
      <c r="E100" s="1947"/>
      <c r="F100" s="1947"/>
      <c r="G100" s="1947"/>
      <c r="H100" s="1947"/>
      <c r="I100" s="1947"/>
      <c r="J100" s="1947"/>
      <c r="K100" s="1947"/>
      <c r="L100" s="1947"/>
      <c r="M100" s="1947"/>
      <c r="N100" s="1947"/>
      <c r="O100" s="1947"/>
      <c r="P100" s="1947"/>
      <c r="Q100" s="1947"/>
      <c r="R100" s="1947"/>
      <c r="S100" s="1947"/>
      <c r="T100" s="1947"/>
      <c r="U100" s="1947"/>
      <c r="V100" s="1947"/>
      <c r="W100" s="1947"/>
      <c r="X100" s="1947"/>
      <c r="Y100" s="1947"/>
      <c r="Z100" s="1947"/>
    </row>
    <row r="101" spans="1:26" ht="20.25" customHeight="1">
      <c r="A101" s="1947"/>
      <c r="B101" s="1947"/>
      <c r="C101" s="1947"/>
      <c r="D101" s="1947"/>
      <c r="E101" s="1947"/>
      <c r="F101" s="1947"/>
      <c r="G101" s="1947"/>
      <c r="H101" s="1947"/>
      <c r="I101" s="1947"/>
      <c r="J101" s="1947"/>
      <c r="K101" s="1947"/>
      <c r="L101" s="1947"/>
      <c r="M101" s="1947"/>
      <c r="N101" s="1947"/>
      <c r="O101" s="1947"/>
      <c r="P101" s="1947"/>
      <c r="Q101" s="1947"/>
      <c r="R101" s="1947"/>
      <c r="S101" s="1947"/>
      <c r="T101" s="1947"/>
      <c r="U101" s="1947"/>
      <c r="V101" s="1947"/>
      <c r="W101" s="1947"/>
      <c r="X101" s="1947"/>
      <c r="Y101" s="1947"/>
      <c r="Z101" s="1947"/>
    </row>
    <row r="102" spans="1:26" ht="20.25" customHeight="1">
      <c r="A102" s="1947"/>
      <c r="B102" s="1947"/>
      <c r="C102" s="1947"/>
      <c r="D102" s="1947"/>
      <c r="E102" s="1947"/>
      <c r="F102" s="1947"/>
      <c r="G102" s="1947"/>
      <c r="H102" s="1947"/>
      <c r="I102" s="1947"/>
      <c r="J102" s="1947"/>
      <c r="K102" s="1947"/>
      <c r="L102" s="1947"/>
      <c r="M102" s="1947"/>
      <c r="N102" s="1947"/>
      <c r="O102" s="1947"/>
      <c r="P102" s="1947"/>
      <c r="Q102" s="1947"/>
      <c r="R102" s="1947"/>
      <c r="S102" s="1947"/>
      <c r="T102" s="1947"/>
      <c r="U102" s="1947"/>
      <c r="V102" s="1947"/>
      <c r="W102" s="1947"/>
      <c r="X102" s="1947"/>
      <c r="Y102" s="1947"/>
      <c r="Z102" s="1947"/>
    </row>
    <row r="103" spans="1:26" ht="20.25" customHeight="1">
      <c r="A103" s="1947"/>
      <c r="B103" s="1947"/>
      <c r="C103" s="1947"/>
      <c r="D103" s="1947"/>
      <c r="E103" s="1947"/>
      <c r="F103" s="1947"/>
      <c r="G103" s="1947"/>
      <c r="H103" s="1947"/>
      <c r="I103" s="1947"/>
      <c r="J103" s="1947"/>
      <c r="K103" s="1947"/>
      <c r="L103" s="1947"/>
      <c r="M103" s="1947"/>
      <c r="N103" s="1947"/>
      <c r="O103" s="1947"/>
      <c r="P103" s="1947"/>
      <c r="Q103" s="1947"/>
      <c r="R103" s="1947"/>
      <c r="S103" s="1947"/>
      <c r="T103" s="1947"/>
      <c r="U103" s="1947"/>
      <c r="V103" s="1947"/>
      <c r="W103" s="1947"/>
      <c r="X103" s="1947"/>
      <c r="Y103" s="1947"/>
      <c r="Z103" s="1947"/>
    </row>
    <row r="104" spans="1:26" ht="20.25" customHeight="1">
      <c r="A104" s="1947"/>
      <c r="B104" s="1947"/>
      <c r="C104" s="1947"/>
      <c r="D104" s="1947"/>
      <c r="E104" s="1947"/>
      <c r="F104" s="1947"/>
      <c r="G104" s="1947"/>
      <c r="H104" s="1947"/>
      <c r="I104" s="1947"/>
      <c r="J104" s="1947"/>
      <c r="K104" s="1947"/>
      <c r="L104" s="1947"/>
      <c r="M104" s="1947"/>
      <c r="N104" s="1947"/>
      <c r="O104" s="1947"/>
      <c r="P104" s="1947"/>
      <c r="Q104" s="1947"/>
      <c r="R104" s="1947"/>
      <c r="S104" s="1947"/>
      <c r="T104" s="1947"/>
      <c r="U104" s="1947"/>
      <c r="V104" s="1947"/>
      <c r="W104" s="1947"/>
      <c r="X104" s="1947"/>
      <c r="Y104" s="1947"/>
      <c r="Z104" s="1947"/>
    </row>
    <row r="105" spans="1:26" ht="20.25" customHeight="1">
      <c r="A105" s="1947"/>
      <c r="B105" s="1947"/>
      <c r="C105" s="1947"/>
      <c r="D105" s="1947"/>
      <c r="E105" s="1947"/>
      <c r="F105" s="1947"/>
      <c r="G105" s="1947"/>
      <c r="H105" s="1947"/>
      <c r="I105" s="1947"/>
      <c r="J105" s="1947"/>
      <c r="K105" s="1947"/>
      <c r="L105" s="1947"/>
      <c r="M105" s="1947"/>
      <c r="N105" s="1947"/>
      <c r="O105" s="1947"/>
      <c r="P105" s="1947"/>
      <c r="Q105" s="1947"/>
      <c r="R105" s="1947"/>
      <c r="S105" s="1947"/>
      <c r="T105" s="1947"/>
      <c r="U105" s="1947"/>
      <c r="V105" s="1947"/>
      <c r="W105" s="1947"/>
      <c r="X105" s="1947"/>
      <c r="Y105" s="1947"/>
      <c r="Z105" s="1947"/>
    </row>
    <row r="106" spans="1:26" ht="20.25" customHeight="1">
      <c r="A106" s="1947"/>
      <c r="B106" s="1947"/>
      <c r="C106" s="1947"/>
      <c r="D106" s="1947"/>
      <c r="E106" s="1947"/>
      <c r="F106" s="1947"/>
      <c r="G106" s="1947"/>
      <c r="H106" s="1947"/>
      <c r="I106" s="1947"/>
      <c r="J106" s="1947"/>
      <c r="K106" s="1947"/>
      <c r="L106" s="1947"/>
      <c r="M106" s="1947"/>
      <c r="N106" s="1947"/>
      <c r="O106" s="1947"/>
      <c r="P106" s="1947"/>
      <c r="Q106" s="1947"/>
      <c r="R106" s="1947"/>
      <c r="S106" s="1947"/>
      <c r="T106" s="1947"/>
      <c r="U106" s="1947"/>
      <c r="V106" s="1947"/>
      <c r="W106" s="1947"/>
      <c r="X106" s="1947"/>
      <c r="Y106" s="1947"/>
      <c r="Z106" s="1947"/>
    </row>
    <row r="107" spans="1:26" ht="20.25" customHeight="1">
      <c r="A107" s="1947"/>
      <c r="B107" s="1947"/>
      <c r="C107" s="1947"/>
      <c r="D107" s="1947"/>
      <c r="E107" s="1947"/>
      <c r="F107" s="1947"/>
      <c r="G107" s="1947"/>
      <c r="H107" s="1947"/>
      <c r="I107" s="1947"/>
      <c r="J107" s="1947"/>
      <c r="K107" s="1947"/>
      <c r="L107" s="1947"/>
      <c r="M107" s="1947"/>
      <c r="N107" s="1947"/>
      <c r="O107" s="1947"/>
      <c r="P107" s="1947"/>
      <c r="Q107" s="1947"/>
      <c r="R107" s="1947"/>
      <c r="S107" s="1947"/>
      <c r="T107" s="1947"/>
      <c r="U107" s="1947"/>
      <c r="V107" s="1947"/>
      <c r="W107" s="1947"/>
      <c r="X107" s="1947"/>
      <c r="Y107" s="1947"/>
      <c r="Z107" s="1947"/>
    </row>
    <row r="108" spans="1:26" ht="20.25" customHeight="1">
      <c r="A108" s="1947"/>
      <c r="B108" s="1947"/>
      <c r="C108" s="1947"/>
      <c r="D108" s="1947"/>
      <c r="E108" s="1947"/>
      <c r="F108" s="1947"/>
      <c r="G108" s="1947"/>
      <c r="H108" s="1947"/>
      <c r="I108" s="1947"/>
      <c r="J108" s="1947"/>
      <c r="K108" s="1947"/>
      <c r="L108" s="1947"/>
      <c r="M108" s="1947"/>
      <c r="N108" s="1947"/>
      <c r="O108" s="1947"/>
      <c r="P108" s="1947"/>
      <c r="Q108" s="1947"/>
      <c r="R108" s="1947"/>
      <c r="S108" s="1947"/>
      <c r="T108" s="1947"/>
      <c r="U108" s="1947"/>
      <c r="V108" s="1947"/>
      <c r="W108" s="1947"/>
      <c r="X108" s="1947"/>
      <c r="Y108" s="1947"/>
      <c r="Z108" s="1947"/>
    </row>
    <row r="109" spans="1:26" ht="20.25" customHeight="1">
      <c r="A109" s="1947"/>
      <c r="B109" s="1947"/>
      <c r="C109" s="1947"/>
      <c r="D109" s="1947"/>
      <c r="E109" s="1947"/>
      <c r="F109" s="1947"/>
      <c r="G109" s="1947"/>
      <c r="H109" s="1947"/>
      <c r="I109" s="1947"/>
      <c r="J109" s="1947"/>
      <c r="K109" s="1947"/>
      <c r="L109" s="1947"/>
      <c r="M109" s="1947"/>
      <c r="N109" s="1947"/>
      <c r="O109" s="1947"/>
      <c r="P109" s="1947"/>
      <c r="Q109" s="1947"/>
      <c r="R109" s="1947"/>
      <c r="S109" s="1947"/>
      <c r="T109" s="1947"/>
      <c r="U109" s="1947"/>
      <c r="V109" s="1947"/>
      <c r="W109" s="1947"/>
      <c r="X109" s="1947"/>
      <c r="Y109" s="1947"/>
      <c r="Z109" s="1947"/>
    </row>
    <row r="110" spans="1:26" ht="20.25" customHeight="1">
      <c r="A110" s="1947"/>
      <c r="B110" s="1947"/>
      <c r="C110" s="1947"/>
      <c r="D110" s="1947"/>
      <c r="E110" s="1947"/>
      <c r="F110" s="1947"/>
      <c r="G110" s="1947"/>
      <c r="H110" s="1947"/>
      <c r="I110" s="1947"/>
      <c r="J110" s="1947"/>
      <c r="K110" s="1947"/>
      <c r="L110" s="1947"/>
      <c r="M110" s="1947"/>
      <c r="N110" s="1947"/>
      <c r="O110" s="1947"/>
      <c r="P110" s="1947"/>
      <c r="Q110" s="1947"/>
      <c r="R110" s="1947"/>
      <c r="S110" s="1947"/>
      <c r="T110" s="1947"/>
      <c r="U110" s="1947"/>
      <c r="V110" s="1947"/>
      <c r="W110" s="1947"/>
      <c r="X110" s="1947"/>
      <c r="Y110" s="1947"/>
      <c r="Z110" s="1947"/>
    </row>
    <row r="111" spans="1:26" ht="20.25" customHeight="1">
      <c r="A111" s="1947"/>
      <c r="B111" s="1947"/>
      <c r="C111" s="1947"/>
      <c r="D111" s="1947"/>
      <c r="E111" s="1947"/>
      <c r="F111" s="1947"/>
      <c r="G111" s="1947"/>
      <c r="H111" s="1947"/>
      <c r="I111" s="1947"/>
      <c r="J111" s="1947"/>
      <c r="K111" s="1947"/>
      <c r="L111" s="1947"/>
      <c r="M111" s="1947"/>
      <c r="N111" s="1947"/>
      <c r="O111" s="1947"/>
      <c r="P111" s="1947"/>
      <c r="Q111" s="1947"/>
      <c r="R111" s="1947"/>
      <c r="S111" s="1947"/>
      <c r="T111" s="1947"/>
      <c r="U111" s="1947"/>
      <c r="V111" s="1947"/>
      <c r="W111" s="1947"/>
      <c r="X111" s="1947"/>
      <c r="Y111" s="1947"/>
      <c r="Z111" s="1947"/>
    </row>
    <row r="112" spans="1:26" ht="20.25" customHeight="1">
      <c r="A112" s="1947"/>
      <c r="B112" s="1947"/>
      <c r="C112" s="1947"/>
      <c r="D112" s="1947"/>
      <c r="E112" s="1947"/>
      <c r="F112" s="1947"/>
      <c r="G112" s="1947"/>
      <c r="H112" s="1947"/>
      <c r="I112" s="1947"/>
      <c r="J112" s="1947"/>
      <c r="K112" s="1947"/>
      <c r="L112" s="1947"/>
      <c r="M112" s="1947"/>
      <c r="N112" s="1947"/>
      <c r="O112" s="1947"/>
      <c r="P112" s="1947"/>
      <c r="Q112" s="1947"/>
      <c r="R112" s="1947"/>
      <c r="S112" s="1947"/>
      <c r="T112" s="1947"/>
      <c r="U112" s="1947"/>
      <c r="V112" s="1947"/>
      <c r="W112" s="1947"/>
      <c r="X112" s="1947"/>
      <c r="Y112" s="1947"/>
      <c r="Z112" s="1947"/>
    </row>
    <row r="113" spans="1:26" ht="20.25" customHeight="1">
      <c r="A113" s="1947"/>
      <c r="B113" s="1947"/>
      <c r="C113" s="1947"/>
      <c r="D113" s="1947"/>
      <c r="E113" s="1947"/>
      <c r="F113" s="1947"/>
      <c r="G113" s="1947"/>
      <c r="H113" s="1947"/>
      <c r="I113" s="1947"/>
      <c r="J113" s="1947"/>
      <c r="K113" s="1947"/>
      <c r="L113" s="1947"/>
      <c r="M113" s="1947"/>
      <c r="N113" s="1947"/>
      <c r="O113" s="1947"/>
      <c r="P113" s="1947"/>
      <c r="Q113" s="1947"/>
      <c r="R113" s="1947"/>
      <c r="S113" s="1947"/>
      <c r="T113" s="1947"/>
      <c r="U113" s="1947"/>
      <c r="V113" s="1947"/>
      <c r="W113" s="1947"/>
      <c r="X113" s="1947"/>
      <c r="Y113" s="1947"/>
      <c r="Z113" s="1947"/>
    </row>
    <row r="114" spans="1:26" ht="20.25" customHeight="1">
      <c r="A114" s="1947"/>
      <c r="B114" s="1947"/>
      <c r="C114" s="1947"/>
      <c r="D114" s="1947"/>
      <c r="E114" s="1947"/>
      <c r="F114" s="1947"/>
      <c r="G114" s="1947"/>
      <c r="H114" s="1947"/>
      <c r="I114" s="1947"/>
      <c r="J114" s="1947"/>
      <c r="K114" s="1947"/>
      <c r="L114" s="1947"/>
      <c r="M114" s="1947"/>
      <c r="N114" s="1947"/>
      <c r="O114" s="1947"/>
      <c r="P114" s="1947"/>
      <c r="Q114" s="1947"/>
      <c r="R114" s="1947"/>
      <c r="S114" s="1947"/>
      <c r="T114" s="1947"/>
      <c r="U114" s="1947"/>
      <c r="V114" s="1947"/>
      <c r="W114" s="1947"/>
      <c r="X114" s="1947"/>
      <c r="Y114" s="1947"/>
      <c r="Z114" s="1947"/>
    </row>
    <row r="115" spans="1:26" ht="20.25" customHeight="1">
      <c r="A115" s="1947"/>
      <c r="B115" s="1947"/>
      <c r="C115" s="1947"/>
      <c r="D115" s="1947"/>
      <c r="E115" s="1947"/>
      <c r="F115" s="1947"/>
      <c r="G115" s="1947"/>
      <c r="H115" s="1947"/>
      <c r="I115" s="1947"/>
      <c r="J115" s="1947"/>
      <c r="K115" s="1947"/>
      <c r="L115" s="1947"/>
      <c r="M115" s="1947"/>
      <c r="N115" s="1947"/>
      <c r="O115" s="1947"/>
      <c r="P115" s="1947"/>
      <c r="Q115" s="1947"/>
      <c r="R115" s="1947"/>
      <c r="S115" s="1947"/>
      <c r="T115" s="1947"/>
      <c r="U115" s="1947"/>
      <c r="V115" s="1947"/>
      <c r="W115" s="1947"/>
      <c r="X115" s="1947"/>
      <c r="Y115" s="1947"/>
      <c r="Z115" s="1947"/>
    </row>
    <row r="116" spans="1:26" ht="20.25" customHeight="1">
      <c r="A116" s="1947"/>
      <c r="B116" s="1947"/>
      <c r="C116" s="1947"/>
      <c r="D116" s="1947"/>
      <c r="E116" s="1947"/>
      <c r="F116" s="1947"/>
      <c r="G116" s="1947"/>
      <c r="H116" s="1947"/>
      <c r="I116" s="1947"/>
      <c r="J116" s="1947"/>
      <c r="K116" s="1947"/>
      <c r="L116" s="1947"/>
      <c r="M116" s="1947"/>
      <c r="N116" s="1947"/>
      <c r="O116" s="1947"/>
      <c r="P116" s="1947"/>
      <c r="Q116" s="1947"/>
      <c r="R116" s="1947"/>
      <c r="S116" s="1947"/>
      <c r="T116" s="1947"/>
      <c r="U116" s="1947"/>
      <c r="V116" s="1947"/>
      <c r="W116" s="1947"/>
      <c r="X116" s="1947"/>
      <c r="Y116" s="1947"/>
      <c r="Z116" s="1947"/>
    </row>
    <row r="117" spans="1:26" ht="20.25" customHeight="1">
      <c r="A117" s="1947"/>
      <c r="B117" s="1947"/>
      <c r="C117" s="1947"/>
      <c r="D117" s="1947"/>
      <c r="E117" s="1947"/>
      <c r="F117" s="1947"/>
      <c r="G117" s="1947"/>
      <c r="H117" s="1947"/>
      <c r="I117" s="1947"/>
      <c r="J117" s="1947"/>
      <c r="K117" s="1947"/>
      <c r="L117" s="1947"/>
      <c r="M117" s="1947"/>
      <c r="N117" s="1947"/>
      <c r="O117" s="1947"/>
      <c r="P117" s="1947"/>
      <c r="Q117" s="1947"/>
      <c r="R117" s="1947"/>
      <c r="S117" s="1947"/>
      <c r="T117" s="1947"/>
      <c r="U117" s="1947"/>
      <c r="V117" s="1947"/>
      <c r="W117" s="1947"/>
      <c r="X117" s="1947"/>
      <c r="Y117" s="1947"/>
      <c r="Z117" s="1947"/>
    </row>
    <row r="118" spans="1:26" ht="20.25" customHeight="1">
      <c r="A118" s="1947"/>
      <c r="B118" s="1947"/>
      <c r="C118" s="1947"/>
      <c r="D118" s="1947"/>
      <c r="E118" s="1947"/>
      <c r="F118" s="1947"/>
      <c r="G118" s="1947"/>
      <c r="H118" s="1947"/>
      <c r="I118" s="1947"/>
      <c r="J118" s="1947"/>
      <c r="K118" s="1947"/>
      <c r="L118" s="1947"/>
      <c r="M118" s="1947"/>
      <c r="N118" s="1947"/>
      <c r="O118" s="1947"/>
      <c r="P118" s="1947"/>
      <c r="Q118" s="1947"/>
      <c r="R118" s="1947"/>
      <c r="S118" s="1947"/>
      <c r="T118" s="1947"/>
      <c r="U118" s="1947"/>
      <c r="V118" s="1947"/>
      <c r="W118" s="1947"/>
      <c r="X118" s="1947"/>
      <c r="Y118" s="1947"/>
      <c r="Z118" s="1947"/>
    </row>
    <row r="119" spans="1:26" ht="20.25" customHeight="1">
      <c r="A119" s="1947"/>
      <c r="B119" s="1947"/>
      <c r="C119" s="1947"/>
      <c r="D119" s="1947"/>
      <c r="E119" s="1947"/>
      <c r="F119" s="1947"/>
      <c r="G119" s="1947"/>
      <c r="H119" s="1947"/>
      <c r="I119" s="1947"/>
      <c r="J119" s="1947"/>
      <c r="K119" s="1947"/>
      <c r="L119" s="1947"/>
      <c r="M119" s="1947"/>
      <c r="N119" s="1947"/>
      <c r="O119" s="1947"/>
      <c r="P119" s="1947"/>
      <c r="Q119" s="1947"/>
      <c r="R119" s="1947"/>
      <c r="S119" s="1947"/>
      <c r="T119" s="1947"/>
      <c r="U119" s="1947"/>
      <c r="V119" s="1947"/>
      <c r="W119" s="1947"/>
      <c r="X119" s="1947"/>
      <c r="Y119" s="1947"/>
      <c r="Z119" s="1947"/>
    </row>
    <row r="120" spans="1:26" ht="20.25" customHeight="1">
      <c r="A120" s="1947"/>
      <c r="B120" s="1947"/>
      <c r="C120" s="1947"/>
      <c r="D120" s="1947"/>
      <c r="E120" s="1947"/>
      <c r="F120" s="1947"/>
      <c r="G120" s="1947"/>
      <c r="H120" s="1947"/>
      <c r="I120" s="1947"/>
      <c r="J120" s="1947"/>
      <c r="K120" s="1947"/>
      <c r="L120" s="1947"/>
      <c r="M120" s="1947"/>
      <c r="N120" s="1947"/>
      <c r="O120" s="1947"/>
      <c r="P120" s="1947"/>
      <c r="Q120" s="1947"/>
      <c r="R120" s="1947"/>
      <c r="S120" s="1947"/>
      <c r="T120" s="1947"/>
      <c r="U120" s="1947"/>
      <c r="V120" s="1947"/>
      <c r="W120" s="1947"/>
      <c r="X120" s="1947"/>
      <c r="Y120" s="1947"/>
      <c r="Z120" s="1947"/>
    </row>
    <row r="121" spans="1:26" ht="20.25" customHeight="1">
      <c r="A121" s="1947"/>
      <c r="B121" s="1947"/>
      <c r="C121" s="1947"/>
      <c r="D121" s="1947"/>
      <c r="E121" s="1947"/>
      <c r="F121" s="1947"/>
      <c r="G121" s="1947"/>
      <c r="H121" s="1947"/>
      <c r="I121" s="1947"/>
      <c r="J121" s="1947"/>
      <c r="K121" s="1947"/>
      <c r="L121" s="1947"/>
      <c r="M121" s="1947"/>
      <c r="N121" s="1947"/>
      <c r="O121" s="1947"/>
      <c r="P121" s="1947"/>
      <c r="Q121" s="1947"/>
      <c r="R121" s="1947"/>
      <c r="S121" s="1947"/>
      <c r="T121" s="1947"/>
      <c r="U121" s="1947"/>
      <c r="V121" s="1947"/>
      <c r="W121" s="1947"/>
      <c r="X121" s="1947"/>
      <c r="Y121" s="1947"/>
      <c r="Z121" s="1947"/>
    </row>
    <row r="122" spans="1:26" ht="20.25" customHeight="1">
      <c r="A122" s="1947"/>
      <c r="B122" s="1947"/>
      <c r="C122" s="1947"/>
      <c r="D122" s="1947"/>
      <c r="E122" s="1947"/>
      <c r="F122" s="1947"/>
      <c r="G122" s="1947"/>
      <c r="H122" s="1947"/>
      <c r="I122" s="1947"/>
      <c r="J122" s="1947"/>
      <c r="K122" s="1947"/>
      <c r="L122" s="1947"/>
      <c r="M122" s="1947"/>
      <c r="N122" s="1947"/>
      <c r="O122" s="1947"/>
      <c r="P122" s="1947"/>
      <c r="Q122" s="1947"/>
      <c r="R122" s="1947"/>
      <c r="S122" s="1947"/>
      <c r="T122" s="1947"/>
      <c r="U122" s="1947"/>
      <c r="V122" s="1947"/>
      <c r="W122" s="1947"/>
      <c r="X122" s="1947"/>
      <c r="Y122" s="1947"/>
      <c r="Z122" s="1947"/>
    </row>
    <row r="123" spans="1:26" ht="20.25" customHeight="1">
      <c r="A123" s="1947"/>
      <c r="B123" s="1947"/>
      <c r="C123" s="1947"/>
      <c r="D123" s="1947"/>
      <c r="E123" s="1947"/>
      <c r="F123" s="1947"/>
      <c r="G123" s="1947"/>
      <c r="H123" s="1947"/>
      <c r="I123" s="1947"/>
      <c r="J123" s="1947"/>
      <c r="K123" s="1947"/>
      <c r="L123" s="1947"/>
      <c r="M123" s="1947"/>
      <c r="N123" s="1947"/>
      <c r="O123" s="1947"/>
      <c r="P123" s="1947"/>
      <c r="Q123" s="1947"/>
      <c r="R123" s="1947"/>
      <c r="S123" s="1947"/>
      <c r="T123" s="1947"/>
      <c r="U123" s="1947"/>
      <c r="V123" s="1947"/>
      <c r="W123" s="1947"/>
      <c r="X123" s="1947"/>
      <c r="Y123" s="1947"/>
      <c r="Z123" s="1947"/>
    </row>
    <row r="124" spans="1:26" ht="20.25" customHeight="1">
      <c r="A124" s="1947"/>
      <c r="B124" s="1947"/>
      <c r="C124" s="1947"/>
      <c r="D124" s="1947"/>
      <c r="E124" s="1947"/>
      <c r="F124" s="1947"/>
      <c r="G124" s="1947"/>
      <c r="H124" s="1947"/>
      <c r="I124" s="1947"/>
      <c r="J124" s="1947"/>
      <c r="K124" s="1947"/>
      <c r="L124" s="1947"/>
      <c r="M124" s="1947"/>
      <c r="N124" s="1947"/>
      <c r="O124" s="1947"/>
      <c r="P124" s="1947"/>
      <c r="Q124" s="1947"/>
      <c r="R124" s="1947"/>
      <c r="S124" s="1947"/>
      <c r="T124" s="1947"/>
      <c r="U124" s="1947"/>
      <c r="V124" s="1947"/>
      <c r="W124" s="1947"/>
      <c r="X124" s="1947"/>
      <c r="Y124" s="1947"/>
      <c r="Z124" s="1947"/>
    </row>
    <row r="125" spans="1:26" ht="20.25" customHeight="1">
      <c r="A125" s="1947"/>
      <c r="B125" s="1947"/>
      <c r="C125" s="1947"/>
      <c r="D125" s="1947"/>
      <c r="E125" s="1947"/>
      <c r="F125" s="1947"/>
      <c r="G125" s="1947"/>
      <c r="H125" s="1947"/>
      <c r="I125" s="1947"/>
      <c r="J125" s="1947"/>
      <c r="K125" s="1947"/>
      <c r="L125" s="1947"/>
      <c r="M125" s="1947"/>
      <c r="N125" s="1947"/>
      <c r="O125" s="1947"/>
      <c r="P125" s="1947"/>
      <c r="Q125" s="1947"/>
      <c r="R125" s="1947"/>
      <c r="S125" s="1947"/>
      <c r="T125" s="1947"/>
      <c r="U125" s="1947"/>
      <c r="V125" s="1947"/>
      <c r="W125" s="1947"/>
      <c r="X125" s="1947"/>
      <c r="Y125" s="1947"/>
      <c r="Z125" s="1947"/>
    </row>
    <row r="126" spans="1:26" ht="20.25" customHeight="1">
      <c r="A126" s="1947"/>
      <c r="B126" s="1947"/>
      <c r="C126" s="1947"/>
      <c r="D126" s="1947"/>
      <c r="E126" s="1947"/>
      <c r="F126" s="1947"/>
      <c r="G126" s="1947"/>
      <c r="H126" s="1947"/>
      <c r="I126" s="1947"/>
      <c r="J126" s="1947"/>
      <c r="K126" s="1947"/>
      <c r="L126" s="1947"/>
      <c r="M126" s="1947"/>
      <c r="N126" s="1947"/>
      <c r="O126" s="1947"/>
      <c r="P126" s="1947"/>
      <c r="Q126" s="1947"/>
      <c r="R126" s="1947"/>
      <c r="S126" s="1947"/>
      <c r="T126" s="1947"/>
      <c r="U126" s="1947"/>
      <c r="V126" s="1947"/>
      <c r="W126" s="1947"/>
      <c r="X126" s="1947"/>
      <c r="Y126" s="1947"/>
      <c r="Z126" s="1947"/>
    </row>
    <row r="127" spans="1:26" ht="20.25" customHeight="1">
      <c r="A127" s="1947"/>
      <c r="B127" s="1947"/>
      <c r="C127" s="1947"/>
      <c r="D127" s="1947"/>
      <c r="E127" s="1947"/>
      <c r="F127" s="1947"/>
      <c r="G127" s="1947"/>
      <c r="H127" s="1947"/>
      <c r="I127" s="1947"/>
      <c r="J127" s="1947"/>
      <c r="K127" s="1947"/>
      <c r="L127" s="1947"/>
      <c r="M127" s="1947"/>
      <c r="N127" s="1947"/>
      <c r="O127" s="1947"/>
      <c r="P127" s="1947"/>
      <c r="Q127" s="1947"/>
      <c r="R127" s="1947"/>
      <c r="S127" s="1947"/>
      <c r="T127" s="1947"/>
      <c r="U127" s="1947"/>
      <c r="V127" s="1947"/>
      <c r="W127" s="1947"/>
      <c r="X127" s="1947"/>
      <c r="Y127" s="1947"/>
      <c r="Z127" s="1947"/>
    </row>
    <row r="128" spans="1:26" ht="20.25" customHeight="1">
      <c r="A128" s="1947"/>
      <c r="B128" s="1947"/>
      <c r="C128" s="1947"/>
      <c r="D128" s="1947"/>
      <c r="E128" s="1947"/>
      <c r="F128" s="1947"/>
      <c r="G128" s="1947"/>
      <c r="H128" s="1947"/>
      <c r="I128" s="1947"/>
      <c r="J128" s="1947"/>
      <c r="K128" s="1947"/>
      <c r="L128" s="1947"/>
      <c r="M128" s="1947"/>
      <c r="N128" s="1947"/>
      <c r="O128" s="1947"/>
      <c r="P128" s="1947"/>
      <c r="Q128" s="1947"/>
      <c r="R128" s="1947"/>
      <c r="S128" s="1947"/>
      <c r="T128" s="1947"/>
      <c r="U128" s="1947"/>
      <c r="V128" s="1947"/>
      <c r="W128" s="1947"/>
      <c r="X128" s="1947"/>
      <c r="Y128" s="1947"/>
      <c r="Z128" s="1947"/>
    </row>
    <row r="129" spans="1:26" ht="20.25" customHeight="1">
      <c r="A129" s="1947"/>
      <c r="B129" s="1947"/>
      <c r="C129" s="1947"/>
      <c r="D129" s="1947"/>
      <c r="E129" s="1947"/>
      <c r="F129" s="1947"/>
      <c r="G129" s="1947"/>
      <c r="H129" s="1947"/>
      <c r="I129" s="1947"/>
      <c r="J129" s="1947"/>
      <c r="K129" s="1947"/>
      <c r="L129" s="1947"/>
      <c r="M129" s="1947"/>
      <c r="N129" s="1947"/>
      <c r="O129" s="1947"/>
      <c r="P129" s="1947"/>
      <c r="Q129" s="1947"/>
      <c r="R129" s="1947"/>
      <c r="S129" s="1947"/>
      <c r="T129" s="1947"/>
      <c r="U129" s="1947"/>
      <c r="V129" s="1947"/>
      <c r="W129" s="1947"/>
      <c r="X129" s="1947"/>
      <c r="Y129" s="1947"/>
      <c r="Z129" s="1947"/>
    </row>
    <row r="130" spans="1:26" ht="20.25" customHeight="1">
      <c r="A130" s="1947"/>
      <c r="B130" s="1947"/>
      <c r="C130" s="1947"/>
      <c r="D130" s="1947"/>
      <c r="E130" s="1947"/>
      <c r="F130" s="1947"/>
      <c r="G130" s="1947"/>
      <c r="H130" s="1947"/>
      <c r="I130" s="1947"/>
      <c r="J130" s="1947"/>
      <c r="K130" s="1947"/>
      <c r="L130" s="1947"/>
      <c r="M130" s="1947"/>
      <c r="N130" s="1947"/>
      <c r="O130" s="1947"/>
      <c r="P130" s="1947"/>
      <c r="Q130" s="1947"/>
      <c r="R130" s="1947"/>
      <c r="S130" s="1947"/>
      <c r="T130" s="1947"/>
      <c r="U130" s="1947"/>
      <c r="V130" s="1947"/>
      <c r="W130" s="1947"/>
      <c r="X130" s="1947"/>
      <c r="Y130" s="1947"/>
      <c r="Z130" s="1947"/>
    </row>
    <row r="131" spans="1:26" ht="20.25" customHeight="1">
      <c r="A131" s="1947"/>
      <c r="B131" s="1947"/>
      <c r="C131" s="1947"/>
      <c r="D131" s="1947"/>
      <c r="E131" s="1947"/>
      <c r="F131" s="1947"/>
      <c r="G131" s="1947"/>
      <c r="H131" s="1947"/>
      <c r="I131" s="1947"/>
      <c r="J131" s="1947"/>
      <c r="K131" s="1947"/>
      <c r="L131" s="1947"/>
      <c r="M131" s="1947"/>
      <c r="N131" s="1947"/>
      <c r="O131" s="1947"/>
      <c r="P131" s="1947"/>
      <c r="Q131" s="1947"/>
      <c r="R131" s="1947"/>
      <c r="S131" s="1947"/>
      <c r="T131" s="1947"/>
      <c r="U131" s="1947"/>
      <c r="V131" s="1947"/>
      <c r="W131" s="1947"/>
      <c r="X131" s="1947"/>
      <c r="Y131" s="1947"/>
      <c r="Z131" s="1947"/>
    </row>
    <row r="132" spans="1:26" ht="20.25" customHeight="1">
      <c r="A132" s="1947"/>
      <c r="B132" s="1947"/>
      <c r="C132" s="1947"/>
      <c r="D132" s="1947"/>
      <c r="E132" s="1947"/>
      <c r="F132" s="1947"/>
      <c r="G132" s="1947"/>
      <c r="H132" s="1947"/>
      <c r="I132" s="1947"/>
      <c r="J132" s="1947"/>
      <c r="K132" s="1947"/>
      <c r="L132" s="1947"/>
      <c r="M132" s="1947"/>
      <c r="N132" s="1947"/>
      <c r="O132" s="1947"/>
      <c r="P132" s="1947"/>
      <c r="Q132" s="1947"/>
      <c r="R132" s="1947"/>
      <c r="S132" s="1947"/>
      <c r="T132" s="1947"/>
      <c r="U132" s="1947"/>
      <c r="V132" s="1947"/>
      <c r="W132" s="1947"/>
      <c r="X132" s="1947"/>
      <c r="Y132" s="1947"/>
      <c r="Z132" s="1947"/>
    </row>
    <row r="133" spans="1:26" ht="20.25" customHeight="1">
      <c r="A133" s="1947"/>
      <c r="B133" s="1947"/>
      <c r="C133" s="1947"/>
      <c r="D133" s="1947"/>
      <c r="E133" s="1947"/>
      <c r="F133" s="1947"/>
      <c r="G133" s="1947"/>
      <c r="H133" s="1947"/>
      <c r="I133" s="1947"/>
      <c r="J133" s="1947"/>
      <c r="K133" s="1947"/>
      <c r="L133" s="1947"/>
      <c r="M133" s="1947"/>
      <c r="N133" s="1947"/>
      <c r="O133" s="1947"/>
      <c r="P133" s="1947"/>
      <c r="Q133" s="1947"/>
      <c r="R133" s="1947"/>
      <c r="S133" s="1947"/>
      <c r="T133" s="1947"/>
      <c r="U133" s="1947"/>
      <c r="V133" s="1947"/>
      <c r="W133" s="1947"/>
      <c r="X133" s="1947"/>
      <c r="Y133" s="1947"/>
      <c r="Z133" s="1947"/>
    </row>
    <row r="134" spans="1:26" ht="20.25" customHeight="1">
      <c r="A134" s="1947"/>
      <c r="B134" s="1947"/>
      <c r="C134" s="1947"/>
      <c r="D134" s="1947"/>
      <c r="E134" s="1947"/>
      <c r="F134" s="1947"/>
      <c r="G134" s="1947"/>
      <c r="H134" s="1947"/>
      <c r="I134" s="1947"/>
      <c r="J134" s="1947"/>
      <c r="K134" s="1947"/>
      <c r="L134" s="1947"/>
      <c r="M134" s="1947"/>
      <c r="N134" s="1947"/>
      <c r="O134" s="1947"/>
      <c r="P134" s="1947"/>
      <c r="Q134" s="1947"/>
      <c r="R134" s="1947"/>
      <c r="S134" s="1947"/>
      <c r="T134" s="1947"/>
      <c r="U134" s="1947"/>
      <c r="V134" s="1947"/>
      <c r="W134" s="1947"/>
      <c r="X134" s="1947"/>
      <c r="Y134" s="1947"/>
      <c r="Z134" s="1947"/>
    </row>
    <row r="135" spans="1:26" ht="20.25" customHeight="1">
      <c r="A135" s="1947"/>
      <c r="B135" s="1947"/>
      <c r="C135" s="1947"/>
      <c r="D135" s="1947"/>
      <c r="E135" s="1947"/>
      <c r="F135" s="1947"/>
      <c r="G135" s="1947"/>
      <c r="H135" s="1947"/>
      <c r="I135" s="1947"/>
      <c r="J135" s="1947"/>
      <c r="K135" s="1947"/>
      <c r="L135" s="1947"/>
      <c r="M135" s="1947"/>
      <c r="N135" s="1947"/>
      <c r="O135" s="1947"/>
      <c r="P135" s="1947"/>
      <c r="Q135" s="1947"/>
      <c r="R135" s="1947"/>
      <c r="S135" s="1947"/>
      <c r="T135" s="1947"/>
      <c r="U135" s="1947"/>
      <c r="V135" s="1947"/>
      <c r="W135" s="1947"/>
      <c r="X135" s="1947"/>
      <c r="Y135" s="1947"/>
      <c r="Z135" s="1947"/>
    </row>
    <row r="136" spans="1:26" ht="20.25" customHeight="1">
      <c r="A136" s="1947"/>
      <c r="B136" s="1947"/>
      <c r="C136" s="1947"/>
      <c r="D136" s="1947"/>
      <c r="E136" s="1947"/>
      <c r="F136" s="1947"/>
      <c r="G136" s="1947"/>
      <c r="H136" s="1947"/>
      <c r="I136" s="1947"/>
      <c r="J136" s="1947"/>
      <c r="K136" s="1947"/>
      <c r="L136" s="1947"/>
      <c r="M136" s="1947"/>
      <c r="N136" s="1947"/>
      <c r="O136" s="1947"/>
      <c r="P136" s="1947"/>
      <c r="Q136" s="1947"/>
      <c r="R136" s="1947"/>
      <c r="S136" s="1947"/>
      <c r="T136" s="1947"/>
      <c r="U136" s="1947"/>
      <c r="V136" s="1947"/>
      <c r="W136" s="1947"/>
      <c r="X136" s="1947"/>
      <c r="Y136" s="1947"/>
      <c r="Z136" s="1947"/>
    </row>
    <row r="137" spans="1:26" ht="20.25" customHeight="1">
      <c r="A137" s="1947"/>
      <c r="B137" s="1947"/>
      <c r="C137" s="1947"/>
      <c r="D137" s="1947"/>
      <c r="E137" s="1947"/>
      <c r="F137" s="1947"/>
      <c r="G137" s="1947"/>
      <c r="H137" s="1947"/>
      <c r="I137" s="1947"/>
      <c r="J137" s="1947"/>
      <c r="K137" s="1947"/>
      <c r="L137" s="1947"/>
      <c r="M137" s="1947"/>
      <c r="N137" s="1947"/>
      <c r="O137" s="1947"/>
      <c r="P137" s="1947"/>
      <c r="Q137" s="1947"/>
      <c r="R137" s="1947"/>
      <c r="S137" s="1947"/>
      <c r="T137" s="1947"/>
      <c r="U137" s="1947"/>
      <c r="V137" s="1947"/>
      <c r="W137" s="1947"/>
      <c r="X137" s="1947"/>
      <c r="Y137" s="1947"/>
      <c r="Z137" s="1947"/>
    </row>
    <row r="138" spans="1:26" ht="20.25" customHeight="1">
      <c r="A138" s="1947"/>
      <c r="B138" s="1947"/>
      <c r="C138" s="1947"/>
      <c r="D138" s="1947"/>
      <c r="E138" s="1947"/>
      <c r="F138" s="1947"/>
      <c r="G138" s="1947"/>
      <c r="H138" s="1947"/>
      <c r="I138" s="1947"/>
      <c r="J138" s="1947"/>
      <c r="K138" s="1947"/>
      <c r="L138" s="1947"/>
      <c r="M138" s="1947"/>
      <c r="N138" s="1947"/>
      <c r="O138" s="1947"/>
      <c r="P138" s="1947"/>
      <c r="Q138" s="1947"/>
      <c r="R138" s="1947"/>
      <c r="S138" s="1947"/>
      <c r="T138" s="1947"/>
      <c r="U138" s="1947"/>
      <c r="V138" s="1947"/>
      <c r="W138" s="1947"/>
      <c r="X138" s="1947"/>
      <c r="Y138" s="1947"/>
      <c r="Z138" s="1947"/>
    </row>
    <row r="139" spans="1:26" ht="20.25" customHeight="1">
      <c r="A139" s="1947"/>
      <c r="B139" s="1947"/>
      <c r="C139" s="1947"/>
      <c r="D139" s="1947"/>
      <c r="E139" s="1947"/>
      <c r="F139" s="1947"/>
      <c r="G139" s="1947"/>
      <c r="H139" s="1947"/>
      <c r="I139" s="1947"/>
      <c r="J139" s="1947"/>
      <c r="K139" s="1947"/>
      <c r="L139" s="1947"/>
      <c r="M139" s="1947"/>
      <c r="N139" s="1947"/>
      <c r="O139" s="1947"/>
      <c r="P139" s="1947"/>
      <c r="Q139" s="1947"/>
      <c r="R139" s="1947"/>
      <c r="S139" s="1947"/>
      <c r="T139" s="1947"/>
      <c r="U139" s="1947"/>
      <c r="V139" s="1947"/>
      <c r="W139" s="1947"/>
      <c r="X139" s="1947"/>
      <c r="Y139" s="1947"/>
      <c r="Z139" s="1947"/>
    </row>
    <row r="140" spans="1:26" ht="20.25" customHeight="1">
      <c r="A140" s="1947"/>
      <c r="B140" s="1947"/>
      <c r="C140" s="1947"/>
      <c r="D140" s="1947"/>
      <c r="E140" s="1947"/>
      <c r="F140" s="1947"/>
      <c r="G140" s="1947"/>
      <c r="H140" s="1947"/>
      <c r="I140" s="1947"/>
      <c r="J140" s="1947"/>
      <c r="K140" s="1947"/>
      <c r="L140" s="1947"/>
      <c r="M140" s="1947"/>
      <c r="N140" s="1947"/>
      <c r="O140" s="1947"/>
      <c r="P140" s="1947"/>
      <c r="Q140" s="1947"/>
      <c r="R140" s="1947"/>
      <c r="S140" s="1947"/>
      <c r="T140" s="1947"/>
      <c r="U140" s="1947"/>
      <c r="V140" s="1947"/>
      <c r="W140" s="1947"/>
      <c r="X140" s="1947"/>
      <c r="Y140" s="1947"/>
      <c r="Z140" s="1947"/>
    </row>
    <row r="141" spans="1:26" ht="20.25" customHeight="1">
      <c r="A141" s="1947"/>
      <c r="B141" s="1947"/>
      <c r="C141" s="1947"/>
      <c r="D141" s="1947"/>
      <c r="E141" s="1947"/>
      <c r="F141" s="1947"/>
      <c r="G141" s="1947"/>
      <c r="H141" s="1947"/>
      <c r="I141" s="1947"/>
      <c r="J141" s="1947"/>
      <c r="K141" s="1947"/>
      <c r="L141" s="1947"/>
      <c r="M141" s="1947"/>
      <c r="N141" s="1947"/>
      <c r="O141" s="1947"/>
      <c r="P141" s="1947"/>
      <c r="Q141" s="1947"/>
      <c r="R141" s="1947"/>
      <c r="S141" s="1947"/>
      <c r="T141" s="1947"/>
      <c r="U141" s="1947"/>
      <c r="V141" s="1947"/>
      <c r="W141" s="1947"/>
      <c r="X141" s="1947"/>
      <c r="Y141" s="1947"/>
      <c r="Z141" s="1947"/>
    </row>
    <row r="142" spans="1:26" ht="20.25" customHeight="1">
      <c r="A142" s="1947"/>
      <c r="B142" s="1947"/>
      <c r="C142" s="1947"/>
      <c r="D142" s="1947"/>
      <c r="E142" s="1947"/>
      <c r="F142" s="1947"/>
      <c r="G142" s="1947"/>
      <c r="H142" s="1947"/>
      <c r="I142" s="1947"/>
      <c r="J142" s="1947"/>
      <c r="K142" s="1947"/>
      <c r="L142" s="1947"/>
      <c r="M142" s="1947"/>
      <c r="N142" s="1947"/>
      <c r="O142" s="1947"/>
      <c r="P142" s="1947"/>
      <c r="Q142" s="1947"/>
      <c r="R142" s="1947"/>
      <c r="S142" s="1947"/>
      <c r="T142" s="1947"/>
      <c r="U142" s="1947"/>
      <c r="V142" s="1947"/>
      <c r="W142" s="1947"/>
      <c r="X142" s="1947"/>
      <c r="Y142" s="1947"/>
      <c r="Z142" s="1947"/>
    </row>
    <row r="143" spans="1:26" ht="20.25" customHeight="1">
      <c r="A143" s="1947"/>
      <c r="B143" s="1947"/>
      <c r="C143" s="1947"/>
      <c r="D143" s="1947"/>
      <c r="E143" s="1947"/>
      <c r="F143" s="1947"/>
      <c r="G143" s="1947"/>
      <c r="H143" s="1947"/>
      <c r="I143" s="1947"/>
      <c r="J143" s="1947"/>
      <c r="K143" s="1947"/>
      <c r="L143" s="1947"/>
      <c r="M143" s="1947"/>
      <c r="N143" s="1947"/>
      <c r="O143" s="1947"/>
      <c r="P143" s="1947"/>
      <c r="Q143" s="1947"/>
      <c r="R143" s="1947"/>
      <c r="S143" s="1947"/>
      <c r="T143" s="1947"/>
      <c r="U143" s="1947"/>
      <c r="V143" s="1947"/>
      <c r="W143" s="1947"/>
      <c r="X143" s="1947"/>
      <c r="Y143" s="1947"/>
      <c r="Z143" s="1947"/>
    </row>
    <row r="144" spans="1:26" ht="20.25" customHeight="1">
      <c r="A144" s="1947"/>
      <c r="B144" s="1947"/>
      <c r="C144" s="1947"/>
      <c r="D144" s="1947"/>
      <c r="E144" s="1947"/>
      <c r="F144" s="1947"/>
      <c r="G144" s="1947"/>
      <c r="H144" s="1947"/>
      <c r="I144" s="1947"/>
      <c r="J144" s="1947"/>
      <c r="K144" s="1947"/>
      <c r="L144" s="1947"/>
      <c r="M144" s="1947"/>
      <c r="N144" s="1947"/>
      <c r="O144" s="1947"/>
      <c r="P144" s="1947"/>
      <c r="Q144" s="1947"/>
      <c r="R144" s="1947"/>
      <c r="S144" s="1947"/>
      <c r="T144" s="1947"/>
      <c r="U144" s="1947"/>
      <c r="V144" s="1947"/>
      <c r="W144" s="1947"/>
      <c r="X144" s="1947"/>
      <c r="Y144" s="1947"/>
      <c r="Z144" s="1947"/>
    </row>
    <row r="145" spans="1:26" ht="20.25" customHeight="1">
      <c r="A145" s="1947"/>
      <c r="B145" s="1947"/>
      <c r="C145" s="1947"/>
      <c r="D145" s="1947"/>
      <c r="E145" s="1947"/>
      <c r="F145" s="1947"/>
      <c r="G145" s="1947"/>
      <c r="H145" s="1947"/>
      <c r="I145" s="1947"/>
      <c r="J145" s="1947"/>
      <c r="K145" s="1947"/>
      <c r="L145" s="1947"/>
      <c r="M145" s="1947"/>
      <c r="N145" s="1947"/>
      <c r="O145" s="1947"/>
      <c r="P145" s="1947"/>
      <c r="Q145" s="1947"/>
      <c r="R145" s="1947"/>
      <c r="S145" s="1947"/>
      <c r="T145" s="1947"/>
      <c r="U145" s="1947"/>
      <c r="V145" s="1947"/>
      <c r="W145" s="1947"/>
      <c r="X145" s="1947"/>
      <c r="Y145" s="1947"/>
      <c r="Z145" s="1947"/>
    </row>
    <row r="146" spans="1:26" ht="20.25" customHeight="1">
      <c r="A146" s="1947"/>
      <c r="B146" s="1947"/>
      <c r="C146" s="1947"/>
      <c r="D146" s="1947"/>
      <c r="E146" s="1947"/>
      <c r="F146" s="1947"/>
      <c r="G146" s="1947"/>
      <c r="H146" s="1947"/>
      <c r="I146" s="1947"/>
      <c r="J146" s="1947"/>
      <c r="K146" s="1947"/>
      <c r="L146" s="1947"/>
      <c r="M146" s="1947"/>
      <c r="N146" s="1947"/>
      <c r="O146" s="1947"/>
      <c r="P146" s="1947"/>
      <c r="Q146" s="1947"/>
      <c r="R146" s="1947"/>
      <c r="S146" s="1947"/>
      <c r="T146" s="1947"/>
      <c r="U146" s="1947"/>
      <c r="V146" s="1947"/>
      <c r="W146" s="1947"/>
      <c r="X146" s="1947"/>
      <c r="Y146" s="1947"/>
      <c r="Z146" s="1947"/>
    </row>
    <row r="147" spans="1:26" ht="20.25" customHeight="1">
      <c r="A147" s="1947"/>
      <c r="B147" s="1947"/>
      <c r="C147" s="1947"/>
      <c r="D147" s="1947"/>
      <c r="E147" s="1947"/>
      <c r="F147" s="1947"/>
      <c r="G147" s="1947"/>
      <c r="H147" s="1947"/>
      <c r="I147" s="1947"/>
      <c r="J147" s="1947"/>
      <c r="K147" s="1947"/>
      <c r="L147" s="1947"/>
      <c r="M147" s="1947"/>
      <c r="N147" s="1947"/>
      <c r="O147" s="1947"/>
      <c r="P147" s="1947"/>
      <c r="Q147" s="1947"/>
      <c r="R147" s="1947"/>
      <c r="S147" s="1947"/>
      <c r="T147" s="1947"/>
      <c r="U147" s="1947"/>
      <c r="V147" s="1947"/>
      <c r="W147" s="1947"/>
      <c r="X147" s="1947"/>
      <c r="Y147" s="1947"/>
      <c r="Z147" s="1947"/>
    </row>
    <row r="148" spans="1:26" ht="20.25" customHeight="1">
      <c r="A148" s="1947"/>
      <c r="B148" s="1947"/>
      <c r="C148" s="1947"/>
      <c r="D148" s="1947"/>
      <c r="E148" s="1947"/>
      <c r="F148" s="1947"/>
      <c r="G148" s="1947"/>
      <c r="H148" s="1947"/>
      <c r="I148" s="1947"/>
      <c r="J148" s="1947"/>
      <c r="K148" s="1947"/>
      <c r="L148" s="1947"/>
      <c r="M148" s="1947"/>
      <c r="N148" s="1947"/>
      <c r="O148" s="1947"/>
      <c r="P148" s="1947"/>
      <c r="Q148" s="1947"/>
      <c r="R148" s="1947"/>
      <c r="S148" s="1947"/>
      <c r="T148" s="1947"/>
      <c r="U148" s="1947"/>
      <c r="V148" s="1947"/>
      <c r="W148" s="1947"/>
      <c r="X148" s="1947"/>
      <c r="Y148" s="1947"/>
      <c r="Z148" s="1947"/>
    </row>
    <row r="149" spans="1:26" ht="20.25" customHeight="1">
      <c r="A149" s="1947"/>
      <c r="B149" s="1947"/>
      <c r="C149" s="1947"/>
      <c r="D149" s="1947"/>
      <c r="E149" s="1947"/>
      <c r="F149" s="1947"/>
      <c r="G149" s="1947"/>
      <c r="H149" s="1947"/>
      <c r="I149" s="1947"/>
      <c r="J149" s="1947"/>
      <c r="K149" s="1947"/>
      <c r="L149" s="1947"/>
      <c r="M149" s="1947"/>
      <c r="N149" s="1947"/>
      <c r="O149" s="1947"/>
      <c r="P149" s="1947"/>
      <c r="Q149" s="1947"/>
      <c r="R149" s="1947"/>
      <c r="S149" s="1947"/>
      <c r="T149" s="1947"/>
      <c r="U149" s="1947"/>
      <c r="V149" s="1947"/>
      <c r="W149" s="1947"/>
      <c r="X149" s="1947"/>
      <c r="Y149" s="1947"/>
      <c r="Z149" s="1947"/>
    </row>
    <row r="150" spans="1:26" ht="20.25" customHeight="1">
      <c r="A150" s="1947"/>
      <c r="B150" s="1947"/>
      <c r="C150" s="1947"/>
      <c r="D150" s="1947"/>
      <c r="E150" s="1947"/>
      <c r="F150" s="1947"/>
      <c r="G150" s="1947"/>
      <c r="H150" s="1947"/>
      <c r="I150" s="1947"/>
      <c r="J150" s="1947"/>
      <c r="K150" s="1947"/>
      <c r="L150" s="1947"/>
      <c r="M150" s="1947"/>
      <c r="N150" s="1947"/>
      <c r="O150" s="1947"/>
      <c r="P150" s="1947"/>
      <c r="Q150" s="1947"/>
      <c r="R150" s="1947"/>
      <c r="S150" s="1947"/>
      <c r="T150" s="1947"/>
      <c r="U150" s="1947"/>
      <c r="V150" s="1947"/>
      <c r="W150" s="1947"/>
      <c r="X150" s="1947"/>
      <c r="Y150" s="1947"/>
      <c r="Z150" s="1947"/>
    </row>
    <row r="151" spans="1:26" ht="20.25" customHeight="1">
      <c r="A151" s="1947"/>
      <c r="B151" s="1947"/>
      <c r="C151" s="1947"/>
      <c r="D151" s="1947"/>
      <c r="E151" s="1947"/>
      <c r="F151" s="1947"/>
      <c r="G151" s="1947"/>
      <c r="H151" s="1947"/>
      <c r="I151" s="1947"/>
      <c r="J151" s="1947"/>
      <c r="K151" s="1947"/>
      <c r="L151" s="1947"/>
      <c r="M151" s="1947"/>
      <c r="N151" s="1947"/>
      <c r="O151" s="1947"/>
      <c r="P151" s="1947"/>
      <c r="Q151" s="1947"/>
      <c r="R151" s="1947"/>
      <c r="S151" s="1947"/>
      <c r="T151" s="1947"/>
      <c r="U151" s="1947"/>
      <c r="V151" s="1947"/>
      <c r="W151" s="1947"/>
      <c r="X151" s="1947"/>
      <c r="Y151" s="1947"/>
      <c r="Z151" s="1947"/>
    </row>
    <row r="152" spans="1:26" ht="20.25" customHeight="1">
      <c r="A152" s="1947"/>
      <c r="B152" s="1947"/>
      <c r="C152" s="1947"/>
      <c r="D152" s="1947"/>
      <c r="E152" s="1947"/>
      <c r="F152" s="1947"/>
      <c r="G152" s="1947"/>
      <c r="H152" s="1947"/>
      <c r="I152" s="1947"/>
      <c r="J152" s="1947"/>
      <c r="K152" s="1947"/>
      <c r="L152" s="1947"/>
      <c r="M152" s="1947"/>
      <c r="N152" s="1947"/>
      <c r="O152" s="1947"/>
      <c r="P152" s="1947"/>
      <c r="Q152" s="1947"/>
      <c r="R152" s="1947"/>
      <c r="S152" s="1947"/>
      <c r="T152" s="1947"/>
      <c r="U152" s="1947"/>
      <c r="V152" s="1947"/>
      <c r="W152" s="1947"/>
      <c r="X152" s="1947"/>
      <c r="Y152" s="1947"/>
      <c r="Z152" s="1947"/>
    </row>
    <row r="153" spans="1:26" ht="20.25" customHeight="1">
      <c r="A153" s="1947"/>
      <c r="B153" s="1947"/>
      <c r="C153" s="1947"/>
      <c r="D153" s="1947"/>
      <c r="E153" s="1947"/>
      <c r="F153" s="1947"/>
      <c r="G153" s="1947"/>
      <c r="H153" s="1947"/>
      <c r="I153" s="1947"/>
      <c r="J153" s="1947"/>
      <c r="K153" s="1947"/>
      <c r="L153" s="1947"/>
      <c r="M153" s="1947"/>
      <c r="N153" s="1947"/>
      <c r="O153" s="1947"/>
      <c r="P153" s="1947"/>
      <c r="Q153" s="1947"/>
      <c r="R153" s="1947"/>
      <c r="S153" s="1947"/>
      <c r="T153" s="1947"/>
      <c r="U153" s="1947"/>
      <c r="V153" s="1947"/>
      <c r="W153" s="1947"/>
      <c r="X153" s="1947"/>
      <c r="Y153" s="1947"/>
      <c r="Z153" s="1947"/>
    </row>
    <row r="154" spans="1:26" ht="20.25" customHeight="1">
      <c r="A154" s="1947"/>
      <c r="B154" s="1947"/>
      <c r="C154" s="1947"/>
      <c r="D154" s="1947"/>
      <c r="E154" s="1947"/>
      <c r="F154" s="1947"/>
      <c r="G154" s="1947"/>
      <c r="H154" s="1947"/>
      <c r="I154" s="1947"/>
      <c r="J154" s="1947"/>
      <c r="K154" s="1947"/>
      <c r="L154" s="1947"/>
      <c r="M154" s="1947"/>
      <c r="N154" s="1947"/>
      <c r="O154" s="1947"/>
      <c r="P154" s="1947"/>
      <c r="Q154" s="1947"/>
      <c r="R154" s="1947"/>
      <c r="S154" s="1947"/>
      <c r="T154" s="1947"/>
      <c r="U154" s="1947"/>
      <c r="V154" s="1947"/>
      <c r="W154" s="1947"/>
      <c r="X154" s="1947"/>
      <c r="Y154" s="1947"/>
      <c r="Z154" s="1947"/>
    </row>
    <row r="155" spans="1:26" ht="20.25" customHeight="1">
      <c r="A155" s="1947"/>
      <c r="B155" s="1947"/>
      <c r="C155" s="1947"/>
      <c r="D155" s="1947"/>
      <c r="E155" s="1947"/>
      <c r="F155" s="1947"/>
      <c r="G155" s="1947"/>
      <c r="H155" s="1947"/>
      <c r="I155" s="1947"/>
      <c r="J155" s="1947"/>
      <c r="K155" s="1947"/>
      <c r="L155" s="1947"/>
      <c r="M155" s="1947"/>
      <c r="N155" s="1947"/>
      <c r="O155" s="1947"/>
      <c r="P155" s="1947"/>
      <c r="Q155" s="1947"/>
      <c r="R155" s="1947"/>
      <c r="S155" s="1947"/>
      <c r="T155" s="1947"/>
      <c r="U155" s="1947"/>
      <c r="V155" s="1947"/>
      <c r="W155" s="1947"/>
      <c r="X155" s="1947"/>
      <c r="Y155" s="1947"/>
      <c r="Z155" s="1947"/>
    </row>
    <row r="156" spans="1:26" ht="20.25" customHeight="1">
      <c r="A156" s="1947"/>
      <c r="B156" s="1947"/>
      <c r="C156" s="1947"/>
      <c r="D156" s="1947"/>
      <c r="E156" s="1947"/>
      <c r="F156" s="1947"/>
      <c r="G156" s="1947"/>
      <c r="H156" s="1947"/>
      <c r="I156" s="1947"/>
      <c r="J156" s="1947"/>
      <c r="K156" s="1947"/>
      <c r="L156" s="1947"/>
      <c r="M156" s="1947"/>
      <c r="N156" s="1947"/>
      <c r="O156" s="1947"/>
      <c r="P156" s="1947"/>
      <c r="Q156" s="1947"/>
      <c r="R156" s="1947"/>
      <c r="S156" s="1947"/>
      <c r="T156" s="1947"/>
      <c r="U156" s="1947"/>
      <c r="V156" s="1947"/>
      <c r="W156" s="1947"/>
      <c r="X156" s="1947"/>
      <c r="Y156" s="1947"/>
      <c r="Z156" s="1947"/>
    </row>
    <row r="157" spans="1:26" ht="20.25" customHeight="1">
      <c r="A157" s="1947"/>
      <c r="B157" s="1947"/>
      <c r="C157" s="1947"/>
      <c r="D157" s="1947"/>
      <c r="E157" s="1947"/>
      <c r="F157" s="1947"/>
      <c r="G157" s="1947"/>
      <c r="H157" s="1947"/>
      <c r="I157" s="1947"/>
      <c r="J157" s="1947"/>
      <c r="K157" s="1947"/>
      <c r="L157" s="1947"/>
      <c r="M157" s="1947"/>
      <c r="N157" s="1947"/>
      <c r="O157" s="1947"/>
      <c r="P157" s="1947"/>
      <c r="Q157" s="1947"/>
      <c r="R157" s="1947"/>
      <c r="S157" s="1947"/>
      <c r="T157" s="1947"/>
      <c r="U157" s="1947"/>
      <c r="V157" s="1947"/>
      <c r="W157" s="1947"/>
      <c r="X157" s="1947"/>
      <c r="Y157" s="1947"/>
      <c r="Z157" s="1947"/>
    </row>
    <row r="158" spans="1:26" ht="20.25" customHeight="1">
      <c r="A158" s="1947"/>
      <c r="B158" s="1947"/>
      <c r="C158" s="1947"/>
      <c r="D158" s="1947"/>
      <c r="E158" s="1947"/>
      <c r="F158" s="1947"/>
      <c r="G158" s="1947"/>
      <c r="H158" s="1947"/>
      <c r="I158" s="1947"/>
      <c r="J158" s="1947"/>
      <c r="K158" s="1947"/>
      <c r="L158" s="1947"/>
      <c r="M158" s="1947"/>
      <c r="N158" s="1947"/>
      <c r="O158" s="1947"/>
      <c r="P158" s="1947"/>
      <c r="Q158" s="1947"/>
      <c r="R158" s="1947"/>
      <c r="S158" s="1947"/>
      <c r="T158" s="1947"/>
      <c r="U158" s="1947"/>
      <c r="V158" s="1947"/>
      <c r="W158" s="1947"/>
      <c r="X158" s="1947"/>
      <c r="Y158" s="1947"/>
      <c r="Z158" s="1947"/>
    </row>
    <row r="159" spans="1:26" ht="20.25" customHeight="1">
      <c r="A159" s="1947"/>
      <c r="B159" s="1947"/>
      <c r="C159" s="1947"/>
      <c r="D159" s="1947"/>
      <c r="E159" s="1947"/>
      <c r="F159" s="1947"/>
      <c r="G159" s="1947"/>
      <c r="H159" s="1947"/>
      <c r="I159" s="1947"/>
      <c r="J159" s="1947"/>
      <c r="K159" s="1947"/>
      <c r="L159" s="1947"/>
      <c r="M159" s="1947"/>
      <c r="N159" s="1947"/>
      <c r="O159" s="1947"/>
      <c r="P159" s="1947"/>
      <c r="Q159" s="1947"/>
      <c r="R159" s="1947"/>
      <c r="S159" s="1947"/>
      <c r="T159" s="1947"/>
      <c r="U159" s="1947"/>
      <c r="V159" s="1947"/>
      <c r="W159" s="1947"/>
      <c r="X159" s="1947"/>
      <c r="Y159" s="1947"/>
      <c r="Z159" s="1947"/>
    </row>
    <row r="160" spans="1:26" ht="20.25" customHeight="1">
      <c r="A160" s="1947"/>
      <c r="B160" s="1947"/>
      <c r="C160" s="1947"/>
      <c r="D160" s="1947"/>
      <c r="E160" s="1947"/>
      <c r="F160" s="1947"/>
      <c r="G160" s="1947"/>
      <c r="H160" s="1947"/>
      <c r="I160" s="1947"/>
      <c r="J160" s="1947"/>
      <c r="K160" s="1947"/>
      <c r="L160" s="1947"/>
      <c r="M160" s="1947"/>
      <c r="N160" s="1947"/>
      <c r="O160" s="1947"/>
      <c r="P160" s="1947"/>
      <c r="Q160" s="1947"/>
      <c r="R160" s="1947"/>
      <c r="S160" s="1947"/>
      <c r="T160" s="1947"/>
      <c r="U160" s="1947"/>
      <c r="V160" s="1947"/>
      <c r="W160" s="1947"/>
      <c r="X160" s="1947"/>
      <c r="Y160" s="1947"/>
      <c r="Z160" s="1947"/>
    </row>
    <row r="161" spans="1:26" ht="20.25" customHeight="1">
      <c r="A161" s="1947"/>
      <c r="B161" s="1947"/>
      <c r="C161" s="1947"/>
      <c r="D161" s="1947"/>
      <c r="E161" s="1947"/>
      <c r="F161" s="1947"/>
      <c r="G161" s="1947"/>
      <c r="H161" s="1947"/>
      <c r="I161" s="1947"/>
      <c r="J161" s="1947"/>
      <c r="K161" s="1947"/>
      <c r="L161" s="1947"/>
      <c r="M161" s="1947"/>
      <c r="N161" s="1947"/>
      <c r="O161" s="1947"/>
      <c r="P161" s="1947"/>
      <c r="Q161" s="1947"/>
      <c r="R161" s="1947"/>
      <c r="S161" s="1947"/>
      <c r="T161" s="1947"/>
      <c r="U161" s="1947"/>
      <c r="V161" s="1947"/>
      <c r="W161" s="1947"/>
      <c r="X161" s="1947"/>
      <c r="Y161" s="1947"/>
      <c r="Z161" s="1947"/>
    </row>
    <row r="162" spans="1:26" ht="20.25" customHeight="1">
      <c r="A162" s="1947"/>
      <c r="B162" s="1947"/>
      <c r="C162" s="1947"/>
      <c r="D162" s="1947"/>
      <c r="E162" s="1947"/>
      <c r="F162" s="1947"/>
      <c r="G162" s="1947"/>
      <c r="H162" s="1947"/>
      <c r="I162" s="1947"/>
      <c r="J162" s="1947"/>
      <c r="K162" s="1947"/>
      <c r="L162" s="1947"/>
      <c r="M162" s="1947"/>
      <c r="N162" s="1947"/>
      <c r="O162" s="1947"/>
      <c r="P162" s="1947"/>
      <c r="Q162" s="1947"/>
      <c r="R162" s="1947"/>
      <c r="S162" s="1947"/>
      <c r="T162" s="1947"/>
      <c r="U162" s="1947"/>
      <c r="V162" s="1947"/>
      <c r="W162" s="1947"/>
      <c r="X162" s="1947"/>
      <c r="Y162" s="1947"/>
      <c r="Z162" s="1947"/>
    </row>
    <row r="163" spans="1:26" ht="20.25" customHeight="1">
      <c r="A163" s="1947"/>
      <c r="B163" s="1947"/>
      <c r="C163" s="1947"/>
      <c r="D163" s="1947"/>
      <c r="E163" s="1947"/>
      <c r="F163" s="1947"/>
      <c r="G163" s="1947"/>
      <c r="H163" s="1947"/>
      <c r="I163" s="1947"/>
      <c r="J163" s="1947"/>
      <c r="K163" s="1947"/>
      <c r="L163" s="1947"/>
      <c r="M163" s="1947"/>
      <c r="N163" s="1947"/>
      <c r="O163" s="1947"/>
      <c r="P163" s="1947"/>
      <c r="Q163" s="1947"/>
      <c r="R163" s="1947"/>
      <c r="S163" s="1947"/>
      <c r="T163" s="1947"/>
      <c r="U163" s="1947"/>
      <c r="V163" s="1947"/>
      <c r="W163" s="1947"/>
      <c r="X163" s="1947"/>
      <c r="Y163" s="1947"/>
      <c r="Z163" s="1947"/>
    </row>
    <row r="164" spans="1:26" ht="20.25" customHeight="1">
      <c r="A164" s="1947"/>
      <c r="B164" s="1947"/>
      <c r="C164" s="1947"/>
      <c r="D164" s="1947"/>
      <c r="E164" s="1947"/>
      <c r="F164" s="1947"/>
      <c r="G164" s="1947"/>
      <c r="H164" s="1947"/>
      <c r="I164" s="1947"/>
      <c r="J164" s="1947"/>
      <c r="K164" s="1947"/>
      <c r="L164" s="1947"/>
      <c r="M164" s="1947"/>
      <c r="N164" s="1947"/>
      <c r="O164" s="1947"/>
      <c r="P164" s="1947"/>
      <c r="Q164" s="1947"/>
      <c r="R164" s="1947"/>
      <c r="S164" s="1947"/>
      <c r="T164" s="1947"/>
      <c r="U164" s="1947"/>
      <c r="V164" s="1947"/>
      <c r="W164" s="1947"/>
      <c r="X164" s="1947"/>
      <c r="Y164" s="1947"/>
      <c r="Z164" s="1947"/>
    </row>
    <row r="165" spans="1:26" ht="20.25" customHeight="1">
      <c r="A165" s="1947"/>
      <c r="B165" s="1947"/>
      <c r="C165" s="1947"/>
      <c r="D165" s="1947"/>
      <c r="E165" s="1947"/>
      <c r="F165" s="1947"/>
      <c r="G165" s="1947"/>
      <c r="H165" s="1947"/>
      <c r="I165" s="1947"/>
      <c r="J165" s="1947"/>
      <c r="K165" s="1947"/>
      <c r="L165" s="1947"/>
      <c r="M165" s="1947"/>
      <c r="N165" s="1947"/>
      <c r="O165" s="1947"/>
      <c r="P165" s="1947"/>
      <c r="Q165" s="1947"/>
      <c r="R165" s="1947"/>
      <c r="S165" s="1947"/>
      <c r="T165" s="1947"/>
      <c r="U165" s="1947"/>
      <c r="V165" s="1947"/>
      <c r="W165" s="1947"/>
      <c r="X165" s="1947"/>
      <c r="Y165" s="1947"/>
      <c r="Z165" s="1947"/>
    </row>
    <row r="166" spans="1:26" ht="20.25" customHeight="1">
      <c r="A166" s="1947"/>
      <c r="B166" s="1947"/>
      <c r="C166" s="1947"/>
      <c r="D166" s="1947"/>
      <c r="E166" s="1947"/>
      <c r="F166" s="1947"/>
      <c r="G166" s="1947"/>
      <c r="H166" s="1947"/>
      <c r="I166" s="1947"/>
      <c r="J166" s="1947"/>
      <c r="K166" s="1947"/>
      <c r="L166" s="1947"/>
      <c r="M166" s="1947"/>
      <c r="N166" s="1947"/>
      <c r="O166" s="1947"/>
      <c r="P166" s="1947"/>
      <c r="Q166" s="1947"/>
      <c r="R166" s="1947"/>
      <c r="S166" s="1947"/>
      <c r="T166" s="1947"/>
      <c r="U166" s="1947"/>
      <c r="V166" s="1947"/>
      <c r="W166" s="1947"/>
      <c r="X166" s="1947"/>
      <c r="Y166" s="1947"/>
      <c r="Z166" s="1947"/>
    </row>
    <row r="167" spans="1:26" ht="20.25" customHeight="1">
      <c r="A167" s="1947"/>
      <c r="B167" s="1947"/>
      <c r="C167" s="1947"/>
      <c r="D167" s="1947"/>
      <c r="E167" s="1947"/>
      <c r="F167" s="1947"/>
      <c r="G167" s="1947"/>
      <c r="H167" s="1947"/>
      <c r="I167" s="1947"/>
      <c r="J167" s="1947"/>
      <c r="K167" s="1947"/>
      <c r="L167" s="1947"/>
      <c r="M167" s="1947"/>
      <c r="N167" s="1947"/>
      <c r="O167" s="1947"/>
      <c r="P167" s="1947"/>
      <c r="Q167" s="1947"/>
      <c r="R167" s="1947"/>
      <c r="S167" s="1947"/>
      <c r="T167" s="1947"/>
      <c r="U167" s="1947"/>
      <c r="V167" s="1947"/>
      <c r="W167" s="1947"/>
      <c r="X167" s="1947"/>
      <c r="Y167" s="1947"/>
      <c r="Z167" s="1947"/>
    </row>
    <row r="168" spans="1:26" ht="20.25" customHeight="1">
      <c r="A168" s="1947"/>
      <c r="B168" s="1947"/>
      <c r="C168" s="1947"/>
      <c r="D168" s="1947"/>
      <c r="E168" s="1947"/>
      <c r="F168" s="1947"/>
      <c r="G168" s="1947"/>
      <c r="H168" s="1947"/>
      <c r="I168" s="1947"/>
      <c r="J168" s="1947"/>
      <c r="K168" s="1947"/>
      <c r="L168" s="1947"/>
      <c r="M168" s="1947"/>
      <c r="N168" s="1947"/>
      <c r="O168" s="1947"/>
      <c r="P168" s="1947"/>
      <c r="Q168" s="1947"/>
      <c r="R168" s="1947"/>
      <c r="S168" s="1947"/>
      <c r="T168" s="1947"/>
      <c r="U168" s="1947"/>
      <c r="V168" s="1947"/>
      <c r="W168" s="1947"/>
      <c r="X168" s="1947"/>
      <c r="Y168" s="1947"/>
      <c r="Z168" s="1947"/>
    </row>
    <row r="169" spans="1:26" ht="20.25" customHeight="1">
      <c r="A169" s="1947"/>
      <c r="B169" s="1947"/>
      <c r="C169" s="1947"/>
      <c r="D169" s="1947"/>
      <c r="E169" s="1947"/>
      <c r="F169" s="1947"/>
      <c r="G169" s="1947"/>
      <c r="H169" s="1947"/>
      <c r="I169" s="1947"/>
      <c r="J169" s="1947"/>
      <c r="K169" s="1947"/>
      <c r="L169" s="1947"/>
      <c r="M169" s="1947"/>
      <c r="N169" s="1947"/>
      <c r="O169" s="1947"/>
      <c r="P169" s="1947"/>
      <c r="Q169" s="1947"/>
      <c r="R169" s="1947"/>
      <c r="S169" s="1947"/>
      <c r="T169" s="1947"/>
      <c r="U169" s="1947"/>
      <c r="V169" s="1947"/>
      <c r="W169" s="1947"/>
      <c r="X169" s="1947"/>
      <c r="Y169" s="1947"/>
      <c r="Z169" s="1947"/>
    </row>
    <row r="170" spans="1:26" ht="20.25" customHeight="1">
      <c r="A170" s="1947"/>
      <c r="B170" s="1947"/>
      <c r="C170" s="1947"/>
      <c r="D170" s="1947"/>
      <c r="E170" s="1947"/>
      <c r="F170" s="1947"/>
      <c r="G170" s="1947"/>
      <c r="H170" s="1947"/>
      <c r="I170" s="1947"/>
      <c r="J170" s="1947"/>
      <c r="K170" s="1947"/>
      <c r="L170" s="1947"/>
      <c r="M170" s="1947"/>
      <c r="N170" s="1947"/>
      <c r="O170" s="1947"/>
      <c r="P170" s="1947"/>
      <c r="Q170" s="1947"/>
      <c r="R170" s="1947"/>
      <c r="S170" s="1947"/>
      <c r="T170" s="1947"/>
      <c r="U170" s="1947"/>
      <c r="V170" s="1947"/>
      <c r="W170" s="1947"/>
      <c r="X170" s="1947"/>
      <c r="Y170" s="1947"/>
      <c r="Z170" s="1947"/>
    </row>
    <row r="171" spans="1:26" ht="20.25" customHeight="1">
      <c r="A171" s="1947"/>
      <c r="B171" s="1947"/>
      <c r="C171" s="1947"/>
      <c r="D171" s="1947"/>
      <c r="E171" s="1947"/>
      <c r="F171" s="1947"/>
      <c r="G171" s="1947"/>
      <c r="H171" s="1947"/>
      <c r="I171" s="1947"/>
      <c r="J171" s="1947"/>
      <c r="K171" s="1947"/>
      <c r="L171" s="1947"/>
      <c r="M171" s="1947"/>
      <c r="N171" s="1947"/>
      <c r="O171" s="1947"/>
      <c r="P171" s="1947"/>
      <c r="Q171" s="1947"/>
      <c r="R171" s="1947"/>
      <c r="S171" s="1947"/>
      <c r="T171" s="1947"/>
      <c r="U171" s="1947"/>
      <c r="V171" s="1947"/>
      <c r="W171" s="1947"/>
      <c r="X171" s="1947"/>
      <c r="Y171" s="1947"/>
      <c r="Z171" s="1947"/>
    </row>
    <row r="172" spans="1:26" ht="20.25" customHeight="1">
      <c r="A172" s="1947"/>
      <c r="B172" s="1947"/>
      <c r="C172" s="1947"/>
      <c r="D172" s="1947"/>
      <c r="E172" s="1947"/>
      <c r="F172" s="1947"/>
      <c r="G172" s="1947"/>
      <c r="H172" s="1947"/>
      <c r="I172" s="1947"/>
      <c r="J172" s="1947"/>
      <c r="K172" s="1947"/>
      <c r="L172" s="1947"/>
      <c r="M172" s="1947"/>
      <c r="N172" s="1947"/>
      <c r="O172" s="1947"/>
      <c r="P172" s="1947"/>
      <c r="Q172" s="1947"/>
      <c r="R172" s="1947"/>
      <c r="S172" s="1947"/>
      <c r="T172" s="1947"/>
      <c r="U172" s="1947"/>
      <c r="V172" s="1947"/>
      <c r="W172" s="1947"/>
      <c r="X172" s="1947"/>
      <c r="Y172" s="1947"/>
      <c r="Z172" s="1947"/>
    </row>
    <row r="173" spans="1:26" ht="20.25" customHeight="1">
      <c r="A173" s="1947"/>
      <c r="B173" s="1947"/>
      <c r="C173" s="1947"/>
      <c r="D173" s="1947"/>
      <c r="E173" s="1947"/>
      <c r="F173" s="1947"/>
      <c r="G173" s="1947"/>
      <c r="H173" s="1947"/>
      <c r="I173" s="1947"/>
      <c r="J173" s="1947"/>
      <c r="K173" s="1947"/>
      <c r="L173" s="1947"/>
      <c r="M173" s="1947"/>
      <c r="N173" s="1947"/>
      <c r="O173" s="1947"/>
      <c r="P173" s="1947"/>
      <c r="Q173" s="1947"/>
      <c r="R173" s="1947"/>
      <c r="S173" s="1947"/>
      <c r="T173" s="1947"/>
      <c r="U173" s="1947"/>
      <c r="V173" s="1947"/>
      <c r="W173" s="1947"/>
      <c r="X173" s="1947"/>
      <c r="Y173" s="1947"/>
      <c r="Z173" s="1947"/>
    </row>
    <row r="174" spans="1:26" ht="20.25" customHeight="1">
      <c r="A174" s="1947"/>
      <c r="B174" s="1947"/>
      <c r="C174" s="1947"/>
      <c r="D174" s="1947"/>
      <c r="E174" s="1947"/>
      <c r="F174" s="1947"/>
      <c r="G174" s="1947"/>
      <c r="H174" s="1947"/>
      <c r="I174" s="1947"/>
      <c r="J174" s="1947"/>
      <c r="K174" s="1947"/>
      <c r="L174" s="1947"/>
      <c r="M174" s="1947"/>
      <c r="N174" s="1947"/>
      <c r="O174" s="1947"/>
      <c r="P174" s="1947"/>
      <c r="Q174" s="1947"/>
      <c r="R174" s="1947"/>
      <c r="S174" s="1947"/>
      <c r="T174" s="1947"/>
      <c r="U174" s="1947"/>
      <c r="V174" s="1947"/>
      <c r="W174" s="1947"/>
      <c r="X174" s="1947"/>
      <c r="Y174" s="1947"/>
      <c r="Z174" s="1947"/>
    </row>
    <row r="175" spans="1:26" ht="20.25" customHeight="1">
      <c r="A175" s="1947"/>
      <c r="B175" s="1947"/>
      <c r="C175" s="1947"/>
      <c r="D175" s="1947"/>
      <c r="E175" s="1947"/>
      <c r="F175" s="1947"/>
      <c r="G175" s="1947"/>
      <c r="H175" s="1947"/>
      <c r="I175" s="1947"/>
      <c r="J175" s="1947"/>
      <c r="K175" s="1947"/>
      <c r="L175" s="1947"/>
      <c r="M175" s="1947"/>
      <c r="N175" s="1947"/>
      <c r="O175" s="1947"/>
      <c r="P175" s="1947"/>
      <c r="Q175" s="1947"/>
      <c r="R175" s="1947"/>
      <c r="S175" s="1947"/>
      <c r="T175" s="1947"/>
      <c r="U175" s="1947"/>
      <c r="V175" s="1947"/>
      <c r="W175" s="1947"/>
      <c r="X175" s="1947"/>
      <c r="Y175" s="1947"/>
      <c r="Z175" s="1947"/>
    </row>
    <row r="176" spans="1:26" ht="20.25" customHeight="1">
      <c r="A176" s="1947"/>
      <c r="B176" s="1947"/>
      <c r="C176" s="1947"/>
      <c r="D176" s="1947"/>
      <c r="E176" s="1947"/>
      <c r="F176" s="1947"/>
      <c r="G176" s="1947"/>
      <c r="H176" s="1947"/>
      <c r="I176" s="1947"/>
      <c r="J176" s="1947"/>
      <c r="K176" s="1947"/>
      <c r="L176" s="1947"/>
      <c r="M176" s="1947"/>
      <c r="N176" s="1947"/>
      <c r="O176" s="1947"/>
      <c r="P176" s="1947"/>
      <c r="Q176" s="1947"/>
      <c r="R176" s="1947"/>
      <c r="S176" s="1947"/>
      <c r="T176" s="1947"/>
      <c r="U176" s="1947"/>
      <c r="V176" s="1947"/>
      <c r="W176" s="1947"/>
      <c r="X176" s="1947"/>
      <c r="Y176" s="1947"/>
      <c r="Z176" s="1947"/>
    </row>
    <row r="177" spans="1:26" ht="20.25" customHeight="1">
      <c r="A177" s="1947"/>
      <c r="B177" s="1947"/>
      <c r="C177" s="1947"/>
      <c r="D177" s="1947"/>
      <c r="E177" s="1947"/>
      <c r="F177" s="1947"/>
      <c r="G177" s="1947"/>
      <c r="H177" s="1947"/>
      <c r="I177" s="1947"/>
      <c r="J177" s="1947"/>
      <c r="K177" s="1947"/>
      <c r="L177" s="1947"/>
      <c r="M177" s="1947"/>
      <c r="N177" s="1947"/>
      <c r="O177" s="1947"/>
      <c r="P177" s="1947"/>
      <c r="Q177" s="1947"/>
      <c r="R177" s="1947"/>
      <c r="S177" s="1947"/>
      <c r="T177" s="1947"/>
      <c r="U177" s="1947"/>
      <c r="V177" s="1947"/>
      <c r="W177" s="1947"/>
      <c r="X177" s="1947"/>
      <c r="Y177" s="1947"/>
      <c r="Z177" s="1947"/>
    </row>
    <row r="178" spans="1:26" ht="20.25" customHeight="1">
      <c r="A178" s="1947"/>
      <c r="B178" s="1947"/>
      <c r="C178" s="1947"/>
      <c r="D178" s="1947"/>
      <c r="E178" s="1947"/>
      <c r="F178" s="1947"/>
      <c r="G178" s="1947"/>
      <c r="H178" s="1947"/>
      <c r="I178" s="1947"/>
      <c r="J178" s="1947"/>
      <c r="K178" s="1947"/>
      <c r="L178" s="1947"/>
      <c r="M178" s="1947"/>
      <c r="N178" s="1947"/>
      <c r="O178" s="1947"/>
      <c r="P178" s="1947"/>
      <c r="Q178" s="1947"/>
      <c r="R178" s="1947"/>
      <c r="S178" s="1947"/>
      <c r="T178" s="1947"/>
      <c r="U178" s="1947"/>
      <c r="V178" s="1947"/>
      <c r="W178" s="1947"/>
      <c r="X178" s="1947"/>
      <c r="Y178" s="1947"/>
      <c r="Z178" s="1947"/>
    </row>
    <row r="179" spans="1:26" ht="20.25" customHeight="1">
      <c r="A179" s="1947"/>
      <c r="B179" s="1947"/>
      <c r="C179" s="1947"/>
      <c r="D179" s="1947"/>
      <c r="E179" s="1947"/>
      <c r="F179" s="1947"/>
      <c r="G179" s="1947"/>
      <c r="H179" s="1947"/>
      <c r="I179" s="1947"/>
      <c r="J179" s="1947"/>
      <c r="K179" s="1947"/>
      <c r="L179" s="1947"/>
      <c r="M179" s="1947"/>
      <c r="N179" s="1947"/>
      <c r="O179" s="1947"/>
      <c r="P179" s="1947"/>
      <c r="Q179" s="1947"/>
      <c r="R179" s="1947"/>
      <c r="S179" s="1947"/>
      <c r="T179" s="1947"/>
      <c r="U179" s="1947"/>
      <c r="V179" s="1947"/>
      <c r="W179" s="1947"/>
      <c r="X179" s="1947"/>
      <c r="Y179" s="1947"/>
      <c r="Z179" s="1947"/>
    </row>
    <row r="180" spans="1:26" ht="20.25" customHeight="1">
      <c r="A180" s="1947"/>
      <c r="B180" s="1947"/>
      <c r="C180" s="1947"/>
      <c r="D180" s="1947"/>
      <c r="E180" s="1947"/>
      <c r="F180" s="1947"/>
      <c r="G180" s="1947"/>
      <c r="H180" s="1947"/>
      <c r="I180" s="1947"/>
      <c r="J180" s="1947"/>
      <c r="K180" s="1947"/>
      <c r="L180" s="1947"/>
      <c r="M180" s="1947"/>
      <c r="N180" s="1947"/>
      <c r="O180" s="1947"/>
      <c r="P180" s="1947"/>
      <c r="Q180" s="1947"/>
      <c r="R180" s="1947"/>
      <c r="S180" s="1947"/>
      <c r="T180" s="1947"/>
      <c r="U180" s="1947"/>
      <c r="V180" s="1947"/>
      <c r="W180" s="1947"/>
      <c r="X180" s="1947"/>
      <c r="Y180" s="1947"/>
      <c r="Z180" s="1947"/>
    </row>
    <row r="181" spans="1:26" ht="20.25" customHeight="1">
      <c r="A181" s="1947"/>
      <c r="B181" s="1947"/>
      <c r="C181" s="1947"/>
      <c r="D181" s="1947"/>
      <c r="E181" s="1947"/>
      <c r="F181" s="1947"/>
      <c r="G181" s="1947"/>
      <c r="H181" s="1947"/>
      <c r="I181" s="1947"/>
      <c r="J181" s="1947"/>
      <c r="K181" s="1947"/>
      <c r="L181" s="1947"/>
      <c r="M181" s="1947"/>
      <c r="N181" s="1947"/>
      <c r="O181" s="1947"/>
      <c r="P181" s="1947"/>
      <c r="Q181" s="1947"/>
      <c r="R181" s="1947"/>
      <c r="S181" s="1947"/>
      <c r="T181" s="1947"/>
      <c r="U181" s="1947"/>
      <c r="V181" s="1947"/>
      <c r="W181" s="1947"/>
      <c r="X181" s="1947"/>
      <c r="Y181" s="1947"/>
      <c r="Z181" s="1947"/>
    </row>
    <row r="182" spans="1:26" ht="20.25" customHeight="1">
      <c r="A182" s="1947"/>
      <c r="B182" s="1947"/>
      <c r="C182" s="1947"/>
      <c r="D182" s="1947"/>
      <c r="E182" s="1947"/>
      <c r="F182" s="1947"/>
      <c r="G182" s="1947"/>
      <c r="H182" s="1947"/>
      <c r="I182" s="1947"/>
      <c r="J182" s="1947"/>
      <c r="K182" s="1947"/>
      <c r="L182" s="1947"/>
      <c r="M182" s="1947"/>
      <c r="N182" s="1947"/>
      <c r="O182" s="1947"/>
      <c r="P182" s="1947"/>
      <c r="Q182" s="1947"/>
      <c r="R182" s="1947"/>
      <c r="S182" s="1947"/>
      <c r="T182" s="1947"/>
      <c r="U182" s="1947"/>
      <c r="V182" s="1947"/>
      <c r="W182" s="1947"/>
      <c r="X182" s="1947"/>
      <c r="Y182" s="1947"/>
      <c r="Z182" s="1947"/>
    </row>
    <row r="183" spans="1:26" ht="20.25" customHeight="1">
      <c r="A183" s="1947"/>
      <c r="B183" s="1947"/>
      <c r="C183" s="1947"/>
      <c r="D183" s="1947"/>
      <c r="E183" s="1947"/>
      <c r="F183" s="1947"/>
      <c r="G183" s="1947"/>
      <c r="H183" s="1947"/>
      <c r="I183" s="1947"/>
      <c r="J183" s="1947"/>
      <c r="K183" s="1947"/>
      <c r="L183" s="1947"/>
      <c r="M183" s="1947"/>
      <c r="N183" s="1947"/>
      <c r="O183" s="1947"/>
      <c r="P183" s="1947"/>
      <c r="Q183" s="1947"/>
      <c r="R183" s="1947"/>
      <c r="S183" s="1947"/>
      <c r="T183" s="1947"/>
      <c r="U183" s="1947"/>
      <c r="V183" s="1947"/>
      <c r="W183" s="1947"/>
      <c r="X183" s="1947"/>
      <c r="Y183" s="1947"/>
      <c r="Z183" s="1947"/>
    </row>
    <row r="184" spans="1:26" ht="20.25" customHeight="1">
      <c r="A184" s="1947"/>
      <c r="B184" s="1947"/>
      <c r="C184" s="1947"/>
      <c r="D184" s="1947"/>
      <c r="E184" s="1947"/>
      <c r="F184" s="1947"/>
      <c r="G184" s="1947"/>
      <c r="H184" s="1947"/>
      <c r="I184" s="1947"/>
      <c r="J184" s="1947"/>
      <c r="K184" s="1947"/>
      <c r="L184" s="1947"/>
      <c r="M184" s="1947"/>
      <c r="N184" s="1947"/>
      <c r="O184" s="1947"/>
      <c r="P184" s="1947"/>
      <c r="Q184" s="1947"/>
      <c r="R184" s="1947"/>
      <c r="S184" s="1947"/>
      <c r="T184" s="1947"/>
      <c r="U184" s="1947"/>
      <c r="V184" s="1947"/>
      <c r="W184" s="1947"/>
      <c r="X184" s="1947"/>
      <c r="Y184" s="1947"/>
      <c r="Z184" s="1947"/>
    </row>
    <row r="185" spans="1:26" ht="20.25" customHeight="1">
      <c r="A185" s="1947"/>
      <c r="B185" s="1947"/>
      <c r="C185" s="1947"/>
      <c r="D185" s="1947"/>
      <c r="E185" s="1947"/>
      <c r="F185" s="1947"/>
      <c r="G185" s="1947"/>
      <c r="H185" s="1947"/>
      <c r="I185" s="1947"/>
      <c r="J185" s="1947"/>
      <c r="K185" s="1947"/>
      <c r="L185" s="1947"/>
      <c r="M185" s="1947"/>
      <c r="N185" s="1947"/>
      <c r="O185" s="1947"/>
      <c r="P185" s="1947"/>
      <c r="Q185" s="1947"/>
      <c r="R185" s="1947"/>
      <c r="S185" s="1947"/>
      <c r="T185" s="1947"/>
      <c r="U185" s="1947"/>
      <c r="V185" s="1947"/>
      <c r="W185" s="1947"/>
      <c r="X185" s="1947"/>
      <c r="Y185" s="1947"/>
      <c r="Z185" s="1947"/>
    </row>
    <row r="186" spans="1:26" ht="20.25" customHeight="1">
      <c r="A186" s="1947"/>
      <c r="B186" s="1947"/>
      <c r="C186" s="1947"/>
      <c r="D186" s="1947"/>
      <c r="E186" s="1947"/>
      <c r="F186" s="1947"/>
      <c r="G186" s="1947"/>
      <c r="H186" s="1947"/>
      <c r="I186" s="1947"/>
      <c r="J186" s="1947"/>
      <c r="K186" s="1947"/>
      <c r="L186" s="1947"/>
      <c r="M186" s="1947"/>
      <c r="N186" s="1947"/>
      <c r="O186" s="1947"/>
      <c r="P186" s="1947"/>
      <c r="Q186" s="1947"/>
      <c r="R186" s="1947"/>
      <c r="S186" s="1947"/>
      <c r="T186" s="1947"/>
      <c r="U186" s="1947"/>
      <c r="V186" s="1947"/>
      <c r="W186" s="1947"/>
      <c r="X186" s="1947"/>
      <c r="Y186" s="1947"/>
      <c r="Z186" s="1947"/>
    </row>
    <row r="187" spans="1:26" ht="20.25" customHeight="1">
      <c r="A187" s="1947"/>
      <c r="B187" s="1947"/>
      <c r="C187" s="1947"/>
      <c r="D187" s="1947"/>
      <c r="E187" s="1947"/>
      <c r="F187" s="1947"/>
      <c r="G187" s="1947"/>
      <c r="H187" s="1947"/>
      <c r="I187" s="1947"/>
      <c r="J187" s="1947"/>
      <c r="K187" s="1947"/>
      <c r="L187" s="1947"/>
      <c r="M187" s="1947"/>
      <c r="N187" s="1947"/>
      <c r="O187" s="1947"/>
      <c r="P187" s="1947"/>
      <c r="Q187" s="1947"/>
      <c r="R187" s="1947"/>
      <c r="S187" s="1947"/>
      <c r="T187" s="1947"/>
      <c r="U187" s="1947"/>
      <c r="V187" s="1947"/>
      <c r="W187" s="1947"/>
      <c r="X187" s="1947"/>
      <c r="Y187" s="1947"/>
      <c r="Z187" s="1947"/>
    </row>
    <row r="188" spans="1:26" ht="20.25" customHeight="1">
      <c r="A188" s="1947"/>
      <c r="B188" s="1947"/>
      <c r="C188" s="1947"/>
      <c r="D188" s="1947"/>
      <c r="E188" s="1947"/>
      <c r="F188" s="1947"/>
      <c r="G188" s="1947"/>
      <c r="H188" s="1947"/>
      <c r="I188" s="1947"/>
      <c r="J188" s="1947"/>
      <c r="K188" s="1947"/>
      <c r="L188" s="1947"/>
      <c r="M188" s="1947"/>
      <c r="N188" s="1947"/>
      <c r="O188" s="1947"/>
      <c r="P188" s="1947"/>
      <c r="Q188" s="1947"/>
      <c r="R188" s="1947"/>
      <c r="S188" s="1947"/>
      <c r="T188" s="1947"/>
      <c r="U188" s="1947"/>
      <c r="V188" s="1947"/>
      <c r="W188" s="1947"/>
      <c r="X188" s="1947"/>
      <c r="Y188" s="1947"/>
      <c r="Z188" s="1947"/>
    </row>
    <row r="189" spans="1:26" ht="20.25" customHeight="1">
      <c r="A189" s="1947"/>
      <c r="B189" s="1947"/>
      <c r="C189" s="1947"/>
      <c r="D189" s="1947"/>
      <c r="E189" s="1947"/>
      <c r="F189" s="1947"/>
      <c r="G189" s="1947"/>
      <c r="H189" s="1947"/>
      <c r="I189" s="1947"/>
      <c r="J189" s="1947"/>
      <c r="K189" s="1947"/>
      <c r="L189" s="1947"/>
      <c r="M189" s="1947"/>
      <c r="N189" s="1947"/>
      <c r="O189" s="1947"/>
      <c r="P189" s="1947"/>
      <c r="Q189" s="1947"/>
      <c r="R189" s="1947"/>
      <c r="S189" s="1947"/>
      <c r="T189" s="1947"/>
      <c r="U189" s="1947"/>
      <c r="V189" s="1947"/>
      <c r="W189" s="1947"/>
      <c r="X189" s="1947"/>
      <c r="Y189" s="1947"/>
      <c r="Z189" s="1947"/>
    </row>
    <row r="190" spans="1:26" ht="20.25" customHeight="1">
      <c r="A190" s="1947"/>
      <c r="B190" s="1947"/>
      <c r="C190" s="1947"/>
      <c r="D190" s="1947"/>
      <c r="E190" s="1947"/>
      <c r="F190" s="1947"/>
      <c r="G190" s="1947"/>
      <c r="H190" s="1947"/>
      <c r="I190" s="1947"/>
      <c r="J190" s="1947"/>
      <c r="K190" s="1947"/>
      <c r="L190" s="1947"/>
      <c r="M190" s="1947"/>
      <c r="N190" s="1947"/>
      <c r="O190" s="1947"/>
      <c r="P190" s="1947"/>
      <c r="Q190" s="1947"/>
      <c r="R190" s="1947"/>
      <c r="S190" s="1947"/>
      <c r="T190" s="1947"/>
      <c r="U190" s="1947"/>
      <c r="V190" s="1947"/>
      <c r="W190" s="1947"/>
      <c r="X190" s="1947"/>
      <c r="Y190" s="1947"/>
      <c r="Z190" s="1947"/>
    </row>
    <row r="191" spans="1:26" ht="20.25" customHeight="1">
      <c r="A191" s="1947"/>
      <c r="B191" s="1947"/>
      <c r="C191" s="1947"/>
      <c r="D191" s="1947"/>
      <c r="E191" s="1947"/>
      <c r="F191" s="1947"/>
      <c r="G191" s="1947"/>
      <c r="H191" s="1947"/>
      <c r="I191" s="1947"/>
      <c r="J191" s="1947"/>
      <c r="K191" s="1947"/>
      <c r="L191" s="1947"/>
      <c r="M191" s="1947"/>
      <c r="N191" s="1947"/>
      <c r="O191" s="1947"/>
      <c r="P191" s="1947"/>
      <c r="Q191" s="1947"/>
      <c r="R191" s="1947"/>
      <c r="S191" s="1947"/>
      <c r="T191" s="1947"/>
      <c r="U191" s="1947"/>
      <c r="V191" s="1947"/>
      <c r="W191" s="1947"/>
      <c r="X191" s="1947"/>
      <c r="Y191" s="1947"/>
      <c r="Z191" s="1947"/>
    </row>
    <row r="192" spans="1:26" ht="20.25" customHeight="1">
      <c r="A192" s="1947"/>
      <c r="B192" s="1947"/>
      <c r="C192" s="1947"/>
      <c r="D192" s="1947"/>
      <c r="E192" s="1947"/>
      <c r="F192" s="1947"/>
      <c r="G192" s="1947"/>
      <c r="H192" s="1947"/>
      <c r="I192" s="1947"/>
      <c r="J192" s="1947"/>
      <c r="K192" s="1947"/>
      <c r="L192" s="1947"/>
      <c r="M192" s="1947"/>
      <c r="N192" s="1947"/>
      <c r="O192" s="1947"/>
      <c r="P192" s="1947"/>
      <c r="Q192" s="1947"/>
      <c r="R192" s="1947"/>
      <c r="S192" s="1947"/>
      <c r="T192" s="1947"/>
      <c r="U192" s="1947"/>
      <c r="V192" s="1947"/>
      <c r="W192" s="1947"/>
      <c r="X192" s="1947"/>
      <c r="Y192" s="1947"/>
      <c r="Z192" s="1947"/>
    </row>
    <row r="193" spans="1:26" ht="20.25" customHeight="1">
      <c r="A193" s="1947"/>
      <c r="B193" s="1947"/>
      <c r="C193" s="1947"/>
      <c r="D193" s="1947"/>
      <c r="E193" s="1947"/>
      <c r="F193" s="1947"/>
      <c r="G193" s="1947"/>
      <c r="H193" s="1947"/>
      <c r="I193" s="1947"/>
      <c r="J193" s="1947"/>
      <c r="K193" s="1947"/>
      <c r="L193" s="1947"/>
      <c r="M193" s="1947"/>
      <c r="N193" s="1947"/>
      <c r="O193" s="1947"/>
      <c r="P193" s="1947"/>
      <c r="Q193" s="1947"/>
      <c r="R193" s="1947"/>
      <c r="S193" s="1947"/>
      <c r="T193" s="1947"/>
      <c r="U193" s="1947"/>
      <c r="V193" s="1947"/>
      <c r="W193" s="1947"/>
      <c r="X193" s="1947"/>
      <c r="Y193" s="1947"/>
      <c r="Z193" s="1947"/>
    </row>
    <row r="194" spans="1:26" ht="20.25" customHeight="1">
      <c r="A194" s="1947"/>
      <c r="B194" s="1947"/>
      <c r="C194" s="1947"/>
      <c r="D194" s="1947"/>
      <c r="E194" s="1947"/>
      <c r="F194" s="1947"/>
      <c r="G194" s="1947"/>
      <c r="H194" s="1947"/>
      <c r="I194" s="1947"/>
      <c r="J194" s="1947"/>
      <c r="K194" s="1947"/>
      <c r="L194" s="1947"/>
      <c r="M194" s="1947"/>
      <c r="N194" s="1947"/>
      <c r="O194" s="1947"/>
      <c r="P194" s="1947"/>
      <c r="Q194" s="1947"/>
      <c r="R194" s="1947"/>
      <c r="S194" s="1947"/>
      <c r="T194" s="1947"/>
      <c r="U194" s="1947"/>
      <c r="V194" s="1947"/>
      <c r="W194" s="1947"/>
      <c r="X194" s="1947"/>
      <c r="Y194" s="1947"/>
      <c r="Z194" s="1947"/>
    </row>
    <row r="195" spans="1:26" ht="20.25" customHeight="1">
      <c r="A195" s="1947"/>
      <c r="B195" s="1947"/>
      <c r="C195" s="1947"/>
      <c r="D195" s="1947"/>
      <c r="E195" s="1947"/>
      <c r="F195" s="1947"/>
      <c r="G195" s="1947"/>
      <c r="H195" s="1947"/>
      <c r="I195" s="1947"/>
      <c r="J195" s="1947"/>
      <c r="K195" s="1947"/>
      <c r="L195" s="1947"/>
      <c r="M195" s="1947"/>
      <c r="N195" s="1947"/>
      <c r="O195" s="1947"/>
      <c r="P195" s="1947"/>
      <c r="Q195" s="1947"/>
      <c r="R195" s="1947"/>
      <c r="S195" s="1947"/>
      <c r="T195" s="1947"/>
      <c r="U195" s="1947"/>
      <c r="V195" s="1947"/>
      <c r="W195" s="1947"/>
      <c r="X195" s="1947"/>
      <c r="Y195" s="1947"/>
      <c r="Z195" s="1947"/>
    </row>
    <row r="196" spans="1:26" ht="20.25" customHeight="1">
      <c r="A196" s="1947"/>
      <c r="B196" s="1947"/>
      <c r="C196" s="1947"/>
      <c r="D196" s="1947"/>
      <c r="E196" s="1947"/>
      <c r="F196" s="1947"/>
      <c r="G196" s="1947"/>
      <c r="H196" s="1947"/>
      <c r="I196" s="1947"/>
      <c r="J196" s="1947"/>
      <c r="K196" s="1947"/>
      <c r="L196" s="1947"/>
      <c r="M196" s="1947"/>
      <c r="N196" s="1947"/>
      <c r="O196" s="1947"/>
      <c r="P196" s="1947"/>
      <c r="Q196" s="1947"/>
      <c r="R196" s="1947"/>
      <c r="S196" s="1947"/>
      <c r="T196" s="1947"/>
      <c r="U196" s="1947"/>
      <c r="V196" s="1947"/>
      <c r="W196" s="1947"/>
      <c r="X196" s="1947"/>
      <c r="Y196" s="1947"/>
      <c r="Z196" s="1947"/>
    </row>
    <row r="197" spans="1:26" ht="20.25" customHeight="1">
      <c r="A197" s="1947"/>
      <c r="B197" s="1947"/>
      <c r="C197" s="1947"/>
      <c r="D197" s="1947"/>
      <c r="E197" s="1947"/>
      <c r="F197" s="1947"/>
      <c r="G197" s="1947"/>
      <c r="H197" s="1947"/>
      <c r="I197" s="1947"/>
      <c r="J197" s="1947"/>
      <c r="K197" s="1947"/>
      <c r="L197" s="1947"/>
      <c r="M197" s="1947"/>
      <c r="N197" s="1947"/>
      <c r="O197" s="1947"/>
      <c r="P197" s="1947"/>
      <c r="Q197" s="1947"/>
      <c r="R197" s="1947"/>
      <c r="S197" s="1947"/>
      <c r="T197" s="1947"/>
      <c r="U197" s="1947"/>
      <c r="V197" s="1947"/>
      <c r="W197" s="1947"/>
      <c r="X197" s="1947"/>
      <c r="Y197" s="1947"/>
      <c r="Z197" s="1947"/>
    </row>
    <row r="198" spans="1:26" ht="20.25" customHeight="1">
      <c r="A198" s="1947"/>
      <c r="B198" s="1947"/>
      <c r="C198" s="1947"/>
      <c r="D198" s="1947"/>
      <c r="E198" s="1947"/>
      <c r="F198" s="1947"/>
      <c r="G198" s="1947"/>
      <c r="H198" s="1947"/>
      <c r="I198" s="1947"/>
      <c r="J198" s="1947"/>
      <c r="K198" s="1947"/>
      <c r="L198" s="1947"/>
      <c r="M198" s="1947"/>
      <c r="N198" s="1947"/>
      <c r="O198" s="1947"/>
      <c r="P198" s="1947"/>
      <c r="Q198" s="1947"/>
      <c r="R198" s="1947"/>
      <c r="S198" s="1947"/>
      <c r="T198" s="1947"/>
      <c r="U198" s="1947"/>
      <c r="V198" s="1947"/>
      <c r="W198" s="1947"/>
      <c r="X198" s="1947"/>
      <c r="Y198" s="1947"/>
      <c r="Z198" s="1947"/>
    </row>
    <row r="199" spans="1:26" ht="20.25" customHeight="1">
      <c r="A199" s="1947"/>
      <c r="B199" s="1947"/>
      <c r="C199" s="1947"/>
      <c r="D199" s="1947"/>
      <c r="E199" s="1947"/>
      <c r="F199" s="1947"/>
      <c r="G199" s="1947"/>
      <c r="H199" s="1947"/>
      <c r="I199" s="1947"/>
      <c r="J199" s="1947"/>
      <c r="K199" s="1947"/>
      <c r="L199" s="1947"/>
      <c r="M199" s="1947"/>
      <c r="N199" s="1947"/>
      <c r="O199" s="1947"/>
      <c r="P199" s="1947"/>
      <c r="Q199" s="1947"/>
      <c r="R199" s="1947"/>
      <c r="S199" s="1947"/>
      <c r="T199" s="1947"/>
      <c r="U199" s="1947"/>
      <c r="V199" s="1947"/>
      <c r="W199" s="1947"/>
      <c r="X199" s="1947"/>
      <c r="Y199" s="1947"/>
      <c r="Z199" s="1947"/>
    </row>
    <row r="200" spans="1:26" ht="20.25" customHeight="1">
      <c r="A200" s="1947"/>
      <c r="B200" s="1947"/>
      <c r="C200" s="1947"/>
      <c r="D200" s="1947"/>
      <c r="E200" s="1947"/>
      <c r="F200" s="1947"/>
      <c r="G200" s="1947"/>
      <c r="H200" s="1947"/>
      <c r="I200" s="1947"/>
      <c r="J200" s="1947"/>
      <c r="K200" s="1947"/>
      <c r="L200" s="1947"/>
      <c r="M200" s="1947"/>
      <c r="N200" s="1947"/>
      <c r="O200" s="1947"/>
      <c r="P200" s="1947"/>
      <c r="Q200" s="1947"/>
      <c r="R200" s="1947"/>
      <c r="S200" s="1947"/>
      <c r="T200" s="1947"/>
      <c r="U200" s="1947"/>
      <c r="V200" s="1947"/>
      <c r="W200" s="1947"/>
      <c r="X200" s="1947"/>
      <c r="Y200" s="1947"/>
      <c r="Z200" s="1947"/>
    </row>
    <row r="201" spans="1:26" ht="20.25" customHeight="1">
      <c r="A201" s="1947"/>
      <c r="B201" s="1947"/>
      <c r="C201" s="1947"/>
      <c r="D201" s="1947"/>
      <c r="E201" s="1947"/>
      <c r="F201" s="1947"/>
      <c r="G201" s="1947"/>
      <c r="H201" s="1947"/>
      <c r="I201" s="1947"/>
      <c r="J201" s="1947"/>
      <c r="K201" s="1947"/>
      <c r="L201" s="1947"/>
      <c r="M201" s="1947"/>
      <c r="N201" s="1947"/>
      <c r="O201" s="1947"/>
      <c r="P201" s="1947"/>
      <c r="Q201" s="1947"/>
      <c r="R201" s="1947"/>
      <c r="S201" s="1947"/>
      <c r="T201" s="1947"/>
      <c r="U201" s="1947"/>
      <c r="V201" s="1947"/>
      <c r="W201" s="1947"/>
      <c r="X201" s="1947"/>
      <c r="Y201" s="1947"/>
      <c r="Z201" s="1947"/>
    </row>
    <row r="202" spans="1:26" ht="20.25" customHeight="1">
      <c r="A202" s="1947"/>
      <c r="B202" s="1947"/>
      <c r="C202" s="1947"/>
      <c r="D202" s="1947"/>
      <c r="E202" s="1947"/>
      <c r="F202" s="1947"/>
      <c r="G202" s="1947"/>
      <c r="H202" s="1947"/>
      <c r="I202" s="1947"/>
      <c r="J202" s="1947"/>
      <c r="K202" s="1947"/>
      <c r="L202" s="1947"/>
      <c r="M202" s="1947"/>
      <c r="N202" s="1947"/>
      <c r="O202" s="1947"/>
      <c r="P202" s="1947"/>
      <c r="Q202" s="1947"/>
      <c r="R202" s="1947"/>
      <c r="S202" s="1947"/>
      <c r="T202" s="1947"/>
      <c r="U202" s="1947"/>
      <c r="V202" s="1947"/>
      <c r="W202" s="1947"/>
      <c r="X202" s="1947"/>
      <c r="Y202" s="1947"/>
      <c r="Z202" s="1947"/>
    </row>
    <row r="203" spans="1:26" ht="20.25" customHeight="1">
      <c r="A203" s="1947"/>
      <c r="B203" s="1947"/>
      <c r="C203" s="1947"/>
      <c r="D203" s="1947"/>
      <c r="E203" s="1947"/>
      <c r="F203" s="1947"/>
      <c r="G203" s="1947"/>
      <c r="H203" s="1947"/>
      <c r="I203" s="1947"/>
      <c r="J203" s="1947"/>
      <c r="K203" s="1947"/>
      <c r="L203" s="1947"/>
      <c r="M203" s="1947"/>
      <c r="N203" s="1947"/>
      <c r="O203" s="1947"/>
      <c r="P203" s="1947"/>
      <c r="Q203" s="1947"/>
      <c r="R203" s="1947"/>
      <c r="S203" s="1947"/>
      <c r="T203" s="1947"/>
      <c r="U203" s="1947"/>
      <c r="V203" s="1947"/>
      <c r="W203" s="1947"/>
      <c r="X203" s="1947"/>
      <c r="Y203" s="1947"/>
      <c r="Z203" s="1947"/>
    </row>
    <row r="204" spans="1:26" ht="20.25" customHeight="1">
      <c r="A204" s="1947"/>
      <c r="B204" s="1947"/>
      <c r="C204" s="1947"/>
      <c r="D204" s="1947"/>
      <c r="E204" s="1947"/>
      <c r="F204" s="1947"/>
      <c r="G204" s="1947"/>
      <c r="H204" s="1947"/>
      <c r="I204" s="1947"/>
      <c r="J204" s="1947"/>
      <c r="K204" s="1947"/>
      <c r="L204" s="1947"/>
      <c r="M204" s="1947"/>
      <c r="N204" s="1947"/>
      <c r="O204" s="1947"/>
      <c r="P204" s="1947"/>
      <c r="Q204" s="1947"/>
      <c r="R204" s="1947"/>
      <c r="S204" s="1947"/>
      <c r="T204" s="1947"/>
      <c r="U204" s="1947"/>
      <c r="V204" s="1947"/>
      <c r="W204" s="1947"/>
      <c r="X204" s="1947"/>
      <c r="Y204" s="1947"/>
      <c r="Z204" s="1947"/>
    </row>
    <row r="205" spans="1:26" ht="20.25" customHeight="1">
      <c r="A205" s="1947"/>
      <c r="B205" s="1947"/>
      <c r="C205" s="1947"/>
      <c r="D205" s="1947"/>
      <c r="E205" s="1947"/>
      <c r="F205" s="1947"/>
      <c r="G205" s="1947"/>
      <c r="H205" s="1947"/>
      <c r="I205" s="1947"/>
      <c r="J205" s="1947"/>
      <c r="K205" s="1947"/>
      <c r="L205" s="1947"/>
      <c r="M205" s="1947"/>
      <c r="N205" s="1947"/>
      <c r="O205" s="1947"/>
      <c r="P205" s="1947"/>
      <c r="Q205" s="1947"/>
      <c r="R205" s="1947"/>
      <c r="S205" s="1947"/>
      <c r="T205" s="1947"/>
      <c r="U205" s="1947"/>
      <c r="V205" s="1947"/>
      <c r="W205" s="1947"/>
      <c r="X205" s="1947"/>
      <c r="Y205" s="1947"/>
      <c r="Z205" s="1947"/>
    </row>
    <row r="206" spans="1:26" ht="20.25" customHeight="1">
      <c r="A206" s="1947"/>
      <c r="B206" s="1947"/>
      <c r="C206" s="1947"/>
      <c r="D206" s="1947"/>
      <c r="E206" s="1947"/>
      <c r="F206" s="1947"/>
      <c r="G206" s="1947"/>
      <c r="H206" s="1947"/>
      <c r="I206" s="1947"/>
      <c r="J206" s="1947"/>
      <c r="K206" s="1947"/>
      <c r="L206" s="1947"/>
      <c r="M206" s="1947"/>
      <c r="N206" s="1947"/>
      <c r="O206" s="1947"/>
      <c r="P206" s="1947"/>
      <c r="Q206" s="1947"/>
      <c r="R206" s="1947"/>
      <c r="S206" s="1947"/>
      <c r="T206" s="1947"/>
      <c r="U206" s="1947"/>
      <c r="V206" s="1947"/>
      <c r="W206" s="1947"/>
      <c r="X206" s="1947"/>
      <c r="Y206" s="1947"/>
      <c r="Z206" s="1947"/>
    </row>
    <row r="207" spans="1:26" ht="20.25" customHeight="1">
      <c r="A207" s="1947"/>
      <c r="B207" s="1947"/>
      <c r="C207" s="1947"/>
      <c r="D207" s="1947"/>
      <c r="E207" s="1947"/>
      <c r="F207" s="1947"/>
      <c r="G207" s="1947"/>
      <c r="H207" s="1947"/>
      <c r="I207" s="1947"/>
      <c r="J207" s="1947"/>
      <c r="K207" s="1947"/>
      <c r="L207" s="1947"/>
      <c r="M207" s="1947"/>
      <c r="N207" s="1947"/>
      <c r="O207" s="1947"/>
      <c r="P207" s="1947"/>
      <c r="Q207" s="1947"/>
      <c r="R207" s="1947"/>
      <c r="S207" s="1947"/>
      <c r="T207" s="1947"/>
      <c r="U207" s="1947"/>
      <c r="V207" s="1947"/>
      <c r="W207" s="1947"/>
      <c r="X207" s="1947"/>
      <c r="Y207" s="1947"/>
      <c r="Z207" s="1947"/>
    </row>
    <row r="208" spans="1:26" ht="20.25" customHeight="1">
      <c r="A208" s="1947"/>
      <c r="B208" s="1947"/>
      <c r="C208" s="1947"/>
      <c r="D208" s="1947"/>
      <c r="E208" s="1947"/>
      <c r="F208" s="1947"/>
      <c r="G208" s="1947"/>
      <c r="H208" s="1947"/>
      <c r="I208" s="1947"/>
      <c r="J208" s="1947"/>
      <c r="K208" s="1947"/>
      <c r="L208" s="1947"/>
      <c r="M208" s="1947"/>
      <c r="N208" s="1947"/>
      <c r="O208" s="1947"/>
      <c r="P208" s="1947"/>
      <c r="Q208" s="1947"/>
      <c r="R208" s="1947"/>
      <c r="S208" s="1947"/>
      <c r="T208" s="1947"/>
      <c r="U208" s="1947"/>
      <c r="V208" s="1947"/>
      <c r="W208" s="1947"/>
      <c r="X208" s="1947"/>
      <c r="Y208" s="1947"/>
      <c r="Z208" s="1947"/>
    </row>
    <row r="209" spans="1:26" ht="20.25" customHeight="1">
      <c r="A209" s="1947"/>
      <c r="B209" s="1947"/>
      <c r="C209" s="1947"/>
      <c r="D209" s="1947"/>
      <c r="E209" s="1947"/>
      <c r="F209" s="1947"/>
      <c r="G209" s="1947"/>
      <c r="H209" s="1947"/>
      <c r="I209" s="1947"/>
      <c r="J209" s="1947"/>
      <c r="K209" s="1947"/>
      <c r="L209" s="1947"/>
      <c r="M209" s="1947"/>
      <c r="N209" s="1947"/>
      <c r="O209" s="1947"/>
      <c r="P209" s="1947"/>
      <c r="Q209" s="1947"/>
      <c r="R209" s="1947"/>
      <c r="S209" s="1947"/>
      <c r="T209" s="1947"/>
      <c r="U209" s="1947"/>
      <c r="V209" s="1947"/>
      <c r="W209" s="1947"/>
      <c r="X209" s="1947"/>
      <c r="Y209" s="1947"/>
      <c r="Z209" s="1947"/>
    </row>
    <row r="210" spans="1:26" ht="20.25" customHeight="1">
      <c r="A210" s="1947"/>
      <c r="B210" s="1947"/>
      <c r="C210" s="1947"/>
      <c r="D210" s="1947"/>
      <c r="E210" s="1947"/>
      <c r="F210" s="1947"/>
      <c r="G210" s="1947"/>
      <c r="H210" s="1947"/>
      <c r="I210" s="1947"/>
      <c r="J210" s="1947"/>
      <c r="K210" s="1947"/>
      <c r="L210" s="1947"/>
      <c r="M210" s="1947"/>
      <c r="N210" s="1947"/>
      <c r="O210" s="1947"/>
      <c r="P210" s="1947"/>
      <c r="Q210" s="1947"/>
      <c r="R210" s="1947"/>
      <c r="S210" s="1947"/>
      <c r="T210" s="1947"/>
      <c r="U210" s="1947"/>
      <c r="V210" s="1947"/>
      <c r="W210" s="1947"/>
      <c r="X210" s="1947"/>
      <c r="Y210" s="1947"/>
      <c r="Z210" s="1947"/>
    </row>
    <row r="211" spans="1:26" ht="20.25" customHeight="1">
      <c r="A211" s="1947"/>
      <c r="B211" s="1947"/>
      <c r="C211" s="1947"/>
      <c r="D211" s="1947"/>
      <c r="E211" s="1947"/>
      <c r="F211" s="1947"/>
      <c r="G211" s="1947"/>
      <c r="H211" s="1947"/>
      <c r="I211" s="1947"/>
      <c r="J211" s="1947"/>
      <c r="K211" s="1947"/>
      <c r="L211" s="1947"/>
      <c r="M211" s="1947"/>
      <c r="N211" s="1947"/>
      <c r="O211" s="1947"/>
      <c r="P211" s="1947"/>
      <c r="Q211" s="1947"/>
      <c r="R211" s="1947"/>
      <c r="S211" s="1947"/>
      <c r="T211" s="1947"/>
      <c r="U211" s="1947"/>
      <c r="V211" s="1947"/>
      <c r="W211" s="1947"/>
      <c r="X211" s="1947"/>
      <c r="Y211" s="1947"/>
      <c r="Z211" s="1947"/>
    </row>
    <row r="212" spans="1:26" ht="20.25" customHeight="1">
      <c r="A212" s="1947"/>
      <c r="B212" s="1947"/>
      <c r="C212" s="1947"/>
      <c r="D212" s="1947"/>
      <c r="E212" s="1947"/>
      <c r="F212" s="1947"/>
      <c r="G212" s="1947"/>
      <c r="H212" s="1947"/>
      <c r="I212" s="1947"/>
      <c r="J212" s="1947"/>
      <c r="K212" s="1947"/>
      <c r="L212" s="1947"/>
      <c r="M212" s="1947"/>
      <c r="N212" s="1947"/>
      <c r="O212" s="1947"/>
      <c r="P212" s="1947"/>
      <c r="Q212" s="1947"/>
      <c r="R212" s="1947"/>
      <c r="S212" s="1947"/>
      <c r="T212" s="1947"/>
      <c r="U212" s="1947"/>
      <c r="V212" s="1947"/>
      <c r="W212" s="1947"/>
      <c r="X212" s="1947"/>
      <c r="Y212" s="1947"/>
      <c r="Z212" s="1947"/>
    </row>
    <row r="213" spans="1:26" ht="20.25" customHeight="1">
      <c r="A213" s="1947"/>
      <c r="B213" s="1947"/>
      <c r="C213" s="1947"/>
      <c r="D213" s="1947"/>
      <c r="E213" s="1947"/>
      <c r="F213" s="1947"/>
      <c r="G213" s="1947"/>
      <c r="H213" s="1947"/>
      <c r="I213" s="1947"/>
      <c r="J213" s="1947"/>
      <c r="K213" s="1947"/>
      <c r="L213" s="1947"/>
      <c r="M213" s="1947"/>
      <c r="N213" s="1947"/>
      <c r="O213" s="1947"/>
      <c r="P213" s="1947"/>
      <c r="Q213" s="1947"/>
      <c r="R213" s="1947"/>
      <c r="S213" s="1947"/>
      <c r="T213" s="1947"/>
      <c r="U213" s="1947"/>
      <c r="V213" s="1947"/>
      <c r="W213" s="1947"/>
      <c r="X213" s="1947"/>
      <c r="Y213" s="1947"/>
      <c r="Z213" s="1947"/>
    </row>
    <row r="214" spans="1:26" ht="20.25" customHeight="1">
      <c r="A214" s="1947"/>
      <c r="B214" s="1947"/>
      <c r="C214" s="1947"/>
      <c r="D214" s="1947"/>
      <c r="E214" s="1947"/>
      <c r="F214" s="1947"/>
      <c r="G214" s="1947"/>
      <c r="H214" s="1947"/>
      <c r="I214" s="1947"/>
      <c r="J214" s="1947"/>
      <c r="K214" s="1947"/>
      <c r="L214" s="1947"/>
      <c r="M214" s="1947"/>
      <c r="N214" s="1947"/>
      <c r="O214" s="1947"/>
      <c r="P214" s="1947"/>
      <c r="Q214" s="1947"/>
      <c r="R214" s="1947"/>
      <c r="S214" s="1947"/>
      <c r="T214" s="1947"/>
      <c r="U214" s="1947"/>
      <c r="V214" s="1947"/>
      <c r="W214" s="1947"/>
      <c r="X214" s="1947"/>
      <c r="Y214" s="1947"/>
      <c r="Z214" s="1947"/>
    </row>
    <row r="215" spans="1:26" ht="20.25" customHeight="1">
      <c r="A215" s="1947"/>
      <c r="B215" s="1947"/>
      <c r="C215" s="1947"/>
      <c r="D215" s="1947"/>
      <c r="E215" s="1947"/>
      <c r="F215" s="1947"/>
      <c r="G215" s="1947"/>
      <c r="H215" s="1947"/>
      <c r="I215" s="1947"/>
      <c r="J215" s="1947"/>
      <c r="K215" s="1947"/>
      <c r="L215" s="1947"/>
      <c r="M215" s="1947"/>
      <c r="N215" s="1947"/>
      <c r="O215" s="1947"/>
      <c r="P215" s="1947"/>
      <c r="Q215" s="1947"/>
      <c r="R215" s="1947"/>
      <c r="S215" s="1947"/>
      <c r="T215" s="1947"/>
      <c r="U215" s="1947"/>
      <c r="V215" s="1947"/>
      <c r="W215" s="1947"/>
      <c r="X215" s="1947"/>
      <c r="Y215" s="1947"/>
      <c r="Z215" s="1947"/>
    </row>
    <row r="216" spans="1:26" ht="20.25" customHeight="1">
      <c r="A216" s="1947"/>
      <c r="B216" s="1947"/>
      <c r="C216" s="1947"/>
      <c r="D216" s="1947"/>
      <c r="E216" s="1947"/>
      <c r="F216" s="1947"/>
      <c r="G216" s="1947"/>
      <c r="H216" s="1947"/>
      <c r="I216" s="1947"/>
      <c r="J216" s="1947"/>
      <c r="K216" s="1947"/>
      <c r="L216" s="1947"/>
      <c r="M216" s="1947"/>
      <c r="N216" s="1947"/>
      <c r="O216" s="1947"/>
      <c r="P216" s="1947"/>
      <c r="Q216" s="1947"/>
      <c r="R216" s="1947"/>
      <c r="S216" s="1947"/>
      <c r="T216" s="1947"/>
      <c r="U216" s="1947"/>
      <c r="V216" s="1947"/>
      <c r="W216" s="1947"/>
      <c r="X216" s="1947"/>
      <c r="Y216" s="1947"/>
      <c r="Z216" s="1947"/>
    </row>
    <row r="217" spans="1:26" ht="20.25" customHeight="1">
      <c r="A217" s="1947"/>
      <c r="B217" s="1947"/>
      <c r="C217" s="1947"/>
      <c r="D217" s="1947"/>
      <c r="E217" s="1947"/>
      <c r="F217" s="1947"/>
      <c r="G217" s="1947"/>
      <c r="H217" s="1947"/>
      <c r="I217" s="1947"/>
      <c r="J217" s="1947"/>
      <c r="K217" s="1947"/>
      <c r="L217" s="1947"/>
      <c r="M217" s="1947"/>
      <c r="N217" s="1947"/>
      <c r="O217" s="1947"/>
      <c r="P217" s="1947"/>
      <c r="Q217" s="1947"/>
      <c r="R217" s="1947"/>
      <c r="S217" s="1947"/>
      <c r="T217" s="1947"/>
      <c r="U217" s="1947"/>
      <c r="V217" s="1947"/>
      <c r="W217" s="1947"/>
      <c r="X217" s="1947"/>
      <c r="Y217" s="1947"/>
      <c r="Z217" s="1947"/>
    </row>
    <row r="218" spans="1:26" ht="20.25" customHeight="1">
      <c r="A218" s="1947"/>
      <c r="B218" s="1947"/>
      <c r="C218" s="1947"/>
      <c r="D218" s="1947"/>
      <c r="E218" s="1947"/>
      <c r="F218" s="1947"/>
      <c r="G218" s="1947"/>
      <c r="H218" s="1947"/>
      <c r="I218" s="1947"/>
      <c r="J218" s="1947"/>
      <c r="K218" s="1947"/>
      <c r="L218" s="1947"/>
      <c r="M218" s="1947"/>
      <c r="N218" s="1947"/>
      <c r="O218" s="1947"/>
      <c r="P218" s="1947"/>
      <c r="Q218" s="1947"/>
      <c r="R218" s="1947"/>
      <c r="S218" s="1947"/>
      <c r="T218" s="1947"/>
      <c r="U218" s="1947"/>
      <c r="V218" s="1947"/>
      <c r="W218" s="1947"/>
      <c r="X218" s="1947"/>
      <c r="Y218" s="1947"/>
      <c r="Z218" s="1947"/>
    </row>
    <row r="219" spans="1:26" ht="20.25" customHeight="1">
      <c r="A219" s="1947"/>
      <c r="B219" s="1947"/>
      <c r="C219" s="1947"/>
      <c r="D219" s="1947"/>
      <c r="E219" s="1947"/>
      <c r="F219" s="1947"/>
      <c r="G219" s="1947"/>
      <c r="H219" s="1947"/>
      <c r="I219" s="1947"/>
      <c r="J219" s="1947"/>
      <c r="K219" s="1947"/>
      <c r="L219" s="1947"/>
      <c r="M219" s="1947"/>
      <c r="N219" s="1947"/>
      <c r="O219" s="1947"/>
      <c r="P219" s="1947"/>
      <c r="Q219" s="1947"/>
      <c r="R219" s="1947"/>
      <c r="S219" s="1947"/>
      <c r="T219" s="1947"/>
      <c r="U219" s="1947"/>
      <c r="V219" s="1947"/>
      <c r="W219" s="1947"/>
      <c r="X219" s="1947"/>
      <c r="Y219" s="1947"/>
      <c r="Z219" s="1947"/>
    </row>
    <row r="220" spans="1:26" ht="20.25" customHeight="1">
      <c r="A220" s="1947"/>
      <c r="B220" s="1947"/>
      <c r="C220" s="1947"/>
      <c r="D220" s="1947"/>
      <c r="E220" s="1947"/>
      <c r="F220" s="1947"/>
      <c r="G220" s="1947"/>
      <c r="H220" s="1947"/>
      <c r="I220" s="1947"/>
      <c r="J220" s="1947"/>
      <c r="K220" s="1947"/>
      <c r="L220" s="1947"/>
      <c r="M220" s="1947"/>
      <c r="N220" s="1947"/>
      <c r="O220" s="1947"/>
      <c r="P220" s="1947"/>
      <c r="Q220" s="1947"/>
      <c r="R220" s="1947"/>
      <c r="S220" s="1947"/>
      <c r="T220" s="1947"/>
      <c r="U220" s="1947"/>
      <c r="V220" s="1947"/>
      <c r="W220" s="1947"/>
      <c r="X220" s="1947"/>
      <c r="Y220" s="1947"/>
      <c r="Z220" s="1947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0"/>
  <sheetViews>
    <sheetView view="pageBreakPreview" topLeftCell="A10" zoomScale="50" zoomScaleNormal="50" zoomScaleSheetLayoutView="50" workbookViewId="0">
      <selection activeCell="H46" sqref="H45:H46"/>
    </sheetView>
  </sheetViews>
  <sheetFormatPr defaultColWidth="14.42578125" defaultRowHeight="12.75"/>
  <cols>
    <col min="1" max="1" width="93.5703125" style="5458" customWidth="1"/>
    <col min="2" max="2" width="12.5703125" style="5458" customWidth="1"/>
    <col min="3" max="3" width="14.42578125" style="5458" customWidth="1"/>
    <col min="4" max="4" width="13" style="5458" customWidth="1"/>
    <col min="5" max="5" width="14.7109375" style="5458" customWidth="1"/>
    <col min="6" max="6" width="13" style="5458" customWidth="1"/>
    <col min="7" max="7" width="11" style="5458" customWidth="1"/>
    <col min="8" max="8" width="15.5703125" style="5458" customWidth="1"/>
    <col min="9" max="9" width="13.140625" style="5458" customWidth="1"/>
    <col min="10" max="10" width="15.5703125" style="5458" customWidth="1"/>
    <col min="11" max="26" width="8" style="5458" customWidth="1"/>
    <col min="27" max="16384" width="14.42578125" style="5458"/>
  </cols>
  <sheetData>
    <row r="1" spans="1:26" ht="84.75" customHeight="1">
      <c r="A1" s="8039" t="s">
        <v>370</v>
      </c>
      <c r="B1" s="8040"/>
      <c r="C1" s="8040"/>
      <c r="D1" s="8040"/>
      <c r="E1" s="8040"/>
      <c r="F1" s="8040"/>
      <c r="G1" s="8040"/>
      <c r="H1" s="8040"/>
      <c r="I1" s="8040"/>
      <c r="J1" s="8040"/>
      <c r="K1" s="1947"/>
      <c r="L1" s="1947"/>
      <c r="M1" s="1947"/>
      <c r="N1" s="1947"/>
      <c r="O1" s="1947"/>
      <c r="P1" s="1947"/>
      <c r="Q1" s="1947"/>
      <c r="R1" s="1947"/>
      <c r="S1" s="1947"/>
      <c r="T1" s="1947"/>
      <c r="U1" s="1947"/>
      <c r="V1" s="1947"/>
      <c r="W1" s="1947"/>
      <c r="X1" s="1947"/>
      <c r="Y1" s="1947"/>
      <c r="Z1" s="1947"/>
    </row>
    <row r="2" spans="1:26" ht="31.5" customHeight="1">
      <c r="A2" s="8039" t="s">
        <v>403</v>
      </c>
      <c r="B2" s="8040"/>
      <c r="C2" s="8040"/>
      <c r="D2" s="8040"/>
      <c r="E2" s="8040"/>
      <c r="F2" s="8040"/>
      <c r="G2" s="8040"/>
      <c r="H2" s="8040"/>
      <c r="I2" s="8040"/>
      <c r="J2" s="8040"/>
      <c r="K2" s="1947"/>
      <c r="L2" s="1947"/>
      <c r="M2" s="1947"/>
      <c r="N2" s="1947"/>
      <c r="O2" s="1947"/>
      <c r="P2" s="1947"/>
      <c r="Q2" s="1947"/>
      <c r="R2" s="1947"/>
      <c r="S2" s="1947"/>
      <c r="T2" s="1947"/>
      <c r="U2" s="1947"/>
      <c r="V2" s="1947"/>
      <c r="W2" s="1947"/>
      <c r="X2" s="1947"/>
      <c r="Y2" s="1947"/>
      <c r="Z2" s="1947"/>
    </row>
    <row r="3" spans="1:26" ht="33" customHeight="1" thickBot="1">
      <c r="A3" s="5457"/>
      <c r="B3" s="1948"/>
      <c r="C3" s="1948"/>
      <c r="D3" s="1948"/>
      <c r="E3" s="1948"/>
      <c r="F3" s="1948"/>
      <c r="G3" s="1948"/>
      <c r="H3" s="1948"/>
      <c r="I3" s="1948"/>
      <c r="J3" s="1948"/>
      <c r="K3" s="1947"/>
      <c r="L3" s="1947"/>
      <c r="M3" s="1947"/>
      <c r="N3" s="1947"/>
      <c r="O3" s="1947"/>
      <c r="P3" s="1947"/>
      <c r="Q3" s="1947"/>
      <c r="R3" s="1947"/>
      <c r="S3" s="1947"/>
      <c r="T3" s="1947"/>
      <c r="U3" s="1947"/>
      <c r="V3" s="1947"/>
      <c r="W3" s="1947"/>
      <c r="X3" s="1947"/>
      <c r="Y3" s="1947"/>
      <c r="Z3" s="1947"/>
    </row>
    <row r="4" spans="1:26" ht="33" customHeight="1" thickBot="1">
      <c r="A4" s="8041" t="s">
        <v>1</v>
      </c>
      <c r="B4" s="8055" t="s">
        <v>36</v>
      </c>
      <c r="C4" s="8056"/>
      <c r="D4" s="8057"/>
      <c r="E4" s="8055" t="s">
        <v>37</v>
      </c>
      <c r="F4" s="8056"/>
      <c r="G4" s="8057"/>
      <c r="H4" s="8041" t="s">
        <v>38</v>
      </c>
      <c r="I4" s="8043"/>
      <c r="J4" s="8045"/>
      <c r="K4" s="1947"/>
      <c r="L4" s="1947"/>
      <c r="M4" s="1947"/>
      <c r="N4" s="1947"/>
      <c r="O4" s="1947"/>
      <c r="P4" s="1947"/>
      <c r="Q4" s="1947"/>
      <c r="R4" s="1947"/>
      <c r="S4" s="1947"/>
      <c r="T4" s="1947"/>
      <c r="U4" s="1947"/>
      <c r="V4" s="1947"/>
      <c r="W4" s="1947"/>
      <c r="X4" s="1947"/>
      <c r="Y4" s="1947"/>
      <c r="Z4" s="1947"/>
    </row>
    <row r="5" spans="1:26" ht="166.5" customHeight="1" thickBot="1">
      <c r="A5" s="8050"/>
      <c r="B5" s="1998" t="s">
        <v>7</v>
      </c>
      <c r="C5" s="1998" t="s">
        <v>8</v>
      </c>
      <c r="D5" s="1998" t="s">
        <v>9</v>
      </c>
      <c r="E5" s="1998" t="s">
        <v>7</v>
      </c>
      <c r="F5" s="1998" t="s">
        <v>8</v>
      </c>
      <c r="G5" s="1998" t="s">
        <v>9</v>
      </c>
      <c r="H5" s="1998" t="s">
        <v>7</v>
      </c>
      <c r="I5" s="1998" t="s">
        <v>8</v>
      </c>
      <c r="J5" s="1998" t="s">
        <v>9</v>
      </c>
      <c r="K5" s="1947"/>
      <c r="L5" s="1947"/>
      <c r="M5" s="1947"/>
      <c r="N5" s="1947"/>
      <c r="O5" s="1947"/>
      <c r="P5" s="1947"/>
      <c r="Q5" s="1947"/>
      <c r="R5" s="1947"/>
      <c r="S5" s="1947"/>
      <c r="T5" s="1947"/>
      <c r="U5" s="1947"/>
      <c r="V5" s="1947"/>
      <c r="W5" s="1947"/>
      <c r="X5" s="1947"/>
      <c r="Y5" s="1947"/>
      <c r="Z5" s="1947"/>
    </row>
    <row r="6" spans="1:26" ht="31.5" customHeight="1" thickBot="1">
      <c r="A6" s="1969" t="s">
        <v>10</v>
      </c>
      <c r="B6" s="1979"/>
      <c r="C6" s="1980"/>
      <c r="D6" s="1981"/>
      <c r="E6" s="1979"/>
      <c r="F6" s="1980"/>
      <c r="G6" s="1982"/>
      <c r="H6" s="1983"/>
      <c r="I6" s="1984"/>
      <c r="J6" s="1985"/>
      <c r="K6" s="1947"/>
      <c r="L6" s="1947"/>
      <c r="M6" s="1947"/>
      <c r="N6" s="1947"/>
      <c r="O6" s="1947"/>
      <c r="P6" s="1947"/>
      <c r="Q6" s="1947"/>
      <c r="R6" s="1947"/>
      <c r="S6" s="1947"/>
      <c r="T6" s="1947"/>
      <c r="U6" s="1947"/>
      <c r="V6" s="1947"/>
      <c r="W6" s="1947"/>
      <c r="X6" s="1947"/>
      <c r="Y6" s="1947"/>
      <c r="Z6" s="1947"/>
    </row>
    <row r="7" spans="1:26" ht="21" customHeight="1">
      <c r="A7" s="1999" t="s">
        <v>243</v>
      </c>
      <c r="B7" s="2000">
        <f t="shared" ref="B7:D20" si="0">B23+B38</f>
        <v>15</v>
      </c>
      <c r="C7" s="2001">
        <f t="shared" si="0"/>
        <v>0</v>
      </c>
      <c r="D7" s="2002">
        <f t="shared" si="0"/>
        <v>15</v>
      </c>
      <c r="E7" s="2000">
        <f t="shared" ref="E7:J20" si="1">E23+E38</f>
        <v>13</v>
      </c>
      <c r="F7" s="2001">
        <f t="shared" si="1"/>
        <v>1</v>
      </c>
      <c r="G7" s="2002">
        <f t="shared" si="1"/>
        <v>14</v>
      </c>
      <c r="H7" s="2003">
        <f t="shared" si="1"/>
        <v>28</v>
      </c>
      <c r="I7" s="2004">
        <f t="shared" si="1"/>
        <v>1</v>
      </c>
      <c r="J7" s="2005">
        <f t="shared" si="1"/>
        <v>29</v>
      </c>
      <c r="K7" s="1947"/>
      <c r="L7" s="1947"/>
      <c r="M7" s="1947"/>
      <c r="N7" s="1947"/>
      <c r="O7" s="1947"/>
      <c r="P7" s="1947"/>
      <c r="Q7" s="1947"/>
      <c r="R7" s="1947"/>
      <c r="S7" s="1947"/>
      <c r="T7" s="1947"/>
      <c r="U7" s="1947"/>
      <c r="V7" s="1947"/>
      <c r="W7" s="1947"/>
      <c r="X7" s="1947"/>
      <c r="Y7" s="1947"/>
      <c r="Z7" s="1947"/>
    </row>
    <row r="8" spans="1:26" ht="21" customHeight="1">
      <c r="A8" s="2006" t="s">
        <v>244</v>
      </c>
      <c r="B8" s="2007">
        <f t="shared" si="0"/>
        <v>15</v>
      </c>
      <c r="C8" s="6710">
        <f t="shared" si="0"/>
        <v>1</v>
      </c>
      <c r="D8" s="2008">
        <f t="shared" si="0"/>
        <v>16</v>
      </c>
      <c r="E8" s="2007">
        <f t="shared" si="1"/>
        <v>14</v>
      </c>
      <c r="F8" s="5473">
        <f t="shared" si="1"/>
        <v>1</v>
      </c>
      <c r="G8" s="2008">
        <f t="shared" si="1"/>
        <v>15</v>
      </c>
      <c r="H8" s="2009">
        <f t="shared" si="1"/>
        <v>29</v>
      </c>
      <c r="I8" s="5474">
        <f t="shared" si="1"/>
        <v>2</v>
      </c>
      <c r="J8" s="2010">
        <f t="shared" si="1"/>
        <v>31</v>
      </c>
      <c r="K8" s="1947"/>
      <c r="L8" s="1947"/>
      <c r="M8" s="1947"/>
      <c r="N8" s="1947"/>
      <c r="O8" s="1947"/>
      <c r="P8" s="1947"/>
      <c r="Q8" s="1947"/>
      <c r="R8" s="1947"/>
      <c r="S8" s="1947"/>
      <c r="T8" s="1947"/>
      <c r="U8" s="1947"/>
      <c r="V8" s="1947"/>
      <c r="W8" s="1947"/>
      <c r="X8" s="1947"/>
      <c r="Y8" s="1947"/>
      <c r="Z8" s="1947"/>
    </row>
    <row r="9" spans="1:26" ht="21" customHeight="1">
      <c r="A9" s="2006" t="s">
        <v>246</v>
      </c>
      <c r="B9" s="2007">
        <f t="shared" si="0"/>
        <v>17</v>
      </c>
      <c r="C9" s="6710">
        <f t="shared" si="0"/>
        <v>1</v>
      </c>
      <c r="D9" s="2008">
        <f t="shared" si="0"/>
        <v>18</v>
      </c>
      <c r="E9" s="2007">
        <f t="shared" si="1"/>
        <v>10</v>
      </c>
      <c r="F9" s="5473">
        <f t="shared" si="1"/>
        <v>0</v>
      </c>
      <c r="G9" s="2008">
        <f t="shared" si="1"/>
        <v>10</v>
      </c>
      <c r="H9" s="2009">
        <f t="shared" si="1"/>
        <v>27</v>
      </c>
      <c r="I9" s="5474">
        <f t="shared" si="1"/>
        <v>1</v>
      </c>
      <c r="J9" s="2010">
        <f t="shared" si="1"/>
        <v>28</v>
      </c>
      <c r="K9" s="1947"/>
      <c r="L9" s="1947"/>
      <c r="M9" s="1947"/>
      <c r="N9" s="1947"/>
      <c r="O9" s="1947"/>
      <c r="P9" s="1947"/>
      <c r="Q9" s="1947"/>
      <c r="R9" s="1947"/>
      <c r="S9" s="1947"/>
      <c r="T9" s="1947"/>
      <c r="U9" s="1947"/>
      <c r="V9" s="1947"/>
      <c r="W9" s="1947"/>
      <c r="X9" s="1947"/>
      <c r="Y9" s="1947"/>
      <c r="Z9" s="1947"/>
    </row>
    <row r="10" spans="1:26" ht="20.25" customHeight="1">
      <c r="A10" s="2006" t="s">
        <v>247</v>
      </c>
      <c r="B10" s="2007">
        <f t="shared" si="0"/>
        <v>17</v>
      </c>
      <c r="C10" s="6710">
        <f t="shared" si="0"/>
        <v>6</v>
      </c>
      <c r="D10" s="2008">
        <f t="shared" si="0"/>
        <v>23</v>
      </c>
      <c r="E10" s="2007">
        <f>E26+E41</f>
        <v>17</v>
      </c>
      <c r="F10" s="5473">
        <f t="shared" si="1"/>
        <v>1</v>
      </c>
      <c r="G10" s="2008">
        <f t="shared" si="1"/>
        <v>18</v>
      </c>
      <c r="H10" s="2009">
        <f>H26+H41</f>
        <v>34</v>
      </c>
      <c r="I10" s="5474">
        <f t="shared" si="1"/>
        <v>7</v>
      </c>
      <c r="J10" s="2010">
        <f t="shared" si="1"/>
        <v>41</v>
      </c>
      <c r="K10" s="1947"/>
      <c r="L10" s="1947"/>
      <c r="M10" s="1947"/>
      <c r="N10" s="1947"/>
      <c r="O10" s="1947"/>
      <c r="P10" s="1947"/>
      <c r="Q10" s="1947"/>
      <c r="R10" s="1947"/>
      <c r="S10" s="1947"/>
      <c r="T10" s="1947"/>
      <c r="U10" s="1947"/>
      <c r="V10" s="1947"/>
      <c r="W10" s="1947"/>
      <c r="X10" s="1947"/>
      <c r="Y10" s="1947"/>
      <c r="Z10" s="1947"/>
    </row>
    <row r="11" spans="1:26" ht="20.25" customHeight="1">
      <c r="A11" s="2006" t="s">
        <v>248</v>
      </c>
      <c r="B11" s="2007">
        <f t="shared" si="0"/>
        <v>33</v>
      </c>
      <c r="C11" s="6710">
        <f t="shared" si="0"/>
        <v>20</v>
      </c>
      <c r="D11" s="2008">
        <f t="shared" si="0"/>
        <v>53</v>
      </c>
      <c r="E11" s="2007">
        <f t="shared" si="1"/>
        <v>29</v>
      </c>
      <c r="F11" s="5473">
        <f t="shared" si="1"/>
        <v>7</v>
      </c>
      <c r="G11" s="2008">
        <f t="shared" si="1"/>
        <v>36</v>
      </c>
      <c r="H11" s="2009">
        <f t="shared" si="1"/>
        <v>62</v>
      </c>
      <c r="I11" s="5474">
        <f t="shared" si="1"/>
        <v>27</v>
      </c>
      <c r="J11" s="2010">
        <f t="shared" si="1"/>
        <v>89</v>
      </c>
      <c r="K11" s="1947"/>
      <c r="L11" s="1947"/>
      <c r="M11" s="1947"/>
      <c r="N11" s="1947"/>
      <c r="O11" s="1947"/>
      <c r="P11" s="1947"/>
      <c r="Q11" s="1947"/>
      <c r="R11" s="1947"/>
      <c r="S11" s="1947"/>
      <c r="T11" s="1947"/>
      <c r="U11" s="1947"/>
      <c r="V11" s="1947"/>
      <c r="W11" s="1947"/>
      <c r="X11" s="1947"/>
      <c r="Y11" s="1947"/>
      <c r="Z11" s="1947"/>
    </row>
    <row r="12" spans="1:26" ht="20.25" customHeight="1">
      <c r="A12" s="2011" t="s">
        <v>368</v>
      </c>
      <c r="B12" s="2012">
        <f t="shared" si="0"/>
        <v>0</v>
      </c>
      <c r="C12" s="6745">
        <f t="shared" si="0"/>
        <v>0</v>
      </c>
      <c r="D12" s="2013">
        <f t="shared" si="0"/>
        <v>0</v>
      </c>
      <c r="E12" s="2012">
        <f t="shared" si="1"/>
        <v>0</v>
      </c>
      <c r="F12" s="5475">
        <f t="shared" si="1"/>
        <v>0</v>
      </c>
      <c r="G12" s="2013">
        <f t="shared" si="1"/>
        <v>0</v>
      </c>
      <c r="H12" s="2014">
        <f t="shared" si="1"/>
        <v>0</v>
      </c>
      <c r="I12" s="5476">
        <f t="shared" si="1"/>
        <v>0</v>
      </c>
      <c r="J12" s="2015">
        <f t="shared" si="1"/>
        <v>0</v>
      </c>
      <c r="K12" s="1947"/>
      <c r="L12" s="1947"/>
      <c r="M12" s="1947"/>
      <c r="N12" s="1947"/>
      <c r="O12" s="1947"/>
      <c r="P12" s="1947"/>
      <c r="Q12" s="1947"/>
      <c r="R12" s="1947"/>
      <c r="S12" s="1947"/>
      <c r="T12" s="1947"/>
      <c r="U12" s="1947"/>
      <c r="V12" s="1947"/>
      <c r="W12" s="1947"/>
      <c r="X12" s="1947"/>
      <c r="Y12" s="1947"/>
      <c r="Z12" s="1947"/>
    </row>
    <row r="13" spans="1:26" ht="40.5" customHeight="1">
      <c r="A13" s="2011" t="s">
        <v>224</v>
      </c>
      <c r="B13" s="2012">
        <f t="shared" si="0"/>
        <v>0</v>
      </c>
      <c r="C13" s="6745">
        <f t="shared" si="0"/>
        <v>0</v>
      </c>
      <c r="D13" s="2013">
        <f t="shared" si="0"/>
        <v>0</v>
      </c>
      <c r="E13" s="2012">
        <f t="shared" si="1"/>
        <v>0</v>
      </c>
      <c r="F13" s="5475">
        <f t="shared" si="1"/>
        <v>0</v>
      </c>
      <c r="G13" s="2013">
        <f t="shared" si="1"/>
        <v>0</v>
      </c>
      <c r="H13" s="2014">
        <f t="shared" si="1"/>
        <v>0</v>
      </c>
      <c r="I13" s="5476">
        <f t="shared" si="1"/>
        <v>0</v>
      </c>
      <c r="J13" s="2015">
        <f t="shared" si="1"/>
        <v>0</v>
      </c>
      <c r="K13" s="1947"/>
      <c r="L13" s="1947"/>
      <c r="M13" s="1947"/>
      <c r="N13" s="1947"/>
      <c r="O13" s="1947"/>
      <c r="P13" s="1947"/>
      <c r="Q13" s="1947"/>
      <c r="R13" s="1947"/>
      <c r="S13" s="1947"/>
      <c r="T13" s="1947"/>
      <c r="U13" s="1947"/>
      <c r="V13" s="1947" t="s">
        <v>371</v>
      </c>
      <c r="W13" s="1947"/>
      <c r="X13" s="1947"/>
      <c r="Y13" s="1947"/>
      <c r="Z13" s="1947"/>
    </row>
    <row r="14" spans="1:26" ht="20.25" customHeight="1">
      <c r="A14" s="2011" t="s">
        <v>222</v>
      </c>
      <c r="B14" s="2012">
        <f t="shared" si="0"/>
        <v>33</v>
      </c>
      <c r="C14" s="6745">
        <f t="shared" si="0"/>
        <v>20</v>
      </c>
      <c r="D14" s="2013">
        <f t="shared" si="0"/>
        <v>53</v>
      </c>
      <c r="E14" s="2012">
        <f t="shared" si="1"/>
        <v>29</v>
      </c>
      <c r="F14" s="5475">
        <f t="shared" si="1"/>
        <v>7</v>
      </c>
      <c r="G14" s="2013">
        <f t="shared" si="1"/>
        <v>36</v>
      </c>
      <c r="H14" s="2014">
        <f>H30+H45</f>
        <v>62</v>
      </c>
      <c r="I14" s="5476">
        <f t="shared" si="1"/>
        <v>27</v>
      </c>
      <c r="J14" s="2015">
        <f t="shared" si="1"/>
        <v>89</v>
      </c>
      <c r="K14" s="1947"/>
      <c r="L14" s="1947"/>
      <c r="M14" s="1947"/>
      <c r="N14" s="1947"/>
      <c r="O14" s="1947"/>
      <c r="P14" s="1947"/>
      <c r="Q14" s="1947"/>
      <c r="R14" s="1947"/>
      <c r="S14" s="1947"/>
      <c r="T14" s="1947"/>
      <c r="U14" s="1947"/>
      <c r="V14" s="1947"/>
      <c r="W14" s="1947"/>
      <c r="X14" s="1947"/>
      <c r="Y14" s="1947"/>
      <c r="Z14" s="1947"/>
    </row>
    <row r="15" spans="1:26" ht="20.25" customHeight="1">
      <c r="A15" s="2011" t="s">
        <v>225</v>
      </c>
      <c r="B15" s="2012">
        <f t="shared" si="0"/>
        <v>0</v>
      </c>
      <c r="C15" s="6745">
        <f t="shared" si="0"/>
        <v>0</v>
      </c>
      <c r="D15" s="2013">
        <f t="shared" si="0"/>
        <v>0</v>
      </c>
      <c r="E15" s="2012">
        <f t="shared" si="1"/>
        <v>0</v>
      </c>
      <c r="F15" s="5475">
        <f t="shared" si="1"/>
        <v>0</v>
      </c>
      <c r="G15" s="2013">
        <f t="shared" si="1"/>
        <v>0</v>
      </c>
      <c r="H15" s="2014">
        <f t="shared" si="1"/>
        <v>0</v>
      </c>
      <c r="I15" s="5476">
        <f t="shared" si="1"/>
        <v>0</v>
      </c>
      <c r="J15" s="2015">
        <f t="shared" si="1"/>
        <v>0</v>
      </c>
      <c r="K15" s="1947"/>
      <c r="L15" s="1947"/>
      <c r="M15" s="1947"/>
      <c r="N15" s="1947"/>
      <c r="O15" s="1947"/>
      <c r="P15" s="1947"/>
      <c r="Q15" s="1947"/>
      <c r="R15" s="1947"/>
      <c r="S15" s="1947"/>
      <c r="T15" s="1947"/>
      <c r="U15" s="1947"/>
      <c r="V15" s="1947"/>
      <c r="W15" s="1947"/>
      <c r="X15" s="1947"/>
      <c r="Y15" s="1947"/>
      <c r="Z15" s="1947"/>
    </row>
    <row r="16" spans="1:26" ht="29.25" customHeight="1">
      <c r="A16" s="2006" t="s">
        <v>249</v>
      </c>
      <c r="B16" s="2007">
        <f t="shared" si="0"/>
        <v>9</v>
      </c>
      <c r="C16" s="6710">
        <f t="shared" si="0"/>
        <v>2</v>
      </c>
      <c r="D16" s="2008">
        <f t="shared" si="0"/>
        <v>11</v>
      </c>
      <c r="E16" s="2007">
        <f>E32+E47</f>
        <v>8</v>
      </c>
      <c r="F16" s="5473">
        <f t="shared" si="1"/>
        <v>0</v>
      </c>
      <c r="G16" s="2008">
        <f>G32+G47</f>
        <v>8</v>
      </c>
      <c r="H16" s="2009">
        <f>H32+H47</f>
        <v>17</v>
      </c>
      <c r="I16" s="5474">
        <f t="shared" si="1"/>
        <v>2</v>
      </c>
      <c r="J16" s="2010">
        <f>J32+J47</f>
        <v>19</v>
      </c>
      <c r="K16" s="1947"/>
      <c r="L16" s="1947"/>
      <c r="M16" s="1947"/>
      <c r="N16" s="1947"/>
      <c r="O16" s="1947"/>
      <c r="P16" s="1947"/>
      <c r="Q16" s="1947"/>
      <c r="R16" s="1947"/>
      <c r="S16" s="1947"/>
      <c r="T16" s="1947"/>
      <c r="U16" s="1947"/>
      <c r="V16" s="1947"/>
      <c r="W16" s="1947"/>
      <c r="X16" s="1947"/>
      <c r="Y16" s="1947"/>
      <c r="Z16" s="1947"/>
    </row>
    <row r="17" spans="1:26" ht="29.25" customHeight="1">
      <c r="A17" s="2006" t="s">
        <v>250</v>
      </c>
      <c r="B17" s="2007">
        <f t="shared" si="0"/>
        <v>26</v>
      </c>
      <c r="C17" s="6710">
        <f t="shared" si="0"/>
        <v>2</v>
      </c>
      <c r="D17" s="2008">
        <f t="shared" si="0"/>
        <v>28</v>
      </c>
      <c r="E17" s="2007">
        <f t="shared" si="1"/>
        <v>21</v>
      </c>
      <c r="F17" s="5473">
        <f t="shared" si="1"/>
        <v>1</v>
      </c>
      <c r="G17" s="2008">
        <f t="shared" si="1"/>
        <v>22</v>
      </c>
      <c r="H17" s="2009">
        <f t="shared" si="1"/>
        <v>47</v>
      </c>
      <c r="I17" s="5474">
        <f t="shared" si="1"/>
        <v>3</v>
      </c>
      <c r="J17" s="2010">
        <f t="shared" si="1"/>
        <v>50</v>
      </c>
      <c r="K17" s="1947"/>
      <c r="L17" s="1947"/>
      <c r="M17" s="1947"/>
      <c r="N17" s="1947"/>
      <c r="O17" s="1947"/>
      <c r="P17" s="1947"/>
      <c r="Q17" s="1947"/>
      <c r="R17" s="1947"/>
      <c r="S17" s="1947"/>
      <c r="T17" s="1947"/>
      <c r="U17" s="1947"/>
      <c r="V17" s="1947"/>
      <c r="W17" s="1947"/>
      <c r="X17" s="1947"/>
      <c r="Y17" s="1947"/>
      <c r="Z17" s="1947"/>
    </row>
    <row r="18" spans="1:26" ht="29.25" customHeight="1">
      <c r="A18" s="2006" t="s">
        <v>251</v>
      </c>
      <c r="B18" s="2007">
        <f t="shared" si="0"/>
        <v>16</v>
      </c>
      <c r="C18" s="6710">
        <f t="shared" si="0"/>
        <v>2</v>
      </c>
      <c r="D18" s="2008">
        <f t="shared" si="0"/>
        <v>18</v>
      </c>
      <c r="E18" s="2007">
        <f t="shared" si="1"/>
        <v>17</v>
      </c>
      <c r="F18" s="5473">
        <f t="shared" si="1"/>
        <v>3</v>
      </c>
      <c r="G18" s="2008">
        <f t="shared" si="1"/>
        <v>20</v>
      </c>
      <c r="H18" s="2009">
        <f t="shared" si="1"/>
        <v>33</v>
      </c>
      <c r="I18" s="5474">
        <f t="shared" si="1"/>
        <v>5</v>
      </c>
      <c r="J18" s="2010">
        <f t="shared" si="1"/>
        <v>38</v>
      </c>
      <c r="K18" s="1947"/>
      <c r="L18" s="1947"/>
      <c r="M18" s="1947"/>
      <c r="N18" s="1947"/>
      <c r="O18" s="1947"/>
      <c r="P18" s="1947"/>
      <c r="Q18" s="1947"/>
      <c r="R18" s="1947"/>
      <c r="S18" s="1947"/>
      <c r="T18" s="1947"/>
      <c r="U18" s="1947"/>
      <c r="V18" s="1947"/>
      <c r="W18" s="1947"/>
      <c r="X18" s="1947"/>
      <c r="Y18" s="1947"/>
      <c r="Z18" s="1947"/>
    </row>
    <row r="19" spans="1:26" ht="29.25" customHeight="1" thickBot="1">
      <c r="A19" s="2016" t="s">
        <v>252</v>
      </c>
      <c r="B19" s="1966">
        <f t="shared" si="0"/>
        <v>9</v>
      </c>
      <c r="C19" s="2017">
        <f t="shared" si="0"/>
        <v>0</v>
      </c>
      <c r="D19" s="1967">
        <f t="shared" si="0"/>
        <v>9</v>
      </c>
      <c r="E19" s="1966">
        <f t="shared" si="1"/>
        <v>1</v>
      </c>
      <c r="F19" s="2017">
        <f t="shared" si="1"/>
        <v>0</v>
      </c>
      <c r="G19" s="1967">
        <f t="shared" si="1"/>
        <v>1</v>
      </c>
      <c r="H19" s="2018">
        <f t="shared" si="1"/>
        <v>10</v>
      </c>
      <c r="I19" s="2019">
        <f t="shared" si="1"/>
        <v>0</v>
      </c>
      <c r="J19" s="2020">
        <f t="shared" si="1"/>
        <v>10</v>
      </c>
      <c r="K19" s="1947"/>
      <c r="L19" s="1947"/>
      <c r="M19" s="1947"/>
      <c r="N19" s="1947"/>
      <c r="O19" s="1947"/>
      <c r="P19" s="1947"/>
      <c r="Q19" s="1947"/>
      <c r="R19" s="1947"/>
      <c r="S19" s="1947"/>
      <c r="T19" s="1947"/>
      <c r="U19" s="1947"/>
      <c r="V19" s="1947"/>
      <c r="W19" s="1947"/>
      <c r="X19" s="1947"/>
      <c r="Y19" s="1947"/>
      <c r="Z19" s="1947"/>
    </row>
    <row r="20" spans="1:26" ht="31.5" customHeight="1" thickBot="1">
      <c r="A20" s="2021" t="s">
        <v>27</v>
      </c>
      <c r="B20" s="2022">
        <f t="shared" si="0"/>
        <v>157</v>
      </c>
      <c r="C20" s="2022">
        <f t="shared" si="0"/>
        <v>34</v>
      </c>
      <c r="D20" s="2022">
        <f t="shared" si="0"/>
        <v>191</v>
      </c>
      <c r="E20" s="2022">
        <f t="shared" si="1"/>
        <v>130</v>
      </c>
      <c r="F20" s="2022">
        <f t="shared" si="1"/>
        <v>14</v>
      </c>
      <c r="G20" s="2022">
        <f t="shared" si="1"/>
        <v>144</v>
      </c>
      <c r="H20" s="1970">
        <f t="shared" si="1"/>
        <v>287</v>
      </c>
      <c r="I20" s="1970">
        <f t="shared" si="1"/>
        <v>48</v>
      </c>
      <c r="J20" s="1971">
        <f t="shared" si="1"/>
        <v>335</v>
      </c>
      <c r="K20" s="1947"/>
      <c r="L20" s="1947"/>
      <c r="M20" s="1947"/>
      <c r="N20" s="1947"/>
      <c r="O20" s="1947"/>
      <c r="P20" s="1947"/>
      <c r="Q20" s="1947"/>
      <c r="R20" s="1947"/>
      <c r="S20" s="1947"/>
      <c r="T20" s="1947"/>
      <c r="U20" s="1947"/>
      <c r="V20" s="1947"/>
      <c r="W20" s="1947"/>
      <c r="X20" s="1947"/>
      <c r="Y20" s="1947"/>
      <c r="Z20" s="1947"/>
    </row>
    <row r="21" spans="1:26" ht="27" customHeight="1" thickBot="1">
      <c r="A21" s="1957" t="s">
        <v>15</v>
      </c>
      <c r="B21" s="1938"/>
      <c r="C21" s="1986"/>
      <c r="D21" s="1987"/>
      <c r="E21" s="1938"/>
      <c r="F21" s="1986"/>
      <c r="G21" s="1987"/>
      <c r="H21" s="1970"/>
      <c r="I21" s="2023"/>
      <c r="J21" s="2024"/>
      <c r="K21" s="1947"/>
      <c r="L21" s="1947"/>
      <c r="M21" s="1947"/>
      <c r="N21" s="1947"/>
      <c r="O21" s="1947"/>
      <c r="P21" s="1947"/>
      <c r="Q21" s="1947"/>
      <c r="R21" s="1947"/>
      <c r="S21" s="1947"/>
      <c r="T21" s="1947"/>
      <c r="U21" s="1947"/>
      <c r="V21" s="1947"/>
      <c r="W21" s="1947"/>
      <c r="X21" s="1947"/>
      <c r="Y21" s="1947"/>
      <c r="Z21" s="1947"/>
    </row>
    <row r="22" spans="1:26" ht="31.5" customHeight="1" thickBot="1">
      <c r="A22" s="1959" t="s">
        <v>16</v>
      </c>
      <c r="B22" s="1988"/>
      <c r="C22" s="1989"/>
      <c r="D22" s="1990"/>
      <c r="E22" s="1988"/>
      <c r="F22" s="1989"/>
      <c r="G22" s="1990"/>
      <c r="H22" s="2025"/>
      <c r="I22" s="2026"/>
      <c r="J22" s="2027"/>
      <c r="K22" s="1947"/>
      <c r="L22" s="1947"/>
      <c r="M22" s="1947"/>
      <c r="N22" s="1947"/>
      <c r="O22" s="1947"/>
      <c r="P22" s="1947"/>
      <c r="Q22" s="1947"/>
      <c r="R22" s="1947"/>
      <c r="S22" s="1947"/>
      <c r="T22" s="1947"/>
      <c r="U22" s="1947"/>
      <c r="V22" s="1947"/>
      <c r="W22" s="1947"/>
      <c r="X22" s="1947"/>
      <c r="Y22" s="1947"/>
      <c r="Z22" s="1947"/>
    </row>
    <row r="23" spans="1:26" ht="24.75" customHeight="1">
      <c r="A23" s="2028" t="s">
        <v>243</v>
      </c>
      <c r="B23" s="6694">
        <v>15</v>
      </c>
      <c r="C23" s="6740">
        <v>0</v>
      </c>
      <c r="D23" s="6696">
        <f>B23+C23</f>
        <v>15</v>
      </c>
      <c r="E23" s="2029">
        <v>13</v>
      </c>
      <c r="F23" s="2030">
        <v>1</v>
      </c>
      <c r="G23" s="2031">
        <f>E23+F23</f>
        <v>14</v>
      </c>
      <c r="H23" s="2003">
        <f t="shared" ref="H23:I26" si="2">B23+E23</f>
        <v>28</v>
      </c>
      <c r="I23" s="2004">
        <f t="shared" si="2"/>
        <v>1</v>
      </c>
      <c r="J23" s="2005">
        <f t="shared" ref="J23:J26" si="3">H23+I23</f>
        <v>29</v>
      </c>
      <c r="K23" s="1947"/>
      <c r="L23" s="1947"/>
      <c r="M23" s="1947"/>
      <c r="N23" s="1947"/>
      <c r="O23" s="1947"/>
      <c r="P23" s="1947"/>
      <c r="Q23" s="1947"/>
      <c r="R23" s="1947"/>
      <c r="S23" s="1947"/>
      <c r="T23" s="1947"/>
      <c r="U23" s="1947"/>
      <c r="V23" s="1947"/>
      <c r="W23" s="1947"/>
      <c r="X23" s="1947"/>
      <c r="Y23" s="1947"/>
      <c r="Z23" s="1947"/>
    </row>
    <row r="24" spans="1:26" ht="24.75" customHeight="1">
      <c r="A24" s="2032" t="s">
        <v>244</v>
      </c>
      <c r="B24" s="5219">
        <v>15</v>
      </c>
      <c r="C24" s="6741">
        <v>1</v>
      </c>
      <c r="D24" s="5221">
        <f>B24+C24</f>
        <v>16</v>
      </c>
      <c r="E24" s="2033">
        <v>14</v>
      </c>
      <c r="F24" s="5477">
        <v>1</v>
      </c>
      <c r="G24" s="2034">
        <f>E24+F24</f>
        <v>15</v>
      </c>
      <c r="H24" s="2009">
        <f t="shared" si="2"/>
        <v>29</v>
      </c>
      <c r="I24" s="5474">
        <f t="shared" si="2"/>
        <v>2</v>
      </c>
      <c r="J24" s="2010">
        <f t="shared" si="3"/>
        <v>31</v>
      </c>
      <c r="K24" s="1947"/>
      <c r="L24" s="1947"/>
      <c r="M24" s="1947"/>
      <c r="N24" s="1947"/>
      <c r="O24" s="1947"/>
      <c r="P24" s="1947"/>
      <c r="Q24" s="1947"/>
      <c r="R24" s="1947"/>
      <c r="S24" s="1947"/>
      <c r="T24" s="1947"/>
      <c r="U24" s="1947"/>
      <c r="V24" s="1947"/>
      <c r="W24" s="1947"/>
      <c r="X24" s="1947"/>
      <c r="Y24" s="1947"/>
      <c r="Z24" s="1947"/>
    </row>
    <row r="25" spans="1:26" ht="24.75" customHeight="1">
      <c r="A25" s="2032" t="s">
        <v>246</v>
      </c>
      <c r="B25" s="5219">
        <v>17</v>
      </c>
      <c r="C25" s="6741">
        <v>1</v>
      </c>
      <c r="D25" s="5221">
        <f>B25+C25</f>
        <v>18</v>
      </c>
      <c r="E25" s="2033">
        <v>9</v>
      </c>
      <c r="F25" s="5477">
        <v>0</v>
      </c>
      <c r="G25" s="2034">
        <f>E25+F25</f>
        <v>9</v>
      </c>
      <c r="H25" s="2009">
        <f t="shared" si="2"/>
        <v>26</v>
      </c>
      <c r="I25" s="5474">
        <f t="shared" si="2"/>
        <v>1</v>
      </c>
      <c r="J25" s="2010">
        <f t="shared" si="3"/>
        <v>27</v>
      </c>
      <c r="K25" s="1947"/>
      <c r="L25" s="1947"/>
      <c r="M25" s="1947"/>
      <c r="N25" s="1947"/>
      <c r="O25" s="1947"/>
      <c r="P25" s="1947"/>
      <c r="Q25" s="1947"/>
      <c r="R25" s="1947"/>
      <c r="S25" s="1947"/>
      <c r="T25" s="1947"/>
      <c r="U25" s="1947"/>
      <c r="V25" s="1947"/>
      <c r="W25" s="1947"/>
      <c r="X25" s="1947"/>
      <c r="Y25" s="1947"/>
      <c r="Z25" s="1947"/>
    </row>
    <row r="26" spans="1:26" ht="24.75" customHeight="1">
      <c r="A26" s="2032" t="s">
        <v>247</v>
      </c>
      <c r="B26" s="5219">
        <v>17</v>
      </c>
      <c r="C26" s="6741">
        <v>6</v>
      </c>
      <c r="D26" s="5221">
        <f>B26+C26</f>
        <v>23</v>
      </c>
      <c r="E26" s="2033">
        <v>17</v>
      </c>
      <c r="F26" s="5477">
        <v>1</v>
      </c>
      <c r="G26" s="2034">
        <f>E26+F26</f>
        <v>18</v>
      </c>
      <c r="H26" s="2009">
        <f t="shared" si="2"/>
        <v>34</v>
      </c>
      <c r="I26" s="5474">
        <f t="shared" si="2"/>
        <v>7</v>
      </c>
      <c r="J26" s="2010">
        <f t="shared" si="3"/>
        <v>41</v>
      </c>
      <c r="K26" s="1947"/>
      <c r="L26" s="1947"/>
      <c r="M26" s="1947"/>
      <c r="N26" s="1947"/>
      <c r="O26" s="1947"/>
      <c r="P26" s="1947"/>
      <c r="Q26" s="1947"/>
      <c r="R26" s="1947"/>
      <c r="S26" s="1947"/>
      <c r="T26" s="1947"/>
      <c r="U26" s="1947"/>
      <c r="V26" s="1947"/>
      <c r="W26" s="1947"/>
      <c r="X26" s="1947"/>
      <c r="Y26" s="1947"/>
      <c r="Z26" s="1947"/>
    </row>
    <row r="27" spans="1:26" ht="24.75" customHeight="1">
      <c r="A27" s="2032" t="s">
        <v>248</v>
      </c>
      <c r="B27" s="5219">
        <f t="shared" ref="B27:D27" si="4">SUM(B28:B31)</f>
        <v>33</v>
      </c>
      <c r="C27" s="6741">
        <f t="shared" si="4"/>
        <v>20</v>
      </c>
      <c r="D27" s="5221">
        <f t="shared" si="4"/>
        <v>53</v>
      </c>
      <c r="E27" s="2033">
        <f t="shared" ref="E27:J27" si="5">SUM(E28:E31)</f>
        <v>29</v>
      </c>
      <c r="F27" s="5477">
        <f t="shared" si="5"/>
        <v>6</v>
      </c>
      <c r="G27" s="2034">
        <f t="shared" ref="G27" si="6">SUM(G28:G31)</f>
        <v>35</v>
      </c>
      <c r="H27" s="2009">
        <f t="shared" si="5"/>
        <v>62</v>
      </c>
      <c r="I27" s="5474">
        <f t="shared" si="5"/>
        <v>26</v>
      </c>
      <c r="J27" s="2010">
        <f t="shared" si="5"/>
        <v>88</v>
      </c>
      <c r="K27" s="1947"/>
      <c r="L27" s="1947"/>
      <c r="M27" s="1947"/>
      <c r="N27" s="1947"/>
      <c r="O27" s="1947"/>
      <c r="P27" s="1947"/>
      <c r="Q27" s="1947"/>
      <c r="R27" s="1947"/>
      <c r="S27" s="1947"/>
      <c r="T27" s="1947"/>
      <c r="U27" s="1947"/>
      <c r="V27" s="1947"/>
      <c r="W27" s="1947"/>
      <c r="X27" s="1947"/>
      <c r="Y27" s="1947"/>
      <c r="Z27" s="1947"/>
    </row>
    <row r="28" spans="1:26" ht="24.75" customHeight="1">
      <c r="A28" s="2035" t="s">
        <v>220</v>
      </c>
      <c r="B28" s="5222">
        <v>0</v>
      </c>
      <c r="C28" s="6742">
        <v>0</v>
      </c>
      <c r="D28" s="5224">
        <v>0</v>
      </c>
      <c r="E28" s="2036">
        <v>0</v>
      </c>
      <c r="F28" s="5478">
        <v>0</v>
      </c>
      <c r="G28" s="2037">
        <v>0</v>
      </c>
      <c r="H28" s="2014">
        <f t="shared" ref="H28:I35" si="7">B28+E28</f>
        <v>0</v>
      </c>
      <c r="I28" s="5476">
        <f t="shared" si="7"/>
        <v>0</v>
      </c>
      <c r="J28" s="2015">
        <f t="shared" ref="J28:J35" si="8">H28+I28</f>
        <v>0</v>
      </c>
      <c r="K28" s="1947"/>
      <c r="L28" s="1947"/>
      <c r="M28" s="1947"/>
      <c r="N28" s="1947"/>
      <c r="O28" s="1947"/>
      <c r="P28" s="1947"/>
      <c r="Q28" s="1947"/>
      <c r="R28" s="1947"/>
      <c r="S28" s="1947"/>
      <c r="T28" s="1947"/>
      <c r="U28" s="1947"/>
      <c r="V28" s="1947"/>
      <c r="W28" s="1947"/>
      <c r="X28" s="1947"/>
      <c r="Y28" s="1947"/>
      <c r="Z28" s="1947"/>
    </row>
    <row r="29" spans="1:26" ht="39" customHeight="1">
      <c r="A29" s="2035" t="s">
        <v>224</v>
      </c>
      <c r="B29" s="5222">
        <v>0</v>
      </c>
      <c r="C29" s="6742">
        <v>0</v>
      </c>
      <c r="D29" s="5224">
        <v>0</v>
      </c>
      <c r="E29" s="2036">
        <v>0</v>
      </c>
      <c r="F29" s="5478">
        <v>0</v>
      </c>
      <c r="G29" s="2037">
        <v>0</v>
      </c>
      <c r="H29" s="2014">
        <f t="shared" si="7"/>
        <v>0</v>
      </c>
      <c r="I29" s="5476">
        <f t="shared" si="7"/>
        <v>0</v>
      </c>
      <c r="J29" s="2015">
        <f t="shared" si="8"/>
        <v>0</v>
      </c>
      <c r="K29" s="1947"/>
      <c r="L29" s="1947"/>
      <c r="M29" s="1947"/>
      <c r="N29" s="1947"/>
      <c r="O29" s="1947"/>
      <c r="P29" s="1947"/>
      <c r="Q29" s="1947"/>
      <c r="R29" s="1947"/>
      <c r="S29" s="1947"/>
      <c r="T29" s="1947"/>
      <c r="U29" s="1947"/>
      <c r="V29" s="1947"/>
      <c r="W29" s="1947"/>
      <c r="X29" s="1947"/>
      <c r="Y29" s="1947"/>
      <c r="Z29" s="1947"/>
    </row>
    <row r="30" spans="1:26" ht="39" customHeight="1">
      <c r="A30" s="2035" t="s">
        <v>222</v>
      </c>
      <c r="B30" s="5222">
        <v>33</v>
      </c>
      <c r="C30" s="6742">
        <v>20</v>
      </c>
      <c r="D30" s="5224">
        <f>B30+C30</f>
        <v>53</v>
      </c>
      <c r="E30" s="2036">
        <v>29</v>
      </c>
      <c r="F30" s="5478">
        <v>6</v>
      </c>
      <c r="G30" s="2037">
        <f>E30+F30</f>
        <v>35</v>
      </c>
      <c r="H30" s="2014">
        <f t="shared" si="7"/>
        <v>62</v>
      </c>
      <c r="I30" s="5476">
        <f t="shared" si="7"/>
        <v>26</v>
      </c>
      <c r="J30" s="2015">
        <f t="shared" si="8"/>
        <v>88</v>
      </c>
      <c r="K30" s="1947"/>
      <c r="L30" s="1947"/>
      <c r="M30" s="1947"/>
      <c r="N30" s="1947"/>
      <c r="O30" s="1947"/>
      <c r="P30" s="1947"/>
      <c r="Q30" s="1947"/>
      <c r="R30" s="1947"/>
      <c r="S30" s="1947"/>
      <c r="T30" s="1947"/>
      <c r="U30" s="1947"/>
      <c r="V30" s="1947"/>
      <c r="W30" s="1947"/>
      <c r="X30" s="1947"/>
      <c r="Y30" s="1947"/>
      <c r="Z30" s="1947"/>
    </row>
    <row r="31" spans="1:26" ht="24.75" customHeight="1">
      <c r="A31" s="2035" t="s">
        <v>225</v>
      </c>
      <c r="B31" s="5222">
        <v>0</v>
      </c>
      <c r="C31" s="6742">
        <v>0</v>
      </c>
      <c r="D31" s="5224">
        <v>0</v>
      </c>
      <c r="E31" s="2036">
        <v>0</v>
      </c>
      <c r="F31" s="5478">
        <v>0</v>
      </c>
      <c r="G31" s="2037">
        <v>0</v>
      </c>
      <c r="H31" s="2014">
        <f t="shared" si="7"/>
        <v>0</v>
      </c>
      <c r="I31" s="5476">
        <f t="shared" si="7"/>
        <v>0</v>
      </c>
      <c r="J31" s="2015">
        <f t="shared" si="8"/>
        <v>0</v>
      </c>
      <c r="K31" s="1947"/>
      <c r="L31" s="1947"/>
      <c r="M31" s="1947"/>
      <c r="N31" s="1947"/>
      <c r="O31" s="1947"/>
      <c r="P31" s="1947"/>
      <c r="Q31" s="1947"/>
      <c r="R31" s="1947"/>
      <c r="S31" s="1947"/>
      <c r="T31" s="1947"/>
      <c r="U31" s="1947"/>
      <c r="V31" s="1947"/>
      <c r="W31" s="1947"/>
      <c r="X31" s="1947"/>
      <c r="Y31" s="1947"/>
      <c r="Z31" s="1947"/>
    </row>
    <row r="32" spans="1:26" ht="24.75" customHeight="1">
      <c r="A32" s="2032" t="s">
        <v>249</v>
      </c>
      <c r="B32" s="5219">
        <v>9</v>
      </c>
      <c r="C32" s="6741">
        <v>2</v>
      </c>
      <c r="D32" s="5221">
        <f>B32+C32</f>
        <v>11</v>
      </c>
      <c r="E32" s="2033">
        <v>8</v>
      </c>
      <c r="F32" s="5477">
        <v>0</v>
      </c>
      <c r="G32" s="2034">
        <f>E32+F32</f>
        <v>8</v>
      </c>
      <c r="H32" s="2009">
        <f t="shared" si="7"/>
        <v>17</v>
      </c>
      <c r="I32" s="5474">
        <f t="shared" si="7"/>
        <v>2</v>
      </c>
      <c r="J32" s="2010">
        <f t="shared" si="8"/>
        <v>19</v>
      </c>
      <c r="K32" s="1947"/>
      <c r="L32" s="1947"/>
      <c r="M32" s="1947"/>
      <c r="N32" s="1947"/>
      <c r="O32" s="1947"/>
      <c r="P32" s="1947"/>
      <c r="Q32" s="1947"/>
      <c r="R32" s="1947"/>
      <c r="S32" s="1947"/>
      <c r="T32" s="1947"/>
      <c r="U32" s="1947"/>
      <c r="V32" s="1947"/>
      <c r="W32" s="1947"/>
      <c r="X32" s="1947"/>
      <c r="Y32" s="1947"/>
      <c r="Z32" s="1947"/>
    </row>
    <row r="33" spans="1:26" ht="24.75" customHeight="1">
      <c r="A33" s="2032" t="s">
        <v>250</v>
      </c>
      <c r="B33" s="5219">
        <v>26</v>
      </c>
      <c r="C33" s="6741">
        <v>1</v>
      </c>
      <c r="D33" s="5221">
        <f>B33+C33</f>
        <v>27</v>
      </c>
      <c r="E33" s="2033">
        <v>21</v>
      </c>
      <c r="F33" s="5477">
        <v>1</v>
      </c>
      <c r="G33" s="2034">
        <f>E33+F33</f>
        <v>22</v>
      </c>
      <c r="H33" s="2009">
        <f t="shared" si="7"/>
        <v>47</v>
      </c>
      <c r="I33" s="5474">
        <f t="shared" si="7"/>
        <v>2</v>
      </c>
      <c r="J33" s="2010">
        <f t="shared" si="8"/>
        <v>49</v>
      </c>
      <c r="K33" s="1947"/>
      <c r="L33" s="1947"/>
      <c r="M33" s="1947"/>
      <c r="N33" s="1947"/>
      <c r="O33" s="1947"/>
      <c r="P33" s="1947"/>
      <c r="Q33" s="1947"/>
      <c r="R33" s="1947"/>
      <c r="S33" s="1947"/>
      <c r="T33" s="1947"/>
      <c r="U33" s="1947"/>
      <c r="V33" s="1947"/>
      <c r="W33" s="1947"/>
      <c r="X33" s="1947"/>
      <c r="Y33" s="1947"/>
      <c r="Z33" s="1947"/>
    </row>
    <row r="34" spans="1:26" ht="24.75" customHeight="1">
      <c r="A34" s="2032" t="s">
        <v>251</v>
      </c>
      <c r="B34" s="5219">
        <v>16</v>
      </c>
      <c r="C34" s="6741">
        <v>2</v>
      </c>
      <c r="D34" s="5221">
        <f>B34+C34</f>
        <v>18</v>
      </c>
      <c r="E34" s="2033">
        <v>16</v>
      </c>
      <c r="F34" s="5477">
        <v>3</v>
      </c>
      <c r="G34" s="2034">
        <f>E34+F34</f>
        <v>19</v>
      </c>
      <c r="H34" s="2009">
        <f t="shared" si="7"/>
        <v>32</v>
      </c>
      <c r="I34" s="5474">
        <f t="shared" si="7"/>
        <v>5</v>
      </c>
      <c r="J34" s="2010">
        <f t="shared" si="8"/>
        <v>37</v>
      </c>
      <c r="K34" s="1947"/>
      <c r="L34" s="1947"/>
      <c r="M34" s="1947"/>
      <c r="N34" s="1947"/>
      <c r="O34" s="1947"/>
      <c r="P34" s="1947"/>
      <c r="Q34" s="1947"/>
      <c r="R34" s="1947"/>
      <c r="S34" s="1947"/>
      <c r="T34" s="1947"/>
      <c r="U34" s="1947"/>
      <c r="V34" s="1947"/>
      <c r="W34" s="1947"/>
      <c r="X34" s="1947"/>
      <c r="Y34" s="1947"/>
      <c r="Z34" s="1947"/>
    </row>
    <row r="35" spans="1:26" ht="24.75" customHeight="1" thickBot="1">
      <c r="A35" s="2038" t="s">
        <v>252</v>
      </c>
      <c r="B35" s="5471">
        <v>9</v>
      </c>
      <c r="C35" s="6743">
        <v>0</v>
      </c>
      <c r="D35" s="6719">
        <f>B35+C35</f>
        <v>9</v>
      </c>
      <c r="E35" s="1977">
        <v>1</v>
      </c>
      <c r="F35" s="2039">
        <v>0</v>
      </c>
      <c r="G35" s="2040">
        <f>E35+F35</f>
        <v>1</v>
      </c>
      <c r="H35" s="2018">
        <f t="shared" si="7"/>
        <v>10</v>
      </c>
      <c r="I35" s="2019">
        <f t="shared" si="7"/>
        <v>0</v>
      </c>
      <c r="J35" s="2020">
        <f t="shared" si="8"/>
        <v>10</v>
      </c>
      <c r="K35" s="1947"/>
      <c r="L35" s="1947"/>
      <c r="M35" s="1947"/>
      <c r="N35" s="1947"/>
      <c r="O35" s="1947"/>
      <c r="P35" s="1947"/>
      <c r="Q35" s="1947"/>
      <c r="R35" s="1947"/>
      <c r="S35" s="1947"/>
      <c r="T35" s="1947"/>
      <c r="U35" s="1947"/>
      <c r="V35" s="1947"/>
      <c r="W35" s="1947"/>
      <c r="X35" s="1947"/>
      <c r="Y35" s="1947"/>
      <c r="Z35" s="1947"/>
    </row>
    <row r="36" spans="1:26" ht="24.75" customHeight="1" thickBot="1">
      <c r="A36" s="2041" t="s">
        <v>17</v>
      </c>
      <c r="B36" s="6744">
        <f t="shared" ref="B36:D36" si="9">B23+B24+B25+B26+B27+B32+B33+B34+B35</f>
        <v>157</v>
      </c>
      <c r="C36" s="6744">
        <f t="shared" si="9"/>
        <v>33</v>
      </c>
      <c r="D36" s="6744">
        <f t="shared" si="9"/>
        <v>190</v>
      </c>
      <c r="E36" s="2042">
        <f t="shared" ref="E36:J36" si="10">E23+E24+E25+E26+E27+E32+E33+E34+E35</f>
        <v>128</v>
      </c>
      <c r="F36" s="2042">
        <f t="shared" si="10"/>
        <v>13</v>
      </c>
      <c r="G36" s="2042">
        <f t="shared" si="10"/>
        <v>141</v>
      </c>
      <c r="H36" s="1970">
        <f t="shared" si="10"/>
        <v>285</v>
      </c>
      <c r="I36" s="1970">
        <f t="shared" si="10"/>
        <v>46</v>
      </c>
      <c r="J36" s="1971">
        <f t="shared" si="10"/>
        <v>331</v>
      </c>
      <c r="K36" s="1947"/>
      <c r="L36" s="1947"/>
      <c r="M36" s="1947"/>
      <c r="N36" s="1947"/>
      <c r="O36" s="1947"/>
      <c r="P36" s="1947"/>
      <c r="Q36" s="1947"/>
      <c r="R36" s="1947"/>
      <c r="S36" s="1947"/>
      <c r="T36" s="1947"/>
      <c r="U36" s="1947"/>
      <c r="V36" s="1947"/>
      <c r="W36" s="1947"/>
      <c r="X36" s="1947"/>
      <c r="Y36" s="1947"/>
      <c r="Z36" s="1947"/>
    </row>
    <row r="37" spans="1:26" ht="24.75" customHeight="1" thickBot="1">
      <c r="A37" s="3266" t="s">
        <v>18</v>
      </c>
      <c r="B37" s="1991"/>
      <c r="C37" s="1992"/>
      <c r="D37" s="1993"/>
      <c r="E37" s="1991"/>
      <c r="F37" s="1992"/>
      <c r="G37" s="1994"/>
      <c r="H37" s="2043"/>
      <c r="I37" s="2044"/>
      <c r="J37" s="2045"/>
      <c r="K37" s="1947"/>
      <c r="L37" s="1947"/>
      <c r="M37" s="1947"/>
      <c r="N37" s="1947"/>
      <c r="O37" s="1947"/>
      <c r="P37" s="1947"/>
      <c r="Q37" s="1947"/>
      <c r="R37" s="1947"/>
      <c r="S37" s="1947"/>
      <c r="T37" s="1947"/>
      <c r="U37" s="1947"/>
      <c r="V37" s="1947"/>
      <c r="W37" s="1947"/>
      <c r="X37" s="1947"/>
      <c r="Y37" s="1947"/>
      <c r="Z37" s="1947"/>
    </row>
    <row r="38" spans="1:26" ht="24.75" customHeight="1">
      <c r="A38" s="2028" t="s">
        <v>243</v>
      </c>
      <c r="B38" s="6694">
        <v>0</v>
      </c>
      <c r="C38" s="6740">
        <v>0</v>
      </c>
      <c r="D38" s="6696">
        <f>B38+C38</f>
        <v>0</v>
      </c>
      <c r="E38" s="2029">
        <v>0</v>
      </c>
      <c r="F38" s="2030">
        <v>0</v>
      </c>
      <c r="G38" s="2031">
        <f>E38+F38</f>
        <v>0</v>
      </c>
      <c r="H38" s="2003">
        <f t="shared" ref="H38:I41" si="11">B38+E38</f>
        <v>0</v>
      </c>
      <c r="I38" s="2004">
        <f t="shared" si="11"/>
        <v>0</v>
      </c>
      <c r="J38" s="2005">
        <f t="shared" ref="J38:J41" si="12">H38+I38</f>
        <v>0</v>
      </c>
      <c r="K38" s="1947"/>
      <c r="L38" s="1947"/>
      <c r="M38" s="1947"/>
      <c r="N38" s="1947"/>
      <c r="O38" s="1947"/>
      <c r="P38" s="1947"/>
      <c r="Q38" s="1947"/>
      <c r="R38" s="1947"/>
      <c r="S38" s="1947"/>
      <c r="T38" s="1947"/>
      <c r="U38" s="1947"/>
      <c r="V38" s="1947"/>
      <c r="W38" s="1947"/>
      <c r="X38" s="1947"/>
      <c r="Y38" s="1947"/>
      <c r="Z38" s="1947"/>
    </row>
    <row r="39" spans="1:26" ht="24.75" customHeight="1">
      <c r="A39" s="2032" t="s">
        <v>244</v>
      </c>
      <c r="B39" s="5219">
        <v>0</v>
      </c>
      <c r="C39" s="6741">
        <v>0</v>
      </c>
      <c r="D39" s="5221">
        <f>B39+C39</f>
        <v>0</v>
      </c>
      <c r="E39" s="2033">
        <v>0</v>
      </c>
      <c r="F39" s="5477">
        <v>0</v>
      </c>
      <c r="G39" s="2034">
        <f>E39+F39</f>
        <v>0</v>
      </c>
      <c r="H39" s="2009">
        <f t="shared" si="11"/>
        <v>0</v>
      </c>
      <c r="I39" s="5474">
        <f t="shared" si="11"/>
        <v>0</v>
      </c>
      <c r="J39" s="2010">
        <f t="shared" si="12"/>
        <v>0</v>
      </c>
      <c r="K39" s="1947"/>
      <c r="L39" s="1947"/>
      <c r="M39" s="1947"/>
      <c r="N39" s="1947"/>
      <c r="O39" s="1947"/>
      <c r="P39" s="1947"/>
      <c r="Q39" s="1947"/>
      <c r="R39" s="1947"/>
      <c r="S39" s="1947"/>
      <c r="T39" s="1947"/>
      <c r="U39" s="1947"/>
      <c r="V39" s="1947"/>
      <c r="W39" s="1947"/>
      <c r="X39" s="1947"/>
      <c r="Y39" s="1947"/>
      <c r="Z39" s="1947"/>
    </row>
    <row r="40" spans="1:26" ht="24.75" customHeight="1">
      <c r="A40" s="2032" t="s">
        <v>246</v>
      </c>
      <c r="B40" s="5219">
        <v>0</v>
      </c>
      <c r="C40" s="6741">
        <v>0</v>
      </c>
      <c r="D40" s="5221">
        <f>B40+C40</f>
        <v>0</v>
      </c>
      <c r="E40" s="2033">
        <v>1</v>
      </c>
      <c r="F40" s="5477">
        <v>0</v>
      </c>
      <c r="G40" s="2034">
        <f>E40+F40</f>
        <v>1</v>
      </c>
      <c r="H40" s="2009">
        <f t="shared" si="11"/>
        <v>1</v>
      </c>
      <c r="I40" s="5474">
        <f t="shared" si="11"/>
        <v>0</v>
      </c>
      <c r="J40" s="2010">
        <f t="shared" si="12"/>
        <v>1</v>
      </c>
      <c r="K40" s="1947"/>
      <c r="L40" s="1947"/>
      <c r="M40" s="1947"/>
      <c r="N40" s="1947"/>
      <c r="O40" s="1947"/>
      <c r="P40" s="1947"/>
      <c r="Q40" s="1947"/>
      <c r="R40" s="1947"/>
      <c r="S40" s="1947"/>
      <c r="T40" s="1947"/>
      <c r="U40" s="1947"/>
      <c r="V40" s="1947"/>
      <c r="W40" s="1947"/>
      <c r="X40" s="1947"/>
      <c r="Y40" s="1947"/>
      <c r="Z40" s="1947"/>
    </row>
    <row r="41" spans="1:26" ht="24.75" customHeight="1">
      <c r="A41" s="2032" t="s">
        <v>247</v>
      </c>
      <c r="B41" s="5219">
        <v>0</v>
      </c>
      <c r="C41" s="6741">
        <v>0</v>
      </c>
      <c r="D41" s="5221">
        <f>B41+C41</f>
        <v>0</v>
      </c>
      <c r="E41" s="2033">
        <v>0</v>
      </c>
      <c r="F41" s="5477">
        <v>0</v>
      </c>
      <c r="G41" s="2034">
        <f>E41+F41</f>
        <v>0</v>
      </c>
      <c r="H41" s="2009">
        <f t="shared" si="11"/>
        <v>0</v>
      </c>
      <c r="I41" s="5474">
        <f t="shared" si="11"/>
        <v>0</v>
      </c>
      <c r="J41" s="2010">
        <f t="shared" si="12"/>
        <v>0</v>
      </c>
      <c r="K41" s="1947"/>
      <c r="L41" s="1947"/>
      <c r="M41" s="1947"/>
      <c r="N41" s="1947"/>
      <c r="O41" s="1947"/>
      <c r="P41" s="1947"/>
      <c r="Q41" s="1947"/>
      <c r="R41" s="1947"/>
      <c r="S41" s="1947"/>
      <c r="T41" s="1947"/>
      <c r="U41" s="1947"/>
      <c r="V41" s="1947"/>
      <c r="W41" s="1947"/>
      <c r="X41" s="1947"/>
      <c r="Y41" s="1947"/>
      <c r="Z41" s="1947"/>
    </row>
    <row r="42" spans="1:26" ht="24.75" customHeight="1">
      <c r="A42" s="2032" t="s">
        <v>248</v>
      </c>
      <c r="B42" s="5219">
        <f t="shared" ref="B42:C42" si="13">SUM(B43:B46)</f>
        <v>0</v>
      </c>
      <c r="C42" s="6741">
        <f t="shared" si="13"/>
        <v>0</v>
      </c>
      <c r="D42" s="5221">
        <f t="shared" ref="D42" si="14">SUM(D43:D46)</f>
        <v>0</v>
      </c>
      <c r="E42" s="2033">
        <f t="shared" ref="E42:J42" si="15">SUM(E43:E46)</f>
        <v>0</v>
      </c>
      <c r="F42" s="5477">
        <f t="shared" si="15"/>
        <v>1</v>
      </c>
      <c r="G42" s="2034">
        <f t="shared" ref="G42" si="16">SUM(G43:G46)</f>
        <v>1</v>
      </c>
      <c r="H42" s="2009">
        <f t="shared" si="15"/>
        <v>0</v>
      </c>
      <c r="I42" s="5474">
        <f t="shared" si="15"/>
        <v>1</v>
      </c>
      <c r="J42" s="2010">
        <f t="shared" si="15"/>
        <v>1</v>
      </c>
      <c r="K42" s="1947"/>
      <c r="L42" s="1947"/>
      <c r="M42" s="1947"/>
      <c r="N42" s="1947"/>
      <c r="O42" s="1947"/>
      <c r="P42" s="1947"/>
      <c r="Q42" s="1947"/>
      <c r="R42" s="1947"/>
      <c r="S42" s="1947"/>
      <c r="T42" s="1947"/>
      <c r="U42" s="1947"/>
      <c r="V42" s="1947"/>
      <c r="W42" s="1947"/>
      <c r="X42" s="1947"/>
      <c r="Y42" s="1947"/>
      <c r="Z42" s="1947"/>
    </row>
    <row r="43" spans="1:26" ht="24.75" customHeight="1">
      <c r="A43" s="2035" t="s">
        <v>368</v>
      </c>
      <c r="B43" s="5222">
        <v>0</v>
      </c>
      <c r="C43" s="6742">
        <v>0</v>
      </c>
      <c r="D43" s="5224">
        <v>0</v>
      </c>
      <c r="E43" s="2036">
        <v>0</v>
      </c>
      <c r="F43" s="5478">
        <v>0</v>
      </c>
      <c r="G43" s="2037">
        <v>0</v>
      </c>
      <c r="H43" s="2014">
        <f t="shared" ref="H43:I50" si="17">B43+E43</f>
        <v>0</v>
      </c>
      <c r="I43" s="5476">
        <f t="shared" si="17"/>
        <v>0</v>
      </c>
      <c r="J43" s="2015">
        <f t="shared" ref="J43:J50" si="18">H43+I43</f>
        <v>0</v>
      </c>
      <c r="K43" s="1947"/>
      <c r="L43" s="1947"/>
      <c r="M43" s="1947"/>
      <c r="N43" s="1947"/>
      <c r="O43" s="1947"/>
      <c r="P43" s="1947"/>
      <c r="Q43" s="1947"/>
      <c r="R43" s="1947"/>
      <c r="S43" s="1947"/>
      <c r="T43" s="1947"/>
      <c r="U43" s="1947"/>
      <c r="V43" s="1947"/>
      <c r="W43" s="1947"/>
      <c r="X43" s="1947"/>
      <c r="Y43" s="1947"/>
      <c r="Z43" s="1947"/>
    </row>
    <row r="44" spans="1:26" ht="39.75" customHeight="1">
      <c r="A44" s="2035" t="s">
        <v>224</v>
      </c>
      <c r="B44" s="5222">
        <v>0</v>
      </c>
      <c r="C44" s="6742">
        <v>0</v>
      </c>
      <c r="D44" s="5224">
        <v>0</v>
      </c>
      <c r="E44" s="2036">
        <v>0</v>
      </c>
      <c r="F44" s="5478">
        <v>0</v>
      </c>
      <c r="G44" s="2037">
        <v>0</v>
      </c>
      <c r="H44" s="2014">
        <f t="shared" si="17"/>
        <v>0</v>
      </c>
      <c r="I44" s="5476">
        <f t="shared" si="17"/>
        <v>0</v>
      </c>
      <c r="J44" s="2015">
        <f t="shared" si="18"/>
        <v>0</v>
      </c>
      <c r="K44" s="1947"/>
      <c r="L44" s="1947"/>
      <c r="M44" s="1947"/>
      <c r="N44" s="1947"/>
      <c r="O44" s="1947"/>
      <c r="P44" s="1947"/>
      <c r="Q44" s="1947"/>
      <c r="R44" s="1947"/>
      <c r="S44" s="1947"/>
      <c r="T44" s="1947"/>
      <c r="U44" s="1947"/>
      <c r="V44" s="1947"/>
      <c r="W44" s="1947"/>
      <c r="X44" s="1947"/>
      <c r="Y44" s="1947"/>
      <c r="Z44" s="1947"/>
    </row>
    <row r="45" spans="1:26" ht="39.75" customHeight="1">
      <c r="A45" s="2035" t="s">
        <v>222</v>
      </c>
      <c r="B45" s="5222">
        <v>0</v>
      </c>
      <c r="C45" s="6742">
        <v>0</v>
      </c>
      <c r="D45" s="5224">
        <f>B45+C45</f>
        <v>0</v>
      </c>
      <c r="E45" s="2036">
        <v>0</v>
      </c>
      <c r="F45" s="5478">
        <v>1</v>
      </c>
      <c r="G45" s="2037">
        <f>E45+F45</f>
        <v>1</v>
      </c>
      <c r="H45" s="2014">
        <f t="shared" si="17"/>
        <v>0</v>
      </c>
      <c r="I45" s="5476">
        <f t="shared" si="17"/>
        <v>1</v>
      </c>
      <c r="J45" s="2015">
        <f t="shared" si="18"/>
        <v>1</v>
      </c>
      <c r="K45" s="1947"/>
      <c r="L45" s="1947"/>
      <c r="M45" s="1947"/>
      <c r="N45" s="1947"/>
      <c r="O45" s="1947"/>
      <c r="P45" s="1947"/>
      <c r="Q45" s="1947"/>
      <c r="R45" s="1947"/>
      <c r="S45" s="1947"/>
      <c r="T45" s="1947"/>
      <c r="U45" s="1947"/>
      <c r="V45" s="1947"/>
      <c r="W45" s="1947"/>
      <c r="X45" s="1947"/>
      <c r="Y45" s="1947"/>
      <c r="Z45" s="1947"/>
    </row>
    <row r="46" spans="1:26" ht="24.75" customHeight="1">
      <c r="A46" s="2035" t="s">
        <v>225</v>
      </c>
      <c r="B46" s="5222">
        <v>0</v>
      </c>
      <c r="C46" s="6742">
        <v>0</v>
      </c>
      <c r="D46" s="5224">
        <v>0</v>
      </c>
      <c r="E46" s="2036">
        <v>0</v>
      </c>
      <c r="F46" s="5478">
        <v>0</v>
      </c>
      <c r="G46" s="2037">
        <v>0</v>
      </c>
      <c r="H46" s="2014">
        <f t="shared" si="17"/>
        <v>0</v>
      </c>
      <c r="I46" s="5476">
        <f t="shared" si="17"/>
        <v>0</v>
      </c>
      <c r="J46" s="2015">
        <f t="shared" si="18"/>
        <v>0</v>
      </c>
      <c r="K46" s="1947"/>
      <c r="L46" s="1947"/>
      <c r="M46" s="1947"/>
      <c r="N46" s="1947"/>
      <c r="O46" s="1947"/>
      <c r="P46" s="1947"/>
      <c r="Q46" s="1947"/>
      <c r="R46" s="1947"/>
      <c r="S46" s="1947"/>
      <c r="T46" s="1947"/>
      <c r="U46" s="1947"/>
      <c r="V46" s="1947"/>
      <c r="W46" s="1947"/>
      <c r="X46" s="1947"/>
      <c r="Y46" s="1947"/>
      <c r="Z46" s="1947"/>
    </row>
    <row r="47" spans="1:26" ht="24.75" customHeight="1">
      <c r="A47" s="2032" t="s">
        <v>249</v>
      </c>
      <c r="B47" s="5219">
        <v>0</v>
      </c>
      <c r="C47" s="6741">
        <v>0</v>
      </c>
      <c r="D47" s="5221">
        <f>B47+C47</f>
        <v>0</v>
      </c>
      <c r="E47" s="2033">
        <v>0</v>
      </c>
      <c r="F47" s="5477">
        <v>0</v>
      </c>
      <c r="G47" s="2034">
        <f>E47+F47</f>
        <v>0</v>
      </c>
      <c r="H47" s="2009">
        <f t="shared" si="17"/>
        <v>0</v>
      </c>
      <c r="I47" s="5474">
        <f t="shared" si="17"/>
        <v>0</v>
      </c>
      <c r="J47" s="2010">
        <f t="shared" si="18"/>
        <v>0</v>
      </c>
      <c r="K47" s="1947"/>
      <c r="L47" s="1947"/>
      <c r="M47" s="1947"/>
      <c r="N47" s="1947"/>
      <c r="O47" s="1947"/>
      <c r="P47" s="1947"/>
      <c r="Q47" s="1947"/>
      <c r="R47" s="1947"/>
      <c r="S47" s="1947"/>
      <c r="T47" s="1947"/>
      <c r="U47" s="1947"/>
      <c r="V47" s="1947"/>
      <c r="W47" s="1947"/>
      <c r="X47" s="1947"/>
      <c r="Y47" s="1947"/>
      <c r="Z47" s="1947"/>
    </row>
    <row r="48" spans="1:26" ht="24.75" customHeight="1">
      <c r="A48" s="2032" t="s">
        <v>250</v>
      </c>
      <c r="B48" s="5219">
        <v>0</v>
      </c>
      <c r="C48" s="6741">
        <v>1</v>
      </c>
      <c r="D48" s="5221">
        <f>B48+C48</f>
        <v>1</v>
      </c>
      <c r="E48" s="2033">
        <v>0</v>
      </c>
      <c r="F48" s="5477">
        <v>0</v>
      </c>
      <c r="G48" s="2034">
        <f>E48+F48</f>
        <v>0</v>
      </c>
      <c r="H48" s="2009">
        <f t="shared" si="17"/>
        <v>0</v>
      </c>
      <c r="I48" s="5474">
        <f t="shared" si="17"/>
        <v>1</v>
      </c>
      <c r="J48" s="2010">
        <f t="shared" si="18"/>
        <v>1</v>
      </c>
      <c r="K48" s="1947"/>
      <c r="L48" s="1947"/>
      <c r="M48" s="1947"/>
      <c r="N48" s="1947"/>
      <c r="O48" s="1947"/>
      <c r="P48" s="1947"/>
      <c r="Q48" s="1947"/>
      <c r="R48" s="1947"/>
      <c r="S48" s="1947"/>
      <c r="T48" s="1947"/>
      <c r="U48" s="1947"/>
      <c r="V48" s="1947"/>
      <c r="W48" s="1947"/>
      <c r="X48" s="1947"/>
      <c r="Y48" s="1947"/>
      <c r="Z48" s="1947"/>
    </row>
    <row r="49" spans="1:26" ht="24.75" customHeight="1">
      <c r="A49" s="2032" t="s">
        <v>251</v>
      </c>
      <c r="B49" s="5219">
        <v>0</v>
      </c>
      <c r="C49" s="6741">
        <v>0</v>
      </c>
      <c r="D49" s="5221">
        <f>B49+C49</f>
        <v>0</v>
      </c>
      <c r="E49" s="2033">
        <v>1</v>
      </c>
      <c r="F49" s="5477">
        <v>0</v>
      </c>
      <c r="G49" s="2034">
        <f>E49+F49</f>
        <v>1</v>
      </c>
      <c r="H49" s="2009">
        <f t="shared" si="17"/>
        <v>1</v>
      </c>
      <c r="I49" s="5474">
        <f t="shared" si="17"/>
        <v>0</v>
      </c>
      <c r="J49" s="2010">
        <f t="shared" si="18"/>
        <v>1</v>
      </c>
      <c r="K49" s="1947"/>
      <c r="L49" s="1947"/>
      <c r="M49" s="1947"/>
      <c r="N49" s="1947"/>
      <c r="O49" s="1947"/>
      <c r="P49" s="1947"/>
      <c r="Q49" s="1947"/>
      <c r="R49" s="1947"/>
      <c r="S49" s="1947"/>
      <c r="T49" s="1947"/>
      <c r="U49" s="1947"/>
      <c r="V49" s="1947"/>
      <c r="W49" s="1947"/>
      <c r="X49" s="1947"/>
      <c r="Y49" s="1947"/>
      <c r="Z49" s="1947"/>
    </row>
    <row r="50" spans="1:26" ht="24.75" customHeight="1" thickBot="1">
      <c r="A50" s="2038" t="s">
        <v>252</v>
      </c>
      <c r="B50" s="5471">
        <v>0</v>
      </c>
      <c r="C50" s="6743">
        <v>0</v>
      </c>
      <c r="D50" s="6719">
        <f>B50+C50</f>
        <v>0</v>
      </c>
      <c r="E50" s="1977">
        <v>0</v>
      </c>
      <c r="F50" s="2039">
        <v>0</v>
      </c>
      <c r="G50" s="2040">
        <f>E50+F50</f>
        <v>0</v>
      </c>
      <c r="H50" s="2018">
        <f t="shared" si="17"/>
        <v>0</v>
      </c>
      <c r="I50" s="2019">
        <f t="shared" si="17"/>
        <v>0</v>
      </c>
      <c r="J50" s="2020">
        <f t="shared" si="18"/>
        <v>0</v>
      </c>
      <c r="K50" s="1947"/>
      <c r="L50" s="1947"/>
      <c r="M50" s="1947"/>
      <c r="N50" s="1947"/>
      <c r="O50" s="1947"/>
      <c r="P50" s="1947"/>
      <c r="Q50" s="1947"/>
      <c r="R50" s="1947"/>
      <c r="S50" s="1947"/>
      <c r="T50" s="1947"/>
      <c r="U50" s="1947"/>
      <c r="V50" s="1947"/>
      <c r="W50" s="1947"/>
      <c r="X50" s="1947"/>
      <c r="Y50" s="1947"/>
      <c r="Z50" s="1947"/>
    </row>
    <row r="51" spans="1:26" ht="29.25" customHeight="1" thickBot="1">
      <c r="A51" s="2028" t="s">
        <v>19</v>
      </c>
      <c r="B51" s="2042">
        <f t="shared" ref="B51:J51" si="19">B38+B39+B40+B41+B42+B47+B48+B49+B50</f>
        <v>0</v>
      </c>
      <c r="C51" s="2042">
        <f t="shared" si="19"/>
        <v>1</v>
      </c>
      <c r="D51" s="2042">
        <f t="shared" si="19"/>
        <v>1</v>
      </c>
      <c r="E51" s="2042">
        <f t="shared" si="19"/>
        <v>2</v>
      </c>
      <c r="F51" s="2042">
        <f t="shared" si="19"/>
        <v>1</v>
      </c>
      <c r="G51" s="2042">
        <f t="shared" si="19"/>
        <v>3</v>
      </c>
      <c r="H51" s="1970">
        <f t="shared" si="19"/>
        <v>2</v>
      </c>
      <c r="I51" s="1970">
        <f t="shared" si="19"/>
        <v>2</v>
      </c>
      <c r="J51" s="1971">
        <f t="shared" si="19"/>
        <v>4</v>
      </c>
      <c r="K51" s="1947"/>
      <c r="L51" s="1947"/>
      <c r="M51" s="1947"/>
      <c r="N51" s="1947"/>
      <c r="O51" s="1947"/>
      <c r="P51" s="1947"/>
      <c r="Q51" s="1947"/>
      <c r="R51" s="1947"/>
      <c r="S51" s="1947"/>
      <c r="T51" s="1947"/>
      <c r="U51" s="1947"/>
      <c r="V51" s="1947"/>
      <c r="W51" s="1947"/>
      <c r="X51" s="1947"/>
      <c r="Y51" s="1947"/>
      <c r="Z51" s="1947"/>
    </row>
    <row r="52" spans="1:26" ht="35.25" customHeight="1" thickBot="1">
      <c r="A52" s="2021" t="s">
        <v>256</v>
      </c>
      <c r="B52" s="2117">
        <f t="shared" ref="B52:J52" si="20">B36+B51</f>
        <v>157</v>
      </c>
      <c r="C52" s="2117">
        <f t="shared" si="20"/>
        <v>34</v>
      </c>
      <c r="D52" s="2117">
        <f t="shared" si="20"/>
        <v>191</v>
      </c>
      <c r="E52" s="2117">
        <f t="shared" si="20"/>
        <v>130</v>
      </c>
      <c r="F52" s="2117">
        <f t="shared" si="20"/>
        <v>14</v>
      </c>
      <c r="G52" s="2117">
        <f t="shared" si="20"/>
        <v>144</v>
      </c>
      <c r="H52" s="2117">
        <f t="shared" si="20"/>
        <v>287</v>
      </c>
      <c r="I52" s="2117">
        <f t="shared" si="20"/>
        <v>48</v>
      </c>
      <c r="J52" s="2117">
        <f t="shared" si="20"/>
        <v>335</v>
      </c>
      <c r="K52" s="1947"/>
      <c r="L52" s="1947"/>
      <c r="M52" s="1947"/>
      <c r="N52" s="1947"/>
      <c r="O52" s="1947"/>
      <c r="P52" s="1947"/>
      <c r="Q52" s="1947"/>
      <c r="R52" s="1947"/>
      <c r="S52" s="1947"/>
      <c r="T52" s="1947"/>
      <c r="U52" s="1947"/>
      <c r="V52" s="1947"/>
      <c r="W52" s="1947"/>
      <c r="X52" s="1947"/>
      <c r="Y52" s="1947"/>
      <c r="Z52" s="1947"/>
    </row>
    <row r="53" spans="1:26" ht="25.5" hidden="1" customHeight="1" thickBot="1">
      <c r="A53" s="1995"/>
      <c r="B53" s="1996"/>
      <c r="C53" s="1996"/>
      <c r="D53" s="1996"/>
      <c r="E53" s="1996"/>
      <c r="F53" s="1996"/>
      <c r="G53" s="1996"/>
      <c r="H53" s="1996"/>
      <c r="I53" s="1996"/>
      <c r="J53" s="1996"/>
      <c r="K53" s="1947"/>
      <c r="L53" s="1947"/>
      <c r="M53" s="1947"/>
      <c r="N53" s="1947"/>
      <c r="O53" s="1947"/>
      <c r="P53" s="1947"/>
      <c r="Q53" s="1947"/>
      <c r="R53" s="1947"/>
      <c r="S53" s="1947"/>
      <c r="T53" s="1947"/>
      <c r="U53" s="1947"/>
      <c r="V53" s="1947"/>
      <c r="W53" s="1947"/>
      <c r="X53" s="1947"/>
      <c r="Y53" s="1947"/>
      <c r="Z53" s="1947"/>
    </row>
    <row r="54" spans="1:26" ht="4.5" customHeight="1">
      <c r="A54" s="8054"/>
      <c r="B54" s="8040"/>
      <c r="C54" s="8040"/>
      <c r="D54" s="8040"/>
      <c r="E54" s="8040"/>
      <c r="F54" s="8040"/>
      <c r="G54" s="8040"/>
      <c r="H54" s="8040"/>
      <c r="I54" s="8040"/>
      <c r="J54" s="8040"/>
      <c r="K54" s="1947"/>
      <c r="L54" s="1947"/>
      <c r="M54" s="1947"/>
      <c r="N54" s="1947"/>
      <c r="O54" s="1947"/>
      <c r="P54" s="1947"/>
      <c r="Q54" s="1947"/>
      <c r="R54" s="1947"/>
      <c r="S54" s="1947"/>
      <c r="T54" s="1947"/>
      <c r="U54" s="1947"/>
      <c r="V54" s="1947"/>
      <c r="W54" s="1947"/>
      <c r="X54" s="1947"/>
      <c r="Y54" s="1947"/>
      <c r="Z54" s="1947"/>
    </row>
    <row r="55" spans="1:26" ht="20.25" customHeight="1">
      <c r="A55" s="1947"/>
      <c r="B55" s="1947"/>
      <c r="C55" s="1947"/>
      <c r="D55" s="1947"/>
      <c r="E55" s="1947"/>
      <c r="F55" s="1947"/>
      <c r="G55" s="1947"/>
      <c r="H55" s="1947"/>
      <c r="I55" s="1947"/>
      <c r="J55" s="1947"/>
      <c r="K55" s="1947"/>
      <c r="L55" s="1947"/>
      <c r="M55" s="1947"/>
      <c r="N55" s="1947"/>
      <c r="O55" s="1947"/>
      <c r="P55" s="1947"/>
      <c r="Q55" s="1947"/>
      <c r="R55" s="1947"/>
      <c r="S55" s="1947"/>
      <c r="T55" s="1947"/>
      <c r="U55" s="1947"/>
      <c r="V55" s="1947"/>
      <c r="W55" s="1947"/>
      <c r="X55" s="1947"/>
      <c r="Y55" s="1947"/>
      <c r="Z55" s="1947"/>
    </row>
    <row r="56" spans="1:26" ht="20.25" customHeight="1">
      <c r="A56" s="1947"/>
      <c r="B56" s="1947"/>
      <c r="C56" s="1947"/>
      <c r="D56" s="1947"/>
      <c r="E56" s="1947"/>
      <c r="F56" s="1947"/>
      <c r="G56" s="1947"/>
      <c r="H56" s="1947"/>
      <c r="I56" s="1947"/>
      <c r="J56" s="1947"/>
      <c r="K56" s="1947"/>
      <c r="L56" s="1947"/>
      <c r="M56" s="1947"/>
      <c r="N56" s="1947"/>
      <c r="O56" s="1947"/>
      <c r="P56" s="1947"/>
      <c r="Q56" s="1947"/>
      <c r="R56" s="1947"/>
      <c r="S56" s="1947"/>
      <c r="T56" s="1947"/>
      <c r="U56" s="1947"/>
      <c r="V56" s="1947"/>
      <c r="W56" s="1947"/>
      <c r="X56" s="1947"/>
      <c r="Y56" s="1947"/>
      <c r="Z56" s="1947"/>
    </row>
    <row r="57" spans="1:26" ht="42.75" customHeight="1">
      <c r="A57" s="1997"/>
      <c r="B57" s="1947"/>
      <c r="C57" s="1947"/>
      <c r="D57" s="1947"/>
      <c r="E57" s="1947"/>
      <c r="F57" s="1947"/>
      <c r="G57" s="1947"/>
      <c r="H57" s="1947"/>
      <c r="I57" s="1947"/>
      <c r="J57" s="1947"/>
      <c r="K57" s="1947"/>
      <c r="L57" s="1947"/>
      <c r="M57" s="1947"/>
      <c r="N57" s="1947"/>
      <c r="O57" s="1947"/>
      <c r="P57" s="1947"/>
      <c r="Q57" s="1947"/>
      <c r="R57" s="1947"/>
      <c r="S57" s="1947"/>
      <c r="T57" s="1947"/>
      <c r="U57" s="1947"/>
      <c r="V57" s="1947"/>
      <c r="W57" s="1947"/>
      <c r="X57" s="1947"/>
      <c r="Y57" s="1947"/>
      <c r="Z57" s="1947"/>
    </row>
    <row r="58" spans="1:26" ht="20.25" customHeight="1">
      <c r="A58" s="1947"/>
      <c r="B58" s="1947"/>
      <c r="C58" s="1947"/>
      <c r="D58" s="1947"/>
      <c r="E58" s="1947"/>
      <c r="F58" s="1947"/>
      <c r="G58" s="1947"/>
      <c r="H58" s="1947"/>
      <c r="I58" s="1947"/>
      <c r="J58" s="1947"/>
      <c r="K58" s="1947"/>
      <c r="L58" s="1947"/>
      <c r="M58" s="1947"/>
      <c r="N58" s="1947"/>
      <c r="O58" s="1947"/>
      <c r="P58" s="1947"/>
      <c r="Q58" s="1947"/>
      <c r="R58" s="1947"/>
      <c r="S58" s="1947"/>
      <c r="T58" s="1947"/>
      <c r="U58" s="1947"/>
      <c r="V58" s="1947"/>
      <c r="W58" s="1947"/>
      <c r="X58" s="1947"/>
      <c r="Y58" s="1947"/>
      <c r="Z58" s="1947"/>
    </row>
    <row r="59" spans="1:26" ht="20.25" customHeight="1">
      <c r="A59" s="1947"/>
      <c r="B59" s="1947"/>
      <c r="C59" s="1947"/>
      <c r="D59" s="1947"/>
      <c r="E59" s="1947"/>
      <c r="F59" s="1947"/>
      <c r="G59" s="1947"/>
      <c r="H59" s="1947"/>
      <c r="I59" s="1947"/>
      <c r="J59" s="1947"/>
      <c r="K59" s="1947"/>
      <c r="L59" s="1947"/>
      <c r="M59" s="1947"/>
      <c r="N59" s="1947"/>
      <c r="O59" s="1947"/>
      <c r="P59" s="1947"/>
      <c r="Q59" s="1947"/>
      <c r="R59" s="1947"/>
      <c r="S59" s="1947"/>
      <c r="T59" s="1947"/>
      <c r="U59" s="1947"/>
      <c r="V59" s="1947"/>
      <c r="W59" s="1947"/>
      <c r="X59" s="1947"/>
      <c r="Y59" s="1947"/>
      <c r="Z59" s="1947"/>
    </row>
    <row r="60" spans="1:26" ht="20.25" customHeight="1">
      <c r="A60" s="1947"/>
      <c r="B60" s="1947"/>
      <c r="C60" s="1947"/>
      <c r="D60" s="1947"/>
      <c r="E60" s="1947"/>
      <c r="F60" s="1947"/>
      <c r="G60" s="1947"/>
      <c r="H60" s="1947"/>
      <c r="I60" s="1947"/>
      <c r="J60" s="1947"/>
      <c r="K60" s="1947"/>
      <c r="L60" s="1947"/>
      <c r="M60" s="1947"/>
      <c r="N60" s="1947"/>
      <c r="O60" s="1947"/>
      <c r="P60" s="1947"/>
      <c r="Q60" s="1947"/>
      <c r="R60" s="1947"/>
      <c r="S60" s="1947"/>
      <c r="T60" s="1947"/>
      <c r="U60" s="1947"/>
      <c r="V60" s="1947"/>
      <c r="W60" s="1947"/>
      <c r="X60" s="1947"/>
      <c r="Y60" s="1947"/>
      <c r="Z60" s="1947"/>
    </row>
    <row r="61" spans="1:26" ht="20.25" customHeight="1">
      <c r="A61" s="1947"/>
      <c r="B61" s="1947"/>
      <c r="C61" s="1947"/>
      <c r="D61" s="1947"/>
      <c r="E61" s="1947"/>
      <c r="F61" s="1947"/>
      <c r="G61" s="1947"/>
      <c r="H61" s="1947"/>
      <c r="I61" s="1947"/>
      <c r="J61" s="1947"/>
      <c r="K61" s="1947"/>
      <c r="L61" s="1947"/>
      <c r="M61" s="1947"/>
      <c r="N61" s="1947"/>
      <c r="O61" s="1947"/>
      <c r="P61" s="1947"/>
      <c r="Q61" s="1947"/>
      <c r="R61" s="1947"/>
      <c r="S61" s="1947"/>
      <c r="T61" s="1947"/>
      <c r="U61" s="1947"/>
      <c r="V61" s="1947"/>
      <c r="W61" s="1947"/>
      <c r="X61" s="1947"/>
      <c r="Y61" s="1947"/>
      <c r="Z61" s="1947"/>
    </row>
    <row r="62" spans="1:26" ht="20.25" customHeight="1">
      <c r="A62" s="1947"/>
      <c r="B62" s="1947"/>
      <c r="C62" s="1947"/>
      <c r="D62" s="1947"/>
      <c r="E62" s="1947"/>
      <c r="F62" s="1947"/>
      <c r="G62" s="1947"/>
      <c r="H62" s="1947"/>
      <c r="I62" s="1947"/>
      <c r="J62" s="1947"/>
      <c r="K62" s="1947"/>
      <c r="L62" s="1947"/>
      <c r="M62" s="1947"/>
      <c r="N62" s="1947"/>
      <c r="O62" s="1947"/>
      <c r="P62" s="1947"/>
      <c r="Q62" s="1947"/>
      <c r="R62" s="1947"/>
      <c r="S62" s="1947"/>
      <c r="T62" s="1947"/>
      <c r="U62" s="1947"/>
      <c r="V62" s="1947"/>
      <c r="W62" s="1947"/>
      <c r="X62" s="1947"/>
      <c r="Y62" s="1947"/>
      <c r="Z62" s="1947"/>
    </row>
    <row r="63" spans="1:26" ht="20.25" customHeight="1">
      <c r="A63" s="1947"/>
      <c r="B63" s="1947"/>
      <c r="C63" s="1947"/>
      <c r="D63" s="1947"/>
      <c r="E63" s="1947"/>
      <c r="F63" s="1947"/>
      <c r="G63" s="1947"/>
      <c r="H63" s="1947"/>
      <c r="I63" s="1947"/>
      <c r="J63" s="1947"/>
      <c r="K63" s="1947"/>
      <c r="L63" s="1947"/>
      <c r="M63" s="1947"/>
      <c r="N63" s="1947"/>
      <c r="O63" s="1947"/>
      <c r="P63" s="1947"/>
      <c r="Q63" s="1947"/>
      <c r="R63" s="1947"/>
      <c r="S63" s="1947"/>
      <c r="T63" s="1947"/>
      <c r="U63" s="1947"/>
      <c r="V63" s="1947"/>
      <c r="W63" s="1947"/>
      <c r="X63" s="1947"/>
      <c r="Y63" s="1947"/>
      <c r="Z63" s="1947"/>
    </row>
    <row r="64" spans="1:26" ht="20.25" customHeight="1">
      <c r="A64" s="1947"/>
      <c r="B64" s="1947"/>
      <c r="C64" s="1947"/>
      <c r="D64" s="1947"/>
      <c r="E64" s="1947"/>
      <c r="F64" s="1947"/>
      <c r="G64" s="1947"/>
      <c r="H64" s="1947"/>
      <c r="I64" s="1947"/>
      <c r="J64" s="1947"/>
      <c r="K64" s="1947"/>
      <c r="L64" s="1947"/>
      <c r="M64" s="1947"/>
      <c r="N64" s="1947"/>
      <c r="O64" s="1947"/>
      <c r="P64" s="1947"/>
      <c r="Q64" s="1947"/>
      <c r="R64" s="1947"/>
      <c r="S64" s="1947"/>
      <c r="T64" s="1947"/>
      <c r="U64" s="1947"/>
      <c r="V64" s="1947"/>
      <c r="W64" s="1947"/>
      <c r="X64" s="1947"/>
      <c r="Y64" s="1947"/>
      <c r="Z64" s="1947"/>
    </row>
    <row r="65" spans="1:26" ht="20.25" customHeight="1">
      <c r="A65" s="1947"/>
      <c r="B65" s="1947"/>
      <c r="C65" s="1947"/>
      <c r="D65" s="1947"/>
      <c r="E65" s="1947"/>
      <c r="F65" s="1947"/>
      <c r="G65" s="1947"/>
      <c r="H65" s="1947"/>
      <c r="I65" s="1947"/>
      <c r="J65" s="1947"/>
      <c r="K65" s="1947"/>
      <c r="L65" s="1947"/>
      <c r="M65" s="1947"/>
      <c r="N65" s="1947"/>
      <c r="O65" s="1947"/>
      <c r="P65" s="1947"/>
      <c r="Q65" s="1947"/>
      <c r="R65" s="1947"/>
      <c r="S65" s="1947"/>
      <c r="T65" s="1947"/>
      <c r="U65" s="1947"/>
      <c r="V65" s="1947"/>
      <c r="W65" s="1947"/>
      <c r="X65" s="1947"/>
      <c r="Y65" s="1947"/>
      <c r="Z65" s="1947"/>
    </row>
    <row r="66" spans="1:26" ht="20.25" customHeight="1">
      <c r="A66" s="1947"/>
      <c r="B66" s="1947"/>
      <c r="C66" s="1947"/>
      <c r="D66" s="1947"/>
      <c r="E66" s="1947"/>
      <c r="F66" s="1947"/>
      <c r="G66" s="1947"/>
      <c r="H66" s="1947"/>
      <c r="I66" s="1947"/>
      <c r="J66" s="1947"/>
      <c r="K66" s="1947"/>
      <c r="L66" s="1947"/>
      <c r="M66" s="1947"/>
      <c r="N66" s="1947"/>
      <c r="O66" s="1947"/>
      <c r="P66" s="1947"/>
      <c r="Q66" s="1947"/>
      <c r="R66" s="1947"/>
      <c r="S66" s="1947"/>
      <c r="T66" s="1947"/>
      <c r="U66" s="1947"/>
      <c r="V66" s="1947"/>
      <c r="W66" s="1947"/>
      <c r="X66" s="1947"/>
      <c r="Y66" s="1947"/>
      <c r="Z66" s="1947"/>
    </row>
    <row r="67" spans="1:26" ht="20.25" customHeight="1">
      <c r="A67" s="1947"/>
      <c r="B67" s="1947"/>
      <c r="C67" s="1947"/>
      <c r="D67" s="1947"/>
      <c r="E67" s="1947"/>
      <c r="F67" s="1947"/>
      <c r="G67" s="1947"/>
      <c r="H67" s="1947"/>
      <c r="I67" s="1947"/>
      <c r="J67" s="1947"/>
      <c r="K67" s="1947"/>
      <c r="L67" s="1947"/>
      <c r="M67" s="1947"/>
      <c r="N67" s="1947"/>
      <c r="O67" s="1947"/>
      <c r="P67" s="1947"/>
      <c r="Q67" s="1947"/>
      <c r="R67" s="1947"/>
      <c r="S67" s="1947"/>
      <c r="T67" s="1947"/>
      <c r="U67" s="1947"/>
      <c r="V67" s="1947"/>
      <c r="W67" s="1947"/>
      <c r="X67" s="1947"/>
      <c r="Y67" s="1947"/>
      <c r="Z67" s="1947"/>
    </row>
    <row r="68" spans="1:26" ht="20.25" customHeight="1">
      <c r="A68" s="1947"/>
      <c r="B68" s="1947"/>
      <c r="C68" s="1947"/>
      <c r="D68" s="1947"/>
      <c r="E68" s="1947"/>
      <c r="F68" s="1947"/>
      <c r="G68" s="1947"/>
      <c r="H68" s="1947"/>
      <c r="I68" s="1947"/>
      <c r="J68" s="1947"/>
      <c r="K68" s="1947"/>
      <c r="L68" s="1947"/>
      <c r="M68" s="1947"/>
      <c r="N68" s="1947"/>
      <c r="O68" s="1947"/>
      <c r="P68" s="1947"/>
      <c r="Q68" s="1947"/>
      <c r="R68" s="1947"/>
      <c r="S68" s="1947"/>
      <c r="T68" s="1947"/>
      <c r="U68" s="1947"/>
      <c r="V68" s="1947"/>
      <c r="W68" s="1947"/>
      <c r="X68" s="1947"/>
      <c r="Y68" s="1947"/>
      <c r="Z68" s="1947"/>
    </row>
    <row r="69" spans="1:26" ht="20.25" customHeight="1">
      <c r="A69" s="1947"/>
      <c r="B69" s="1947"/>
      <c r="C69" s="1947"/>
      <c r="D69" s="1947"/>
      <c r="E69" s="1947"/>
      <c r="F69" s="1947"/>
      <c r="G69" s="1947"/>
      <c r="H69" s="1947"/>
      <c r="I69" s="1947"/>
      <c r="J69" s="1947"/>
      <c r="K69" s="1947"/>
      <c r="L69" s="1947"/>
      <c r="M69" s="1947"/>
      <c r="N69" s="1947"/>
      <c r="O69" s="1947"/>
      <c r="P69" s="1947"/>
      <c r="Q69" s="1947"/>
      <c r="R69" s="1947"/>
      <c r="S69" s="1947"/>
      <c r="T69" s="1947"/>
      <c r="U69" s="1947"/>
      <c r="V69" s="1947"/>
      <c r="W69" s="1947"/>
      <c r="X69" s="1947"/>
      <c r="Y69" s="1947"/>
      <c r="Z69" s="1947"/>
    </row>
    <row r="70" spans="1:26" ht="20.25" customHeight="1">
      <c r="A70" s="1947"/>
      <c r="B70" s="1947"/>
      <c r="C70" s="1947"/>
      <c r="D70" s="1947"/>
      <c r="E70" s="1947"/>
      <c r="F70" s="1947"/>
      <c r="G70" s="1947"/>
      <c r="H70" s="1947"/>
      <c r="I70" s="1947"/>
      <c r="J70" s="1947"/>
      <c r="K70" s="1947"/>
      <c r="L70" s="1947"/>
      <c r="M70" s="1947"/>
      <c r="N70" s="1947"/>
      <c r="O70" s="1947"/>
      <c r="P70" s="1947"/>
      <c r="Q70" s="1947"/>
      <c r="R70" s="1947"/>
      <c r="S70" s="1947"/>
      <c r="T70" s="1947"/>
      <c r="U70" s="1947"/>
      <c r="V70" s="1947"/>
      <c r="W70" s="1947"/>
      <c r="X70" s="1947"/>
      <c r="Y70" s="1947"/>
      <c r="Z70" s="1947"/>
    </row>
    <row r="71" spans="1:26" ht="20.25" customHeight="1">
      <c r="A71" s="1947"/>
      <c r="B71" s="1947"/>
      <c r="C71" s="1947"/>
      <c r="D71" s="1947"/>
      <c r="E71" s="1947"/>
      <c r="F71" s="1947"/>
      <c r="G71" s="1947"/>
      <c r="H71" s="1947"/>
      <c r="I71" s="1947"/>
      <c r="J71" s="1947"/>
      <c r="K71" s="1947"/>
      <c r="L71" s="1947"/>
      <c r="M71" s="1947"/>
      <c r="N71" s="1947"/>
      <c r="O71" s="1947"/>
      <c r="P71" s="1947"/>
      <c r="Q71" s="1947"/>
      <c r="R71" s="1947"/>
      <c r="S71" s="1947"/>
      <c r="T71" s="1947"/>
      <c r="U71" s="1947"/>
      <c r="V71" s="1947"/>
      <c r="W71" s="1947"/>
      <c r="X71" s="1947"/>
      <c r="Y71" s="1947"/>
      <c r="Z71" s="1947"/>
    </row>
    <row r="72" spans="1:26" ht="20.25" customHeight="1">
      <c r="A72" s="1947"/>
      <c r="B72" s="1947"/>
      <c r="C72" s="1947"/>
      <c r="D72" s="1947"/>
      <c r="E72" s="1947"/>
      <c r="F72" s="1947"/>
      <c r="G72" s="1947"/>
      <c r="H72" s="1947"/>
      <c r="I72" s="1947"/>
      <c r="J72" s="1947"/>
      <c r="K72" s="1947"/>
      <c r="L72" s="1947"/>
      <c r="M72" s="1947"/>
      <c r="N72" s="1947"/>
      <c r="O72" s="1947"/>
      <c r="P72" s="1947"/>
      <c r="Q72" s="1947"/>
      <c r="R72" s="1947"/>
      <c r="S72" s="1947"/>
      <c r="T72" s="1947"/>
      <c r="U72" s="1947"/>
      <c r="V72" s="1947"/>
      <c r="W72" s="1947"/>
      <c r="X72" s="1947"/>
      <c r="Y72" s="1947"/>
      <c r="Z72" s="1947"/>
    </row>
    <row r="73" spans="1:26" ht="20.25" customHeight="1">
      <c r="A73" s="1947"/>
      <c r="B73" s="1947"/>
      <c r="C73" s="1947"/>
      <c r="D73" s="1947"/>
      <c r="E73" s="1947"/>
      <c r="F73" s="1947"/>
      <c r="G73" s="1947"/>
      <c r="H73" s="1947"/>
      <c r="I73" s="1947"/>
      <c r="J73" s="1947"/>
      <c r="K73" s="1947"/>
      <c r="L73" s="1947"/>
      <c r="M73" s="1947"/>
      <c r="N73" s="1947"/>
      <c r="O73" s="1947"/>
      <c r="P73" s="1947"/>
      <c r="Q73" s="1947"/>
      <c r="R73" s="1947"/>
      <c r="S73" s="1947"/>
      <c r="T73" s="1947"/>
      <c r="U73" s="1947"/>
      <c r="V73" s="1947"/>
      <c r="W73" s="1947"/>
      <c r="X73" s="1947"/>
      <c r="Y73" s="1947"/>
      <c r="Z73" s="1947"/>
    </row>
    <row r="74" spans="1:26" ht="20.25" customHeight="1">
      <c r="A74" s="1947"/>
      <c r="B74" s="1947"/>
      <c r="C74" s="1947"/>
      <c r="D74" s="1947"/>
      <c r="E74" s="1947"/>
      <c r="F74" s="1947"/>
      <c r="G74" s="1947"/>
      <c r="H74" s="1947"/>
      <c r="I74" s="1947"/>
      <c r="J74" s="1947"/>
      <c r="K74" s="1947"/>
      <c r="L74" s="1947"/>
      <c r="M74" s="1947"/>
      <c r="N74" s="1947"/>
      <c r="O74" s="1947"/>
      <c r="P74" s="1947"/>
      <c r="Q74" s="1947"/>
      <c r="R74" s="1947"/>
      <c r="S74" s="1947"/>
      <c r="T74" s="1947"/>
      <c r="U74" s="1947"/>
      <c r="V74" s="1947"/>
      <c r="W74" s="1947"/>
      <c r="X74" s="1947"/>
      <c r="Y74" s="1947"/>
      <c r="Z74" s="1947"/>
    </row>
    <row r="75" spans="1:26" ht="20.25" customHeight="1">
      <c r="A75" s="1947"/>
      <c r="B75" s="1947"/>
      <c r="C75" s="1947"/>
      <c r="D75" s="1947"/>
      <c r="E75" s="1947"/>
      <c r="F75" s="1947"/>
      <c r="G75" s="1947"/>
      <c r="H75" s="1947"/>
      <c r="I75" s="1947"/>
      <c r="J75" s="1947"/>
      <c r="K75" s="1947"/>
      <c r="L75" s="1947"/>
      <c r="M75" s="1947"/>
      <c r="N75" s="1947"/>
      <c r="O75" s="1947"/>
      <c r="P75" s="1947"/>
      <c r="Q75" s="1947"/>
      <c r="R75" s="1947"/>
      <c r="S75" s="1947"/>
      <c r="T75" s="1947"/>
      <c r="U75" s="1947"/>
      <c r="V75" s="1947"/>
      <c r="W75" s="1947"/>
      <c r="X75" s="1947"/>
      <c r="Y75" s="1947"/>
      <c r="Z75" s="1947"/>
    </row>
    <row r="76" spans="1:26" ht="20.25" customHeight="1">
      <c r="A76" s="1947"/>
      <c r="B76" s="1947"/>
      <c r="C76" s="1947"/>
      <c r="D76" s="1947"/>
      <c r="E76" s="1947"/>
      <c r="F76" s="1947"/>
      <c r="G76" s="1947"/>
      <c r="H76" s="1947"/>
      <c r="I76" s="1947"/>
      <c r="J76" s="1947"/>
      <c r="K76" s="1947"/>
      <c r="L76" s="1947"/>
      <c r="M76" s="1947"/>
      <c r="N76" s="1947"/>
      <c r="O76" s="1947"/>
      <c r="P76" s="1947"/>
      <c r="Q76" s="1947"/>
      <c r="R76" s="1947"/>
      <c r="S76" s="1947"/>
      <c r="T76" s="1947"/>
      <c r="U76" s="1947"/>
      <c r="V76" s="1947"/>
      <c r="W76" s="1947"/>
      <c r="X76" s="1947"/>
      <c r="Y76" s="1947"/>
      <c r="Z76" s="1947"/>
    </row>
    <row r="77" spans="1:26" ht="20.25" customHeight="1">
      <c r="A77" s="1947"/>
      <c r="B77" s="1947"/>
      <c r="C77" s="1947"/>
      <c r="D77" s="1947"/>
      <c r="E77" s="1947"/>
      <c r="F77" s="1947"/>
      <c r="G77" s="1947"/>
      <c r="H77" s="1947"/>
      <c r="I77" s="1947"/>
      <c r="J77" s="1947"/>
      <c r="K77" s="1947"/>
      <c r="L77" s="1947"/>
      <c r="M77" s="1947"/>
      <c r="N77" s="1947"/>
      <c r="O77" s="1947"/>
      <c r="P77" s="1947"/>
      <c r="Q77" s="1947"/>
      <c r="R77" s="1947"/>
      <c r="S77" s="1947"/>
      <c r="T77" s="1947"/>
      <c r="U77" s="1947"/>
      <c r="V77" s="1947"/>
      <c r="W77" s="1947"/>
      <c r="X77" s="1947"/>
      <c r="Y77" s="1947"/>
      <c r="Z77" s="1947"/>
    </row>
    <row r="78" spans="1:26" ht="20.25" customHeight="1">
      <c r="A78" s="1947"/>
      <c r="B78" s="1947"/>
      <c r="C78" s="1947"/>
      <c r="D78" s="1947"/>
      <c r="E78" s="1947"/>
      <c r="F78" s="1947"/>
      <c r="G78" s="1947"/>
      <c r="H78" s="1947"/>
      <c r="I78" s="1947"/>
      <c r="J78" s="1947"/>
      <c r="K78" s="1947"/>
      <c r="L78" s="1947"/>
      <c r="M78" s="1947"/>
      <c r="N78" s="1947"/>
      <c r="O78" s="1947"/>
      <c r="P78" s="1947"/>
      <c r="Q78" s="1947"/>
      <c r="R78" s="1947"/>
      <c r="S78" s="1947"/>
      <c r="T78" s="1947"/>
      <c r="U78" s="1947"/>
      <c r="V78" s="1947"/>
      <c r="W78" s="1947"/>
      <c r="X78" s="1947"/>
      <c r="Y78" s="1947"/>
      <c r="Z78" s="1947"/>
    </row>
    <row r="79" spans="1:26" ht="20.25" customHeight="1">
      <c r="A79" s="1947"/>
      <c r="B79" s="1947"/>
      <c r="C79" s="1947"/>
      <c r="D79" s="1947"/>
      <c r="E79" s="1947"/>
      <c r="F79" s="1947"/>
      <c r="G79" s="1947"/>
      <c r="H79" s="1947"/>
      <c r="I79" s="1947"/>
      <c r="J79" s="1947"/>
      <c r="K79" s="1947"/>
      <c r="L79" s="1947"/>
      <c r="M79" s="1947"/>
      <c r="N79" s="1947"/>
      <c r="O79" s="1947"/>
      <c r="P79" s="1947"/>
      <c r="Q79" s="1947"/>
      <c r="R79" s="1947"/>
      <c r="S79" s="1947"/>
      <c r="T79" s="1947"/>
      <c r="U79" s="1947"/>
      <c r="V79" s="1947"/>
      <c r="W79" s="1947"/>
      <c r="X79" s="1947"/>
      <c r="Y79" s="1947"/>
      <c r="Z79" s="1947"/>
    </row>
    <row r="80" spans="1:26" ht="20.25" customHeight="1">
      <c r="A80" s="1947"/>
      <c r="B80" s="1947"/>
      <c r="C80" s="1947"/>
      <c r="D80" s="1947"/>
      <c r="E80" s="1947"/>
      <c r="F80" s="1947"/>
      <c r="G80" s="1947"/>
      <c r="H80" s="1947"/>
      <c r="I80" s="1947"/>
      <c r="J80" s="1947"/>
      <c r="K80" s="1947"/>
      <c r="L80" s="1947"/>
      <c r="M80" s="1947"/>
      <c r="N80" s="1947"/>
      <c r="O80" s="1947"/>
      <c r="P80" s="1947"/>
      <c r="Q80" s="1947"/>
      <c r="R80" s="1947"/>
      <c r="S80" s="1947"/>
      <c r="T80" s="1947"/>
      <c r="U80" s="1947"/>
      <c r="V80" s="1947"/>
      <c r="W80" s="1947"/>
      <c r="X80" s="1947"/>
      <c r="Y80" s="1947"/>
      <c r="Z80" s="1947"/>
    </row>
    <row r="81" spans="1:26" ht="20.25" customHeight="1">
      <c r="A81" s="1947"/>
      <c r="B81" s="1947"/>
      <c r="C81" s="1947"/>
      <c r="D81" s="1947"/>
      <c r="E81" s="1947"/>
      <c r="F81" s="1947"/>
      <c r="G81" s="1947"/>
      <c r="H81" s="1947"/>
      <c r="I81" s="1947"/>
      <c r="J81" s="1947"/>
      <c r="K81" s="1947"/>
      <c r="L81" s="1947"/>
      <c r="M81" s="1947"/>
      <c r="N81" s="1947"/>
      <c r="O81" s="1947"/>
      <c r="P81" s="1947"/>
      <c r="Q81" s="1947"/>
      <c r="R81" s="1947"/>
      <c r="S81" s="1947"/>
      <c r="T81" s="1947"/>
      <c r="U81" s="1947"/>
      <c r="V81" s="1947"/>
      <c r="W81" s="1947"/>
      <c r="X81" s="1947"/>
      <c r="Y81" s="1947"/>
      <c r="Z81" s="1947"/>
    </row>
    <row r="82" spans="1:26" ht="20.25" customHeight="1">
      <c r="A82" s="1947"/>
      <c r="B82" s="1947"/>
      <c r="C82" s="1947"/>
      <c r="D82" s="1947"/>
      <c r="E82" s="1947"/>
      <c r="F82" s="1947"/>
      <c r="G82" s="1947"/>
      <c r="H82" s="1947"/>
      <c r="I82" s="1947"/>
      <c r="J82" s="1947"/>
      <c r="K82" s="1947"/>
      <c r="L82" s="1947"/>
      <c r="M82" s="1947"/>
      <c r="N82" s="1947"/>
      <c r="O82" s="1947"/>
      <c r="P82" s="1947"/>
      <c r="Q82" s="1947"/>
      <c r="R82" s="1947"/>
      <c r="S82" s="1947"/>
      <c r="T82" s="1947"/>
      <c r="U82" s="1947"/>
      <c r="V82" s="1947"/>
      <c r="W82" s="1947"/>
      <c r="X82" s="1947"/>
      <c r="Y82" s="1947"/>
      <c r="Z82" s="1947"/>
    </row>
    <row r="83" spans="1:26" ht="20.25" customHeight="1">
      <c r="A83" s="1947"/>
      <c r="B83" s="1947"/>
      <c r="C83" s="1947"/>
      <c r="D83" s="1947"/>
      <c r="E83" s="1947"/>
      <c r="F83" s="1947"/>
      <c r="G83" s="1947"/>
      <c r="H83" s="1947"/>
      <c r="I83" s="1947"/>
      <c r="J83" s="1947"/>
      <c r="K83" s="1947"/>
      <c r="L83" s="1947"/>
      <c r="M83" s="1947"/>
      <c r="N83" s="1947"/>
      <c r="O83" s="1947"/>
      <c r="P83" s="1947"/>
      <c r="Q83" s="1947"/>
      <c r="R83" s="1947"/>
      <c r="S83" s="1947"/>
      <c r="T83" s="1947"/>
      <c r="U83" s="1947"/>
      <c r="V83" s="1947"/>
      <c r="W83" s="1947"/>
      <c r="X83" s="1947"/>
      <c r="Y83" s="1947"/>
      <c r="Z83" s="1947"/>
    </row>
    <row r="84" spans="1:26" ht="20.25" customHeight="1">
      <c r="A84" s="1947"/>
      <c r="B84" s="1947"/>
      <c r="C84" s="1947"/>
      <c r="D84" s="1947"/>
      <c r="E84" s="1947"/>
      <c r="F84" s="1947"/>
      <c r="G84" s="1947"/>
      <c r="H84" s="1947"/>
      <c r="I84" s="1947"/>
      <c r="J84" s="1947"/>
      <c r="K84" s="1947"/>
      <c r="L84" s="1947"/>
      <c r="M84" s="1947"/>
      <c r="N84" s="1947"/>
      <c r="O84" s="1947"/>
      <c r="P84" s="1947"/>
      <c r="Q84" s="1947"/>
      <c r="R84" s="1947"/>
      <c r="S84" s="1947"/>
      <c r="T84" s="1947"/>
      <c r="U84" s="1947"/>
      <c r="V84" s="1947"/>
      <c r="W84" s="1947"/>
      <c r="X84" s="1947"/>
      <c r="Y84" s="1947"/>
      <c r="Z84" s="1947"/>
    </row>
    <row r="85" spans="1:26" ht="20.25" customHeight="1">
      <c r="A85" s="1947"/>
      <c r="B85" s="1947"/>
      <c r="C85" s="1947"/>
      <c r="D85" s="1947"/>
      <c r="E85" s="1947"/>
      <c r="F85" s="1947"/>
      <c r="G85" s="1947"/>
      <c r="H85" s="1947"/>
      <c r="I85" s="1947"/>
      <c r="J85" s="1947"/>
      <c r="K85" s="1947"/>
      <c r="L85" s="1947"/>
      <c r="M85" s="1947"/>
      <c r="N85" s="1947"/>
      <c r="O85" s="1947"/>
      <c r="P85" s="1947"/>
      <c r="Q85" s="1947"/>
      <c r="R85" s="1947"/>
      <c r="S85" s="1947"/>
      <c r="T85" s="1947"/>
      <c r="U85" s="1947"/>
      <c r="V85" s="1947"/>
      <c r="W85" s="1947"/>
      <c r="X85" s="1947"/>
      <c r="Y85" s="1947"/>
      <c r="Z85" s="1947"/>
    </row>
    <row r="86" spans="1:26" ht="20.25" customHeight="1">
      <c r="A86" s="1947"/>
      <c r="B86" s="1947"/>
      <c r="C86" s="1947"/>
      <c r="D86" s="1947"/>
      <c r="E86" s="1947"/>
      <c r="F86" s="1947"/>
      <c r="G86" s="1947"/>
      <c r="H86" s="1947"/>
      <c r="I86" s="1947"/>
      <c r="J86" s="1947"/>
      <c r="K86" s="1947"/>
      <c r="L86" s="1947"/>
      <c r="M86" s="1947"/>
      <c r="N86" s="1947"/>
      <c r="O86" s="1947"/>
      <c r="P86" s="1947"/>
      <c r="Q86" s="1947"/>
      <c r="R86" s="1947"/>
      <c r="S86" s="1947"/>
      <c r="T86" s="1947"/>
      <c r="U86" s="1947"/>
      <c r="V86" s="1947"/>
      <c r="W86" s="1947"/>
      <c r="X86" s="1947"/>
      <c r="Y86" s="1947"/>
      <c r="Z86" s="1947"/>
    </row>
    <row r="87" spans="1:26" ht="20.25" customHeight="1">
      <c r="A87" s="1947"/>
      <c r="B87" s="1947"/>
      <c r="C87" s="1947"/>
      <c r="D87" s="1947"/>
      <c r="E87" s="1947"/>
      <c r="F87" s="1947"/>
      <c r="G87" s="1947"/>
      <c r="H87" s="1947"/>
      <c r="I87" s="1947"/>
      <c r="J87" s="1947"/>
      <c r="K87" s="1947"/>
      <c r="L87" s="1947"/>
      <c r="M87" s="1947"/>
      <c r="N87" s="1947"/>
      <c r="O87" s="1947"/>
      <c r="P87" s="1947"/>
      <c r="Q87" s="1947"/>
      <c r="R87" s="1947"/>
      <c r="S87" s="1947"/>
      <c r="T87" s="1947"/>
      <c r="U87" s="1947"/>
      <c r="V87" s="1947"/>
      <c r="W87" s="1947"/>
      <c r="X87" s="1947"/>
      <c r="Y87" s="1947"/>
      <c r="Z87" s="1947"/>
    </row>
    <row r="88" spans="1:26" ht="20.25" customHeight="1">
      <c r="A88" s="1947"/>
      <c r="B88" s="1947"/>
      <c r="C88" s="1947"/>
      <c r="D88" s="1947"/>
      <c r="E88" s="1947"/>
      <c r="F88" s="1947"/>
      <c r="G88" s="1947"/>
      <c r="H88" s="1947"/>
      <c r="I88" s="1947"/>
      <c r="J88" s="1947"/>
      <c r="K88" s="1947"/>
      <c r="L88" s="1947"/>
      <c r="M88" s="1947"/>
      <c r="N88" s="1947"/>
      <c r="O88" s="1947"/>
      <c r="P88" s="1947"/>
      <c r="Q88" s="1947"/>
      <c r="R88" s="1947"/>
      <c r="S88" s="1947"/>
      <c r="T88" s="1947"/>
      <c r="U88" s="1947"/>
      <c r="V88" s="1947"/>
      <c r="W88" s="1947"/>
      <c r="X88" s="1947"/>
      <c r="Y88" s="1947"/>
      <c r="Z88" s="1947"/>
    </row>
    <row r="89" spans="1:26" ht="20.25" customHeight="1">
      <c r="A89" s="1947"/>
      <c r="B89" s="1947"/>
      <c r="C89" s="1947"/>
      <c r="D89" s="1947"/>
      <c r="E89" s="1947"/>
      <c r="F89" s="1947"/>
      <c r="G89" s="1947"/>
      <c r="H89" s="1947"/>
      <c r="I89" s="1947"/>
      <c r="J89" s="1947"/>
      <c r="K89" s="1947"/>
      <c r="L89" s="1947"/>
      <c r="M89" s="1947"/>
      <c r="N89" s="1947"/>
      <c r="O89" s="1947"/>
      <c r="P89" s="1947"/>
      <c r="Q89" s="1947"/>
      <c r="R89" s="1947"/>
      <c r="S89" s="1947"/>
      <c r="T89" s="1947"/>
      <c r="U89" s="1947"/>
      <c r="V89" s="1947"/>
      <c r="W89" s="1947"/>
      <c r="X89" s="1947"/>
      <c r="Y89" s="1947"/>
      <c r="Z89" s="1947"/>
    </row>
    <row r="90" spans="1:26" ht="20.25" customHeight="1">
      <c r="A90" s="1947"/>
      <c r="B90" s="1947"/>
      <c r="C90" s="1947"/>
      <c r="D90" s="1947"/>
      <c r="E90" s="1947"/>
      <c r="F90" s="1947"/>
      <c r="G90" s="1947"/>
      <c r="H90" s="1947"/>
      <c r="I90" s="1947"/>
      <c r="J90" s="1947"/>
      <c r="K90" s="1947"/>
      <c r="L90" s="1947"/>
      <c r="M90" s="1947"/>
      <c r="N90" s="1947"/>
      <c r="O90" s="1947"/>
      <c r="P90" s="1947"/>
      <c r="Q90" s="1947"/>
      <c r="R90" s="1947"/>
      <c r="S90" s="1947"/>
      <c r="T90" s="1947"/>
      <c r="U90" s="1947"/>
      <c r="V90" s="1947"/>
      <c r="W90" s="1947"/>
      <c r="X90" s="1947"/>
      <c r="Y90" s="1947"/>
      <c r="Z90" s="1947"/>
    </row>
    <row r="91" spans="1:26" ht="20.25" customHeight="1">
      <c r="A91" s="1947"/>
      <c r="B91" s="1947"/>
      <c r="C91" s="1947"/>
      <c r="D91" s="1947"/>
      <c r="E91" s="1947"/>
      <c r="F91" s="1947"/>
      <c r="G91" s="1947"/>
      <c r="H91" s="1947"/>
      <c r="I91" s="1947"/>
      <c r="J91" s="1947"/>
      <c r="K91" s="1947"/>
      <c r="L91" s="1947"/>
      <c r="M91" s="1947"/>
      <c r="N91" s="1947"/>
      <c r="O91" s="1947"/>
      <c r="P91" s="1947"/>
      <c r="Q91" s="1947"/>
      <c r="R91" s="1947"/>
      <c r="S91" s="1947"/>
      <c r="T91" s="1947"/>
      <c r="U91" s="1947"/>
      <c r="V91" s="1947"/>
      <c r="W91" s="1947"/>
      <c r="X91" s="1947"/>
      <c r="Y91" s="1947"/>
      <c r="Z91" s="1947"/>
    </row>
    <row r="92" spans="1:26" ht="20.25" customHeight="1">
      <c r="A92" s="1947"/>
      <c r="B92" s="1947"/>
      <c r="C92" s="1947"/>
      <c r="D92" s="1947"/>
      <c r="E92" s="1947"/>
      <c r="F92" s="1947"/>
      <c r="G92" s="1947"/>
      <c r="H92" s="1947"/>
      <c r="I92" s="1947"/>
      <c r="J92" s="1947"/>
      <c r="K92" s="1947"/>
      <c r="L92" s="1947"/>
      <c r="M92" s="1947"/>
      <c r="N92" s="1947"/>
      <c r="O92" s="1947"/>
      <c r="P92" s="1947"/>
      <c r="Q92" s="1947"/>
      <c r="R92" s="1947"/>
      <c r="S92" s="1947"/>
      <c r="T92" s="1947"/>
      <c r="U92" s="1947"/>
      <c r="V92" s="1947"/>
      <c r="W92" s="1947"/>
      <c r="X92" s="1947"/>
      <c r="Y92" s="1947"/>
      <c r="Z92" s="1947"/>
    </row>
    <row r="93" spans="1:26" ht="20.25" customHeight="1">
      <c r="A93" s="1947"/>
      <c r="B93" s="1947"/>
      <c r="C93" s="1947"/>
      <c r="D93" s="1947"/>
      <c r="E93" s="1947"/>
      <c r="F93" s="1947"/>
      <c r="G93" s="1947"/>
      <c r="H93" s="1947"/>
      <c r="I93" s="1947"/>
      <c r="J93" s="1947"/>
      <c r="K93" s="1947"/>
      <c r="L93" s="1947"/>
      <c r="M93" s="1947"/>
      <c r="N93" s="1947"/>
      <c r="O93" s="1947"/>
      <c r="P93" s="1947"/>
      <c r="Q93" s="1947"/>
      <c r="R93" s="1947"/>
      <c r="S93" s="1947"/>
      <c r="T93" s="1947"/>
      <c r="U93" s="1947"/>
      <c r="V93" s="1947"/>
      <c r="W93" s="1947"/>
      <c r="X93" s="1947"/>
      <c r="Y93" s="1947"/>
      <c r="Z93" s="1947"/>
    </row>
    <row r="94" spans="1:26" ht="20.25" customHeight="1">
      <c r="A94" s="1947"/>
      <c r="B94" s="1947"/>
      <c r="C94" s="1947"/>
      <c r="D94" s="1947"/>
      <c r="E94" s="1947"/>
      <c r="F94" s="1947"/>
      <c r="G94" s="1947"/>
      <c r="H94" s="1947"/>
      <c r="I94" s="1947"/>
      <c r="J94" s="1947"/>
      <c r="K94" s="1947"/>
      <c r="L94" s="1947"/>
      <c r="M94" s="1947"/>
      <c r="N94" s="1947"/>
      <c r="O94" s="1947"/>
      <c r="P94" s="1947"/>
      <c r="Q94" s="1947"/>
      <c r="R94" s="1947"/>
      <c r="S94" s="1947"/>
      <c r="T94" s="1947"/>
      <c r="U94" s="1947"/>
      <c r="V94" s="1947"/>
      <c r="W94" s="1947"/>
      <c r="X94" s="1947"/>
      <c r="Y94" s="1947"/>
      <c r="Z94" s="1947"/>
    </row>
    <row r="95" spans="1:26" ht="20.25" customHeight="1">
      <c r="A95" s="1947"/>
      <c r="B95" s="1947"/>
      <c r="C95" s="1947"/>
      <c r="D95" s="1947"/>
      <c r="E95" s="1947"/>
      <c r="F95" s="1947"/>
      <c r="G95" s="1947"/>
      <c r="H95" s="1947"/>
      <c r="I95" s="1947"/>
      <c r="J95" s="1947"/>
      <c r="K95" s="1947"/>
      <c r="L95" s="1947"/>
      <c r="M95" s="1947"/>
      <c r="N95" s="1947"/>
      <c r="O95" s="1947"/>
      <c r="P95" s="1947"/>
      <c r="Q95" s="1947"/>
      <c r="R95" s="1947"/>
      <c r="S95" s="1947"/>
      <c r="T95" s="1947"/>
      <c r="U95" s="1947"/>
      <c r="V95" s="1947"/>
      <c r="W95" s="1947"/>
      <c r="X95" s="1947"/>
      <c r="Y95" s="1947"/>
      <c r="Z95" s="1947"/>
    </row>
    <row r="96" spans="1:26" ht="20.25" customHeight="1">
      <c r="A96" s="1947"/>
      <c r="B96" s="1947"/>
      <c r="C96" s="1947"/>
      <c r="D96" s="1947"/>
      <c r="E96" s="1947"/>
      <c r="F96" s="1947"/>
      <c r="G96" s="1947"/>
      <c r="H96" s="1947"/>
      <c r="I96" s="1947"/>
      <c r="J96" s="1947"/>
      <c r="K96" s="1947"/>
      <c r="L96" s="1947"/>
      <c r="M96" s="1947"/>
      <c r="N96" s="1947"/>
      <c r="O96" s="1947"/>
      <c r="P96" s="1947"/>
      <c r="Q96" s="1947"/>
      <c r="R96" s="1947"/>
      <c r="S96" s="1947"/>
      <c r="T96" s="1947"/>
      <c r="U96" s="1947"/>
      <c r="V96" s="1947"/>
      <c r="W96" s="1947"/>
      <c r="X96" s="1947"/>
      <c r="Y96" s="1947"/>
      <c r="Z96" s="1947"/>
    </row>
    <row r="97" spans="1:26" ht="20.25" customHeight="1">
      <c r="A97" s="1947"/>
      <c r="B97" s="1947"/>
      <c r="C97" s="1947"/>
      <c r="D97" s="1947"/>
      <c r="E97" s="1947"/>
      <c r="F97" s="1947"/>
      <c r="G97" s="1947"/>
      <c r="H97" s="1947"/>
      <c r="I97" s="1947"/>
      <c r="J97" s="1947"/>
      <c r="K97" s="1947"/>
      <c r="L97" s="1947"/>
      <c r="M97" s="1947"/>
      <c r="N97" s="1947"/>
      <c r="O97" s="1947"/>
      <c r="P97" s="1947"/>
      <c r="Q97" s="1947"/>
      <c r="R97" s="1947"/>
      <c r="S97" s="1947"/>
      <c r="T97" s="1947"/>
      <c r="U97" s="1947"/>
      <c r="V97" s="1947"/>
      <c r="W97" s="1947"/>
      <c r="X97" s="1947"/>
      <c r="Y97" s="1947"/>
      <c r="Z97" s="1947"/>
    </row>
    <row r="98" spans="1:26" ht="20.25" customHeight="1">
      <c r="A98" s="1947"/>
      <c r="B98" s="1947"/>
      <c r="C98" s="1947"/>
      <c r="D98" s="1947"/>
      <c r="E98" s="1947"/>
      <c r="F98" s="1947"/>
      <c r="G98" s="1947"/>
      <c r="H98" s="1947"/>
      <c r="I98" s="1947"/>
      <c r="J98" s="1947"/>
      <c r="K98" s="1947"/>
      <c r="L98" s="1947"/>
      <c r="M98" s="1947"/>
      <c r="N98" s="1947"/>
      <c r="O98" s="1947"/>
      <c r="P98" s="1947"/>
      <c r="Q98" s="1947"/>
      <c r="R98" s="1947"/>
      <c r="S98" s="1947"/>
      <c r="T98" s="1947"/>
      <c r="U98" s="1947"/>
      <c r="V98" s="1947"/>
      <c r="W98" s="1947"/>
      <c r="X98" s="1947"/>
      <c r="Y98" s="1947"/>
      <c r="Z98" s="1947"/>
    </row>
    <row r="99" spans="1:26" ht="20.25" customHeight="1">
      <c r="A99" s="1947"/>
      <c r="B99" s="1947"/>
      <c r="C99" s="1947"/>
      <c r="D99" s="1947"/>
      <c r="E99" s="1947"/>
      <c r="F99" s="1947"/>
      <c r="G99" s="1947"/>
      <c r="H99" s="1947"/>
      <c r="I99" s="1947"/>
      <c r="J99" s="1947"/>
      <c r="K99" s="1947"/>
      <c r="L99" s="1947"/>
      <c r="M99" s="1947"/>
      <c r="N99" s="1947"/>
      <c r="O99" s="1947"/>
      <c r="P99" s="1947"/>
      <c r="Q99" s="1947"/>
      <c r="R99" s="1947"/>
      <c r="S99" s="1947"/>
      <c r="T99" s="1947"/>
      <c r="U99" s="1947"/>
      <c r="V99" s="1947"/>
      <c r="W99" s="1947"/>
      <c r="X99" s="1947"/>
      <c r="Y99" s="1947"/>
      <c r="Z99" s="1947"/>
    </row>
    <row r="100" spans="1:26" ht="20.25" customHeight="1">
      <c r="A100" s="1947"/>
      <c r="B100" s="1947"/>
      <c r="C100" s="1947"/>
      <c r="D100" s="1947"/>
      <c r="E100" s="1947"/>
      <c r="F100" s="1947"/>
      <c r="G100" s="1947"/>
      <c r="H100" s="1947"/>
      <c r="I100" s="1947"/>
      <c r="J100" s="1947"/>
      <c r="K100" s="1947"/>
      <c r="L100" s="1947"/>
      <c r="M100" s="1947"/>
      <c r="N100" s="1947"/>
      <c r="O100" s="1947"/>
      <c r="P100" s="1947"/>
      <c r="Q100" s="1947"/>
      <c r="R100" s="1947"/>
      <c r="S100" s="1947"/>
      <c r="T100" s="1947"/>
      <c r="U100" s="1947"/>
      <c r="V100" s="1947"/>
      <c r="W100" s="1947"/>
      <c r="X100" s="1947"/>
      <c r="Y100" s="1947"/>
      <c r="Z100" s="1947"/>
    </row>
    <row r="101" spans="1:26" ht="20.25" customHeight="1">
      <c r="A101" s="1947"/>
      <c r="B101" s="1947"/>
      <c r="C101" s="1947"/>
      <c r="D101" s="1947"/>
      <c r="E101" s="1947"/>
      <c r="F101" s="1947"/>
      <c r="G101" s="1947"/>
      <c r="H101" s="1947"/>
      <c r="I101" s="1947"/>
      <c r="J101" s="1947"/>
      <c r="K101" s="1947"/>
      <c r="L101" s="1947"/>
      <c r="M101" s="1947"/>
      <c r="N101" s="1947"/>
      <c r="O101" s="1947"/>
      <c r="P101" s="1947"/>
      <c r="Q101" s="1947"/>
      <c r="R101" s="1947"/>
      <c r="S101" s="1947"/>
      <c r="T101" s="1947"/>
      <c r="U101" s="1947"/>
      <c r="V101" s="1947"/>
      <c r="W101" s="1947"/>
      <c r="X101" s="1947"/>
      <c r="Y101" s="1947"/>
      <c r="Z101" s="1947"/>
    </row>
    <row r="102" spans="1:26" ht="20.25" customHeight="1">
      <c r="A102" s="1947"/>
      <c r="B102" s="1947"/>
      <c r="C102" s="1947"/>
      <c r="D102" s="1947"/>
      <c r="E102" s="1947"/>
      <c r="F102" s="1947"/>
      <c r="G102" s="1947"/>
      <c r="H102" s="1947"/>
      <c r="I102" s="1947"/>
      <c r="J102" s="1947"/>
      <c r="K102" s="1947"/>
      <c r="L102" s="1947"/>
      <c r="M102" s="1947"/>
      <c r="N102" s="1947"/>
      <c r="O102" s="1947"/>
      <c r="P102" s="1947"/>
      <c r="Q102" s="1947"/>
      <c r="R102" s="1947"/>
      <c r="S102" s="1947"/>
      <c r="T102" s="1947"/>
      <c r="U102" s="1947"/>
      <c r="V102" s="1947"/>
      <c r="W102" s="1947"/>
      <c r="X102" s="1947"/>
      <c r="Y102" s="1947"/>
      <c r="Z102" s="1947"/>
    </row>
    <row r="103" spans="1:26" ht="20.25" customHeight="1">
      <c r="A103" s="1947"/>
      <c r="B103" s="1947"/>
      <c r="C103" s="1947"/>
      <c r="D103" s="1947"/>
      <c r="E103" s="1947"/>
      <c r="F103" s="1947"/>
      <c r="G103" s="1947"/>
      <c r="H103" s="1947"/>
      <c r="I103" s="1947"/>
      <c r="J103" s="1947"/>
      <c r="K103" s="1947"/>
      <c r="L103" s="1947"/>
      <c r="M103" s="1947"/>
      <c r="N103" s="1947"/>
      <c r="O103" s="1947"/>
      <c r="P103" s="1947"/>
      <c r="Q103" s="1947"/>
      <c r="R103" s="1947"/>
      <c r="S103" s="1947"/>
      <c r="T103" s="1947"/>
      <c r="U103" s="1947"/>
      <c r="V103" s="1947"/>
      <c r="W103" s="1947"/>
      <c r="X103" s="1947"/>
      <c r="Y103" s="1947"/>
      <c r="Z103" s="1947"/>
    </row>
    <row r="104" spans="1:26" ht="20.25" customHeight="1">
      <c r="A104" s="1947"/>
      <c r="B104" s="1947"/>
      <c r="C104" s="1947"/>
      <c r="D104" s="1947"/>
      <c r="E104" s="1947"/>
      <c r="F104" s="1947"/>
      <c r="G104" s="1947"/>
      <c r="H104" s="1947"/>
      <c r="I104" s="1947"/>
      <c r="J104" s="1947"/>
      <c r="K104" s="1947"/>
      <c r="L104" s="1947"/>
      <c r="M104" s="1947"/>
      <c r="N104" s="1947"/>
      <c r="O104" s="1947"/>
      <c r="P104" s="1947"/>
      <c r="Q104" s="1947"/>
      <c r="R104" s="1947"/>
      <c r="S104" s="1947"/>
      <c r="T104" s="1947"/>
      <c r="U104" s="1947"/>
      <c r="V104" s="1947"/>
      <c r="W104" s="1947"/>
      <c r="X104" s="1947"/>
      <c r="Y104" s="1947"/>
      <c r="Z104" s="1947"/>
    </row>
    <row r="105" spans="1:26" ht="20.25" customHeight="1">
      <c r="A105" s="1947"/>
      <c r="B105" s="1947"/>
      <c r="C105" s="1947"/>
      <c r="D105" s="1947"/>
      <c r="E105" s="1947"/>
      <c r="F105" s="1947"/>
      <c r="G105" s="1947"/>
      <c r="H105" s="1947"/>
      <c r="I105" s="1947"/>
      <c r="J105" s="1947"/>
      <c r="K105" s="1947"/>
      <c r="L105" s="1947"/>
      <c r="M105" s="1947"/>
      <c r="N105" s="1947"/>
      <c r="O105" s="1947"/>
      <c r="P105" s="1947"/>
      <c r="Q105" s="1947"/>
      <c r="R105" s="1947"/>
      <c r="S105" s="1947"/>
      <c r="T105" s="1947"/>
      <c r="U105" s="1947"/>
      <c r="V105" s="1947"/>
      <c r="W105" s="1947"/>
      <c r="X105" s="1947"/>
      <c r="Y105" s="1947"/>
      <c r="Z105" s="1947"/>
    </row>
    <row r="106" spans="1:26" ht="20.25" customHeight="1">
      <c r="A106" s="1947"/>
      <c r="B106" s="1947"/>
      <c r="C106" s="1947"/>
      <c r="D106" s="1947"/>
      <c r="E106" s="1947"/>
      <c r="F106" s="1947"/>
      <c r="G106" s="1947"/>
      <c r="H106" s="1947"/>
      <c r="I106" s="1947"/>
      <c r="J106" s="1947"/>
      <c r="K106" s="1947"/>
      <c r="L106" s="1947"/>
      <c r="M106" s="1947"/>
      <c r="N106" s="1947"/>
      <c r="O106" s="1947"/>
      <c r="P106" s="1947"/>
      <c r="Q106" s="1947"/>
      <c r="R106" s="1947"/>
      <c r="S106" s="1947"/>
      <c r="T106" s="1947"/>
      <c r="U106" s="1947"/>
      <c r="V106" s="1947"/>
      <c r="W106" s="1947"/>
      <c r="X106" s="1947"/>
      <c r="Y106" s="1947"/>
      <c r="Z106" s="1947"/>
    </row>
    <row r="107" spans="1:26" ht="20.25" customHeight="1">
      <c r="A107" s="1947"/>
      <c r="B107" s="1947"/>
      <c r="C107" s="1947"/>
      <c r="D107" s="1947"/>
      <c r="E107" s="1947"/>
      <c r="F107" s="1947"/>
      <c r="G107" s="1947"/>
      <c r="H107" s="1947"/>
      <c r="I107" s="1947"/>
      <c r="J107" s="1947"/>
      <c r="K107" s="1947"/>
      <c r="L107" s="1947"/>
      <c r="M107" s="1947"/>
      <c r="N107" s="1947"/>
      <c r="O107" s="1947"/>
      <c r="P107" s="1947"/>
      <c r="Q107" s="1947"/>
      <c r="R107" s="1947"/>
      <c r="S107" s="1947"/>
      <c r="T107" s="1947"/>
      <c r="U107" s="1947"/>
      <c r="V107" s="1947"/>
      <c r="W107" s="1947"/>
      <c r="X107" s="1947"/>
      <c r="Y107" s="1947"/>
      <c r="Z107" s="1947"/>
    </row>
    <row r="108" spans="1:26" ht="20.25" customHeight="1">
      <c r="A108" s="1947"/>
      <c r="B108" s="1947"/>
      <c r="C108" s="1947"/>
      <c r="D108" s="1947"/>
      <c r="E108" s="1947"/>
      <c r="F108" s="1947"/>
      <c r="G108" s="1947"/>
      <c r="H108" s="1947"/>
      <c r="I108" s="1947"/>
      <c r="J108" s="1947"/>
      <c r="K108" s="1947"/>
      <c r="L108" s="1947"/>
      <c r="M108" s="1947"/>
      <c r="N108" s="1947"/>
      <c r="O108" s="1947"/>
      <c r="P108" s="1947"/>
      <c r="Q108" s="1947"/>
      <c r="R108" s="1947"/>
      <c r="S108" s="1947"/>
      <c r="T108" s="1947"/>
      <c r="U108" s="1947"/>
      <c r="V108" s="1947"/>
      <c r="W108" s="1947"/>
      <c r="X108" s="1947"/>
      <c r="Y108" s="1947"/>
      <c r="Z108" s="1947"/>
    </row>
    <row r="109" spans="1:26" ht="20.25" customHeight="1">
      <c r="A109" s="1947"/>
      <c r="B109" s="1947"/>
      <c r="C109" s="1947"/>
      <c r="D109" s="1947"/>
      <c r="E109" s="1947"/>
      <c r="F109" s="1947"/>
      <c r="G109" s="1947"/>
      <c r="H109" s="1947"/>
      <c r="I109" s="1947"/>
      <c r="J109" s="1947"/>
      <c r="K109" s="1947"/>
      <c r="L109" s="1947"/>
      <c r="M109" s="1947"/>
      <c r="N109" s="1947"/>
      <c r="O109" s="1947"/>
      <c r="P109" s="1947"/>
      <c r="Q109" s="1947"/>
      <c r="R109" s="1947"/>
      <c r="S109" s="1947"/>
      <c r="T109" s="1947"/>
      <c r="U109" s="1947"/>
      <c r="V109" s="1947"/>
      <c r="W109" s="1947"/>
      <c r="X109" s="1947"/>
      <c r="Y109" s="1947"/>
      <c r="Z109" s="1947"/>
    </row>
    <row r="110" spans="1:26" ht="20.25" customHeight="1">
      <c r="A110" s="1947"/>
      <c r="B110" s="1947"/>
      <c r="C110" s="1947"/>
      <c r="D110" s="1947"/>
      <c r="E110" s="1947"/>
      <c r="F110" s="1947"/>
      <c r="G110" s="1947"/>
      <c r="H110" s="1947"/>
      <c r="I110" s="1947"/>
      <c r="J110" s="1947"/>
      <c r="K110" s="1947"/>
      <c r="L110" s="1947"/>
      <c r="M110" s="1947"/>
      <c r="N110" s="1947"/>
      <c r="O110" s="1947"/>
      <c r="P110" s="1947"/>
      <c r="Q110" s="1947"/>
      <c r="R110" s="1947"/>
      <c r="S110" s="1947"/>
      <c r="T110" s="1947"/>
      <c r="U110" s="1947"/>
      <c r="V110" s="1947"/>
      <c r="W110" s="1947"/>
      <c r="X110" s="1947"/>
      <c r="Y110" s="1947"/>
      <c r="Z110" s="1947"/>
    </row>
    <row r="111" spans="1:26" ht="20.25" customHeight="1">
      <c r="A111" s="1947"/>
      <c r="B111" s="1947"/>
      <c r="C111" s="1947"/>
      <c r="D111" s="1947"/>
      <c r="E111" s="1947"/>
      <c r="F111" s="1947"/>
      <c r="G111" s="1947"/>
      <c r="H111" s="1947"/>
      <c r="I111" s="1947"/>
      <c r="J111" s="1947"/>
      <c r="K111" s="1947"/>
      <c r="L111" s="1947"/>
      <c r="M111" s="1947"/>
      <c r="N111" s="1947"/>
      <c r="O111" s="1947"/>
      <c r="P111" s="1947"/>
      <c r="Q111" s="1947"/>
      <c r="R111" s="1947"/>
      <c r="S111" s="1947"/>
      <c r="T111" s="1947"/>
      <c r="U111" s="1947"/>
      <c r="V111" s="1947"/>
      <c r="W111" s="1947"/>
      <c r="X111" s="1947"/>
      <c r="Y111" s="1947"/>
      <c r="Z111" s="1947"/>
    </row>
    <row r="112" spans="1:26" ht="20.25" customHeight="1">
      <c r="A112" s="1947"/>
      <c r="B112" s="1947"/>
      <c r="C112" s="1947"/>
      <c r="D112" s="1947"/>
      <c r="E112" s="1947"/>
      <c r="F112" s="1947"/>
      <c r="G112" s="1947"/>
      <c r="H112" s="1947"/>
      <c r="I112" s="1947"/>
      <c r="J112" s="1947"/>
      <c r="K112" s="1947"/>
      <c r="L112" s="1947"/>
      <c r="M112" s="1947"/>
      <c r="N112" s="1947"/>
      <c r="O112" s="1947"/>
      <c r="P112" s="1947"/>
      <c r="Q112" s="1947"/>
      <c r="R112" s="1947"/>
      <c r="S112" s="1947"/>
      <c r="T112" s="1947"/>
      <c r="U112" s="1947"/>
      <c r="V112" s="1947"/>
      <c r="W112" s="1947"/>
      <c r="X112" s="1947"/>
      <c r="Y112" s="1947"/>
      <c r="Z112" s="1947"/>
    </row>
    <row r="113" spans="1:26" ht="20.25" customHeight="1">
      <c r="A113" s="1947"/>
      <c r="B113" s="1947"/>
      <c r="C113" s="1947"/>
      <c r="D113" s="1947"/>
      <c r="E113" s="1947"/>
      <c r="F113" s="1947"/>
      <c r="G113" s="1947"/>
      <c r="H113" s="1947"/>
      <c r="I113" s="1947"/>
      <c r="J113" s="1947"/>
      <c r="K113" s="1947"/>
      <c r="L113" s="1947"/>
      <c r="M113" s="1947"/>
      <c r="N113" s="1947"/>
      <c r="O113" s="1947"/>
      <c r="P113" s="1947"/>
      <c r="Q113" s="1947"/>
      <c r="R113" s="1947"/>
      <c r="S113" s="1947"/>
      <c r="T113" s="1947"/>
      <c r="U113" s="1947"/>
      <c r="V113" s="1947"/>
      <c r="W113" s="1947"/>
      <c r="X113" s="1947"/>
      <c r="Y113" s="1947"/>
      <c r="Z113" s="1947"/>
    </row>
    <row r="114" spans="1:26" ht="20.25" customHeight="1">
      <c r="A114" s="1947"/>
      <c r="B114" s="1947"/>
      <c r="C114" s="1947"/>
      <c r="D114" s="1947"/>
      <c r="E114" s="1947"/>
      <c r="F114" s="1947"/>
      <c r="G114" s="1947"/>
      <c r="H114" s="1947"/>
      <c r="I114" s="1947"/>
      <c r="J114" s="1947"/>
      <c r="K114" s="1947"/>
      <c r="L114" s="1947"/>
      <c r="M114" s="1947"/>
      <c r="N114" s="1947"/>
      <c r="O114" s="1947"/>
      <c r="P114" s="1947"/>
      <c r="Q114" s="1947"/>
      <c r="R114" s="1947"/>
      <c r="S114" s="1947"/>
      <c r="T114" s="1947"/>
      <c r="U114" s="1947"/>
      <c r="V114" s="1947"/>
      <c r="W114" s="1947"/>
      <c r="X114" s="1947"/>
      <c r="Y114" s="1947"/>
      <c r="Z114" s="1947"/>
    </row>
    <row r="115" spans="1:26" ht="20.25" customHeight="1">
      <c r="A115" s="1947"/>
      <c r="B115" s="1947"/>
      <c r="C115" s="1947"/>
      <c r="D115" s="1947"/>
      <c r="E115" s="1947"/>
      <c r="F115" s="1947"/>
      <c r="G115" s="1947"/>
      <c r="H115" s="1947"/>
      <c r="I115" s="1947"/>
      <c r="J115" s="1947"/>
      <c r="K115" s="1947"/>
      <c r="L115" s="1947"/>
      <c r="M115" s="1947"/>
      <c r="N115" s="1947"/>
      <c r="O115" s="1947"/>
      <c r="P115" s="1947"/>
      <c r="Q115" s="1947"/>
      <c r="R115" s="1947"/>
      <c r="S115" s="1947"/>
      <c r="T115" s="1947"/>
      <c r="U115" s="1947"/>
      <c r="V115" s="1947"/>
      <c r="W115" s="1947"/>
      <c r="X115" s="1947"/>
      <c r="Y115" s="1947"/>
      <c r="Z115" s="1947"/>
    </row>
    <row r="116" spans="1:26" ht="20.25" customHeight="1">
      <c r="A116" s="1947"/>
      <c r="B116" s="1947"/>
      <c r="C116" s="1947"/>
      <c r="D116" s="1947"/>
      <c r="E116" s="1947"/>
      <c r="F116" s="1947"/>
      <c r="G116" s="1947"/>
      <c r="H116" s="1947"/>
      <c r="I116" s="1947"/>
      <c r="J116" s="1947"/>
      <c r="K116" s="1947"/>
      <c r="L116" s="1947"/>
      <c r="M116" s="1947"/>
      <c r="N116" s="1947"/>
      <c r="O116" s="1947"/>
      <c r="P116" s="1947"/>
      <c r="Q116" s="1947"/>
      <c r="R116" s="1947"/>
      <c r="S116" s="1947"/>
      <c r="T116" s="1947"/>
      <c r="U116" s="1947"/>
      <c r="V116" s="1947"/>
      <c r="W116" s="1947"/>
      <c r="X116" s="1947"/>
      <c r="Y116" s="1947"/>
      <c r="Z116" s="1947"/>
    </row>
    <row r="117" spans="1:26" ht="20.25" customHeight="1">
      <c r="A117" s="1947"/>
      <c r="B117" s="1947"/>
      <c r="C117" s="1947"/>
      <c r="D117" s="1947"/>
      <c r="E117" s="1947"/>
      <c r="F117" s="1947"/>
      <c r="G117" s="1947"/>
      <c r="H117" s="1947"/>
      <c r="I117" s="1947"/>
      <c r="J117" s="1947"/>
      <c r="K117" s="1947"/>
      <c r="L117" s="1947"/>
      <c r="M117" s="1947"/>
      <c r="N117" s="1947"/>
      <c r="O117" s="1947"/>
      <c r="P117" s="1947"/>
      <c r="Q117" s="1947"/>
      <c r="R117" s="1947"/>
      <c r="S117" s="1947"/>
      <c r="T117" s="1947"/>
      <c r="U117" s="1947"/>
      <c r="V117" s="1947"/>
      <c r="W117" s="1947"/>
      <c r="X117" s="1947"/>
      <c r="Y117" s="1947"/>
      <c r="Z117" s="1947"/>
    </row>
    <row r="118" spans="1:26" ht="20.25" customHeight="1">
      <c r="A118" s="1947"/>
      <c r="B118" s="1947"/>
      <c r="C118" s="1947"/>
      <c r="D118" s="1947"/>
      <c r="E118" s="1947"/>
      <c r="F118" s="1947"/>
      <c r="G118" s="1947"/>
      <c r="H118" s="1947"/>
      <c r="I118" s="1947"/>
      <c r="J118" s="1947"/>
      <c r="K118" s="1947"/>
      <c r="L118" s="1947"/>
      <c r="M118" s="1947"/>
      <c r="N118" s="1947"/>
      <c r="O118" s="1947"/>
      <c r="P118" s="1947"/>
      <c r="Q118" s="1947"/>
      <c r="R118" s="1947"/>
      <c r="S118" s="1947"/>
      <c r="T118" s="1947"/>
      <c r="U118" s="1947"/>
      <c r="V118" s="1947"/>
      <c r="W118" s="1947"/>
      <c r="X118" s="1947"/>
      <c r="Y118" s="1947"/>
      <c r="Z118" s="1947"/>
    </row>
    <row r="119" spans="1:26" ht="20.25" customHeight="1">
      <c r="A119" s="1947"/>
      <c r="B119" s="1947"/>
      <c r="C119" s="1947"/>
      <c r="D119" s="1947"/>
      <c r="E119" s="1947"/>
      <c r="F119" s="1947"/>
      <c r="G119" s="1947"/>
      <c r="H119" s="1947"/>
      <c r="I119" s="1947"/>
      <c r="J119" s="1947"/>
      <c r="K119" s="1947"/>
      <c r="L119" s="1947"/>
      <c r="M119" s="1947"/>
      <c r="N119" s="1947"/>
      <c r="O119" s="1947"/>
      <c r="P119" s="1947"/>
      <c r="Q119" s="1947"/>
      <c r="R119" s="1947"/>
      <c r="S119" s="1947"/>
      <c r="T119" s="1947"/>
      <c r="U119" s="1947"/>
      <c r="V119" s="1947"/>
      <c r="W119" s="1947"/>
      <c r="X119" s="1947"/>
      <c r="Y119" s="1947"/>
      <c r="Z119" s="1947"/>
    </row>
    <row r="120" spans="1:26" ht="20.25" customHeight="1">
      <c r="A120" s="1947"/>
      <c r="B120" s="1947"/>
      <c r="C120" s="1947"/>
      <c r="D120" s="1947"/>
      <c r="E120" s="1947"/>
      <c r="F120" s="1947"/>
      <c r="G120" s="1947"/>
      <c r="H120" s="1947"/>
      <c r="I120" s="1947"/>
      <c r="J120" s="1947"/>
      <c r="K120" s="1947"/>
      <c r="L120" s="1947"/>
      <c r="M120" s="1947"/>
      <c r="N120" s="1947"/>
      <c r="O120" s="1947"/>
      <c r="P120" s="1947"/>
      <c r="Q120" s="1947"/>
      <c r="R120" s="1947"/>
      <c r="S120" s="1947"/>
      <c r="T120" s="1947"/>
      <c r="U120" s="1947"/>
      <c r="V120" s="1947"/>
      <c r="W120" s="1947"/>
      <c r="X120" s="1947"/>
      <c r="Y120" s="1947"/>
      <c r="Z120" s="1947"/>
    </row>
    <row r="121" spans="1:26" ht="20.25" customHeight="1">
      <c r="A121" s="1947"/>
      <c r="B121" s="1947"/>
      <c r="C121" s="1947"/>
      <c r="D121" s="1947"/>
      <c r="E121" s="1947"/>
      <c r="F121" s="1947"/>
      <c r="G121" s="1947"/>
      <c r="H121" s="1947"/>
      <c r="I121" s="1947"/>
      <c r="J121" s="1947"/>
      <c r="K121" s="1947"/>
      <c r="L121" s="1947"/>
      <c r="M121" s="1947"/>
      <c r="N121" s="1947"/>
      <c r="O121" s="1947"/>
      <c r="P121" s="1947"/>
      <c r="Q121" s="1947"/>
      <c r="R121" s="1947"/>
      <c r="S121" s="1947"/>
      <c r="T121" s="1947"/>
      <c r="U121" s="1947"/>
      <c r="V121" s="1947"/>
      <c r="W121" s="1947"/>
      <c r="X121" s="1947"/>
      <c r="Y121" s="1947"/>
      <c r="Z121" s="1947"/>
    </row>
    <row r="122" spans="1:26" ht="20.25" customHeight="1">
      <c r="A122" s="1947"/>
      <c r="B122" s="1947"/>
      <c r="C122" s="1947"/>
      <c r="D122" s="1947"/>
      <c r="E122" s="1947"/>
      <c r="F122" s="1947"/>
      <c r="G122" s="1947"/>
      <c r="H122" s="1947"/>
      <c r="I122" s="1947"/>
      <c r="J122" s="1947"/>
      <c r="K122" s="1947"/>
      <c r="L122" s="1947"/>
      <c r="M122" s="1947"/>
      <c r="N122" s="1947"/>
      <c r="O122" s="1947"/>
      <c r="P122" s="1947"/>
      <c r="Q122" s="1947"/>
      <c r="R122" s="1947"/>
      <c r="S122" s="1947"/>
      <c r="T122" s="1947"/>
      <c r="U122" s="1947"/>
      <c r="V122" s="1947"/>
      <c r="W122" s="1947"/>
      <c r="X122" s="1947"/>
      <c r="Y122" s="1947"/>
      <c r="Z122" s="1947"/>
    </row>
    <row r="123" spans="1:26" ht="20.25" customHeight="1">
      <c r="A123" s="1947"/>
      <c r="B123" s="1947"/>
      <c r="C123" s="1947"/>
      <c r="D123" s="1947"/>
      <c r="E123" s="1947"/>
      <c r="F123" s="1947"/>
      <c r="G123" s="1947"/>
      <c r="H123" s="1947"/>
      <c r="I123" s="1947"/>
      <c r="J123" s="1947"/>
      <c r="K123" s="1947"/>
      <c r="L123" s="1947"/>
      <c r="M123" s="1947"/>
      <c r="N123" s="1947"/>
      <c r="O123" s="1947"/>
      <c r="P123" s="1947"/>
      <c r="Q123" s="1947"/>
      <c r="R123" s="1947"/>
      <c r="S123" s="1947"/>
      <c r="T123" s="1947"/>
      <c r="U123" s="1947"/>
      <c r="V123" s="1947"/>
      <c r="W123" s="1947"/>
      <c r="X123" s="1947"/>
      <c r="Y123" s="1947"/>
      <c r="Z123" s="1947"/>
    </row>
    <row r="124" spans="1:26" ht="20.25" customHeight="1">
      <c r="A124" s="1947"/>
      <c r="B124" s="1947"/>
      <c r="C124" s="1947"/>
      <c r="D124" s="1947"/>
      <c r="E124" s="1947"/>
      <c r="F124" s="1947"/>
      <c r="G124" s="1947"/>
      <c r="H124" s="1947"/>
      <c r="I124" s="1947"/>
      <c r="J124" s="1947"/>
      <c r="K124" s="1947"/>
      <c r="L124" s="1947"/>
      <c r="M124" s="1947"/>
      <c r="N124" s="1947"/>
      <c r="O124" s="1947"/>
      <c r="P124" s="1947"/>
      <c r="Q124" s="1947"/>
      <c r="R124" s="1947"/>
      <c r="S124" s="1947"/>
      <c r="T124" s="1947"/>
      <c r="U124" s="1947"/>
      <c r="V124" s="1947"/>
      <c r="W124" s="1947"/>
      <c r="X124" s="1947"/>
      <c r="Y124" s="1947"/>
      <c r="Z124" s="1947"/>
    </row>
    <row r="125" spans="1:26" ht="20.25" customHeight="1">
      <c r="A125" s="1947"/>
      <c r="B125" s="1947"/>
      <c r="C125" s="1947"/>
      <c r="D125" s="1947"/>
      <c r="E125" s="1947"/>
      <c r="F125" s="1947"/>
      <c r="G125" s="1947"/>
      <c r="H125" s="1947"/>
      <c r="I125" s="1947"/>
      <c r="J125" s="1947"/>
      <c r="K125" s="1947"/>
      <c r="L125" s="1947"/>
      <c r="M125" s="1947"/>
      <c r="N125" s="1947"/>
      <c r="O125" s="1947"/>
      <c r="P125" s="1947"/>
      <c r="Q125" s="1947"/>
      <c r="R125" s="1947"/>
      <c r="S125" s="1947"/>
      <c r="T125" s="1947"/>
      <c r="U125" s="1947"/>
      <c r="V125" s="1947"/>
      <c r="W125" s="1947"/>
      <c r="X125" s="1947"/>
      <c r="Y125" s="1947"/>
      <c r="Z125" s="1947"/>
    </row>
    <row r="126" spans="1:26" ht="20.25" customHeight="1">
      <c r="A126" s="1947"/>
      <c r="B126" s="1947"/>
      <c r="C126" s="1947"/>
      <c r="D126" s="1947"/>
      <c r="E126" s="1947"/>
      <c r="F126" s="1947"/>
      <c r="G126" s="1947"/>
      <c r="H126" s="1947"/>
      <c r="I126" s="1947"/>
      <c r="J126" s="1947"/>
      <c r="K126" s="1947"/>
      <c r="L126" s="1947"/>
      <c r="M126" s="1947"/>
      <c r="N126" s="1947"/>
      <c r="O126" s="1947"/>
      <c r="P126" s="1947"/>
      <c r="Q126" s="1947"/>
      <c r="R126" s="1947"/>
      <c r="S126" s="1947"/>
      <c r="T126" s="1947"/>
      <c r="U126" s="1947"/>
      <c r="V126" s="1947"/>
      <c r="W126" s="1947"/>
      <c r="X126" s="1947"/>
      <c r="Y126" s="1947"/>
      <c r="Z126" s="1947"/>
    </row>
    <row r="127" spans="1:26" ht="20.25" customHeight="1">
      <c r="A127" s="1947"/>
      <c r="B127" s="1947"/>
      <c r="C127" s="1947"/>
      <c r="D127" s="1947"/>
      <c r="E127" s="1947"/>
      <c r="F127" s="1947"/>
      <c r="G127" s="1947"/>
      <c r="H127" s="1947"/>
      <c r="I127" s="1947"/>
      <c r="J127" s="1947"/>
      <c r="K127" s="1947"/>
      <c r="L127" s="1947"/>
      <c r="M127" s="1947"/>
      <c r="N127" s="1947"/>
      <c r="O127" s="1947"/>
      <c r="P127" s="1947"/>
      <c r="Q127" s="1947"/>
      <c r="R127" s="1947"/>
      <c r="S127" s="1947"/>
      <c r="T127" s="1947"/>
      <c r="U127" s="1947"/>
      <c r="V127" s="1947"/>
      <c r="W127" s="1947"/>
      <c r="X127" s="1947"/>
      <c r="Y127" s="1947"/>
      <c r="Z127" s="1947"/>
    </row>
    <row r="128" spans="1:26" ht="20.25" customHeight="1">
      <c r="A128" s="1947"/>
      <c r="B128" s="1947"/>
      <c r="C128" s="1947"/>
      <c r="D128" s="1947"/>
      <c r="E128" s="1947"/>
      <c r="F128" s="1947"/>
      <c r="G128" s="1947"/>
      <c r="H128" s="1947"/>
      <c r="I128" s="1947"/>
      <c r="J128" s="1947"/>
      <c r="K128" s="1947"/>
      <c r="L128" s="1947"/>
      <c r="M128" s="1947"/>
      <c r="N128" s="1947"/>
      <c r="O128" s="1947"/>
      <c r="P128" s="1947"/>
      <c r="Q128" s="1947"/>
      <c r="R128" s="1947"/>
      <c r="S128" s="1947"/>
      <c r="T128" s="1947"/>
      <c r="U128" s="1947"/>
      <c r="V128" s="1947"/>
      <c r="W128" s="1947"/>
      <c r="X128" s="1947"/>
      <c r="Y128" s="1947"/>
      <c r="Z128" s="1947"/>
    </row>
    <row r="129" spans="1:26" ht="20.25" customHeight="1">
      <c r="A129" s="1947"/>
      <c r="B129" s="1947"/>
      <c r="C129" s="1947"/>
      <c r="D129" s="1947"/>
      <c r="E129" s="1947"/>
      <c r="F129" s="1947"/>
      <c r="G129" s="1947"/>
      <c r="H129" s="1947"/>
      <c r="I129" s="1947"/>
      <c r="J129" s="1947"/>
      <c r="K129" s="1947"/>
      <c r="L129" s="1947"/>
      <c r="M129" s="1947"/>
      <c r="N129" s="1947"/>
      <c r="O129" s="1947"/>
      <c r="P129" s="1947"/>
      <c r="Q129" s="1947"/>
      <c r="R129" s="1947"/>
      <c r="S129" s="1947"/>
      <c r="T129" s="1947"/>
      <c r="U129" s="1947"/>
      <c r="V129" s="1947"/>
      <c r="W129" s="1947"/>
      <c r="X129" s="1947"/>
      <c r="Y129" s="1947"/>
      <c r="Z129" s="1947"/>
    </row>
    <row r="130" spans="1:26" ht="20.25" customHeight="1">
      <c r="A130" s="1947"/>
      <c r="B130" s="1947"/>
      <c r="C130" s="1947"/>
      <c r="D130" s="1947"/>
      <c r="E130" s="1947"/>
      <c r="F130" s="1947"/>
      <c r="G130" s="1947"/>
      <c r="H130" s="1947"/>
      <c r="I130" s="1947"/>
      <c r="J130" s="1947"/>
      <c r="K130" s="1947"/>
      <c r="L130" s="1947"/>
      <c r="M130" s="1947"/>
      <c r="N130" s="1947"/>
      <c r="O130" s="1947"/>
      <c r="P130" s="1947"/>
      <c r="Q130" s="1947"/>
      <c r="R130" s="1947"/>
      <c r="S130" s="1947"/>
      <c r="T130" s="1947"/>
      <c r="U130" s="1947"/>
      <c r="V130" s="1947"/>
      <c r="W130" s="1947"/>
      <c r="X130" s="1947"/>
      <c r="Y130" s="1947"/>
      <c r="Z130" s="1947"/>
    </row>
    <row r="131" spans="1:26" ht="20.25" customHeight="1">
      <c r="A131" s="1947"/>
      <c r="B131" s="1947"/>
      <c r="C131" s="1947"/>
      <c r="D131" s="1947"/>
      <c r="E131" s="1947"/>
      <c r="F131" s="1947"/>
      <c r="G131" s="1947"/>
      <c r="H131" s="1947"/>
      <c r="I131" s="1947"/>
      <c r="J131" s="1947"/>
      <c r="K131" s="1947"/>
      <c r="L131" s="1947"/>
      <c r="M131" s="1947"/>
      <c r="N131" s="1947"/>
      <c r="O131" s="1947"/>
      <c r="P131" s="1947"/>
      <c r="Q131" s="1947"/>
      <c r="R131" s="1947"/>
      <c r="S131" s="1947"/>
      <c r="T131" s="1947"/>
      <c r="U131" s="1947"/>
      <c r="V131" s="1947"/>
      <c r="W131" s="1947"/>
      <c r="X131" s="1947"/>
      <c r="Y131" s="1947"/>
      <c r="Z131" s="1947"/>
    </row>
    <row r="132" spans="1:26" ht="20.25" customHeight="1">
      <c r="A132" s="1947"/>
      <c r="B132" s="1947"/>
      <c r="C132" s="1947"/>
      <c r="D132" s="1947"/>
      <c r="E132" s="1947"/>
      <c r="F132" s="1947"/>
      <c r="G132" s="1947"/>
      <c r="H132" s="1947"/>
      <c r="I132" s="1947"/>
      <c r="J132" s="1947"/>
      <c r="K132" s="1947"/>
      <c r="L132" s="1947"/>
      <c r="M132" s="1947"/>
      <c r="N132" s="1947"/>
      <c r="O132" s="1947"/>
      <c r="P132" s="1947"/>
      <c r="Q132" s="1947"/>
      <c r="R132" s="1947"/>
      <c r="S132" s="1947"/>
      <c r="T132" s="1947"/>
      <c r="U132" s="1947"/>
      <c r="V132" s="1947"/>
      <c r="W132" s="1947"/>
      <c r="X132" s="1947"/>
      <c r="Y132" s="1947"/>
      <c r="Z132" s="1947"/>
    </row>
    <row r="133" spans="1:26" ht="20.25" customHeight="1">
      <c r="A133" s="1947"/>
      <c r="B133" s="1947"/>
      <c r="C133" s="1947"/>
      <c r="D133" s="1947"/>
      <c r="E133" s="1947"/>
      <c r="F133" s="1947"/>
      <c r="G133" s="1947"/>
      <c r="H133" s="1947"/>
      <c r="I133" s="1947"/>
      <c r="J133" s="1947"/>
      <c r="K133" s="1947"/>
      <c r="L133" s="1947"/>
      <c r="M133" s="1947"/>
      <c r="N133" s="1947"/>
      <c r="O133" s="1947"/>
      <c r="P133" s="1947"/>
      <c r="Q133" s="1947"/>
      <c r="R133" s="1947"/>
      <c r="S133" s="1947"/>
      <c r="T133" s="1947"/>
      <c r="U133" s="1947"/>
      <c r="V133" s="1947"/>
      <c r="W133" s="1947"/>
      <c r="X133" s="1947"/>
      <c r="Y133" s="1947"/>
      <c r="Z133" s="1947"/>
    </row>
    <row r="134" spans="1:26" ht="20.25" customHeight="1">
      <c r="A134" s="1947"/>
      <c r="B134" s="1947"/>
      <c r="C134" s="1947"/>
      <c r="D134" s="1947"/>
      <c r="E134" s="1947"/>
      <c r="F134" s="1947"/>
      <c r="G134" s="1947"/>
      <c r="H134" s="1947"/>
      <c r="I134" s="1947"/>
      <c r="J134" s="1947"/>
      <c r="K134" s="1947"/>
      <c r="L134" s="1947"/>
      <c r="M134" s="1947"/>
      <c r="N134" s="1947"/>
      <c r="O134" s="1947"/>
      <c r="P134" s="1947"/>
      <c r="Q134" s="1947"/>
      <c r="R134" s="1947"/>
      <c r="S134" s="1947"/>
      <c r="T134" s="1947"/>
      <c r="U134" s="1947"/>
      <c r="V134" s="1947"/>
      <c r="W134" s="1947"/>
      <c r="X134" s="1947"/>
      <c r="Y134" s="1947"/>
      <c r="Z134" s="1947"/>
    </row>
    <row r="135" spans="1:26" ht="20.25" customHeight="1">
      <c r="A135" s="1947"/>
      <c r="B135" s="1947"/>
      <c r="C135" s="1947"/>
      <c r="D135" s="1947"/>
      <c r="E135" s="1947"/>
      <c r="F135" s="1947"/>
      <c r="G135" s="1947"/>
      <c r="H135" s="1947"/>
      <c r="I135" s="1947"/>
      <c r="J135" s="1947"/>
      <c r="K135" s="1947"/>
      <c r="L135" s="1947"/>
      <c r="M135" s="1947"/>
      <c r="N135" s="1947"/>
      <c r="O135" s="1947"/>
      <c r="P135" s="1947"/>
      <c r="Q135" s="1947"/>
      <c r="R135" s="1947"/>
      <c r="S135" s="1947"/>
      <c r="T135" s="1947"/>
      <c r="U135" s="1947"/>
      <c r="V135" s="1947"/>
      <c r="W135" s="1947"/>
      <c r="X135" s="1947"/>
      <c r="Y135" s="1947"/>
      <c r="Z135" s="1947"/>
    </row>
    <row r="136" spans="1:26" ht="20.25" customHeight="1">
      <c r="A136" s="1947"/>
      <c r="B136" s="1947"/>
      <c r="C136" s="1947"/>
      <c r="D136" s="1947"/>
      <c r="E136" s="1947"/>
      <c r="F136" s="1947"/>
      <c r="G136" s="1947"/>
      <c r="H136" s="1947"/>
      <c r="I136" s="1947"/>
      <c r="J136" s="1947"/>
      <c r="K136" s="1947"/>
      <c r="L136" s="1947"/>
      <c r="M136" s="1947"/>
      <c r="N136" s="1947"/>
      <c r="O136" s="1947"/>
      <c r="P136" s="1947"/>
      <c r="Q136" s="1947"/>
      <c r="R136" s="1947"/>
      <c r="S136" s="1947"/>
      <c r="T136" s="1947"/>
      <c r="U136" s="1947"/>
      <c r="V136" s="1947"/>
      <c r="W136" s="1947"/>
      <c r="X136" s="1947"/>
      <c r="Y136" s="1947"/>
      <c r="Z136" s="1947"/>
    </row>
    <row r="137" spans="1:26" ht="20.25" customHeight="1">
      <c r="A137" s="1947"/>
      <c r="B137" s="1947"/>
      <c r="C137" s="1947"/>
      <c r="D137" s="1947"/>
      <c r="E137" s="1947"/>
      <c r="F137" s="1947"/>
      <c r="G137" s="1947"/>
      <c r="H137" s="1947"/>
      <c r="I137" s="1947"/>
      <c r="J137" s="1947"/>
      <c r="K137" s="1947"/>
      <c r="L137" s="1947"/>
      <c r="M137" s="1947"/>
      <c r="N137" s="1947"/>
      <c r="O137" s="1947"/>
      <c r="P137" s="1947"/>
      <c r="Q137" s="1947"/>
      <c r="R137" s="1947"/>
      <c r="S137" s="1947"/>
      <c r="T137" s="1947"/>
      <c r="U137" s="1947"/>
      <c r="V137" s="1947"/>
      <c r="W137" s="1947"/>
      <c r="X137" s="1947"/>
      <c r="Y137" s="1947"/>
      <c r="Z137" s="1947"/>
    </row>
    <row r="138" spans="1:26" ht="20.25" customHeight="1">
      <c r="A138" s="1947"/>
      <c r="B138" s="1947"/>
      <c r="C138" s="1947"/>
      <c r="D138" s="1947"/>
      <c r="E138" s="1947"/>
      <c r="F138" s="1947"/>
      <c r="G138" s="1947"/>
      <c r="H138" s="1947"/>
      <c r="I138" s="1947"/>
      <c r="J138" s="1947"/>
      <c r="K138" s="1947"/>
      <c r="L138" s="1947"/>
      <c r="M138" s="1947"/>
      <c r="N138" s="1947"/>
      <c r="O138" s="1947"/>
      <c r="P138" s="1947"/>
      <c r="Q138" s="1947"/>
      <c r="R138" s="1947"/>
      <c r="S138" s="1947"/>
      <c r="T138" s="1947"/>
      <c r="U138" s="1947"/>
      <c r="V138" s="1947"/>
      <c r="W138" s="1947"/>
      <c r="X138" s="1947"/>
      <c r="Y138" s="1947"/>
      <c r="Z138" s="1947"/>
    </row>
    <row r="139" spans="1:26" ht="20.25" customHeight="1">
      <c r="A139" s="1947"/>
      <c r="B139" s="1947"/>
      <c r="C139" s="1947"/>
      <c r="D139" s="1947"/>
      <c r="E139" s="1947"/>
      <c r="F139" s="1947"/>
      <c r="G139" s="1947"/>
      <c r="H139" s="1947"/>
      <c r="I139" s="1947"/>
      <c r="J139" s="1947"/>
      <c r="K139" s="1947"/>
      <c r="L139" s="1947"/>
      <c r="M139" s="1947"/>
      <c r="N139" s="1947"/>
      <c r="O139" s="1947"/>
      <c r="P139" s="1947"/>
      <c r="Q139" s="1947"/>
      <c r="R139" s="1947"/>
      <c r="S139" s="1947"/>
      <c r="T139" s="1947"/>
      <c r="U139" s="1947"/>
      <c r="V139" s="1947"/>
      <c r="W139" s="1947"/>
      <c r="X139" s="1947"/>
      <c r="Y139" s="1947"/>
      <c r="Z139" s="1947"/>
    </row>
    <row r="140" spans="1:26" ht="20.25" customHeight="1">
      <c r="A140" s="1947"/>
      <c r="B140" s="1947"/>
      <c r="C140" s="1947"/>
      <c r="D140" s="1947"/>
      <c r="E140" s="1947"/>
      <c r="F140" s="1947"/>
      <c r="G140" s="1947"/>
      <c r="H140" s="1947"/>
      <c r="I140" s="1947"/>
      <c r="J140" s="1947"/>
      <c r="K140" s="1947"/>
      <c r="L140" s="1947"/>
      <c r="M140" s="1947"/>
      <c r="N140" s="1947"/>
      <c r="O140" s="1947"/>
      <c r="P140" s="1947"/>
      <c r="Q140" s="1947"/>
      <c r="R140" s="1947"/>
      <c r="S140" s="1947"/>
      <c r="T140" s="1947"/>
      <c r="U140" s="1947"/>
      <c r="V140" s="1947"/>
      <c r="W140" s="1947"/>
      <c r="X140" s="1947"/>
      <c r="Y140" s="1947"/>
      <c r="Z140" s="1947"/>
    </row>
    <row r="141" spans="1:26" ht="20.25" customHeight="1">
      <c r="A141" s="1947"/>
      <c r="B141" s="1947"/>
      <c r="C141" s="1947"/>
      <c r="D141" s="1947"/>
      <c r="E141" s="1947"/>
      <c r="F141" s="1947"/>
      <c r="G141" s="1947"/>
      <c r="H141" s="1947"/>
      <c r="I141" s="1947"/>
      <c r="J141" s="1947"/>
      <c r="K141" s="1947"/>
      <c r="L141" s="1947"/>
      <c r="M141" s="1947"/>
      <c r="N141" s="1947"/>
      <c r="O141" s="1947"/>
      <c r="P141" s="1947"/>
      <c r="Q141" s="1947"/>
      <c r="R141" s="1947"/>
      <c r="S141" s="1947"/>
      <c r="T141" s="1947"/>
      <c r="U141" s="1947"/>
      <c r="V141" s="1947"/>
      <c r="W141" s="1947"/>
      <c r="X141" s="1947"/>
      <c r="Y141" s="1947"/>
      <c r="Z141" s="1947"/>
    </row>
    <row r="142" spans="1:26" ht="20.25" customHeight="1">
      <c r="A142" s="1947"/>
      <c r="B142" s="1947"/>
      <c r="C142" s="1947"/>
      <c r="D142" s="1947"/>
      <c r="E142" s="1947"/>
      <c r="F142" s="1947"/>
      <c r="G142" s="1947"/>
      <c r="H142" s="1947"/>
      <c r="I142" s="1947"/>
      <c r="J142" s="1947"/>
      <c r="K142" s="1947"/>
      <c r="L142" s="1947"/>
      <c r="M142" s="1947"/>
      <c r="N142" s="1947"/>
      <c r="O142" s="1947"/>
      <c r="P142" s="1947"/>
      <c r="Q142" s="1947"/>
      <c r="R142" s="1947"/>
      <c r="S142" s="1947"/>
      <c r="T142" s="1947"/>
      <c r="U142" s="1947"/>
      <c r="V142" s="1947"/>
      <c r="W142" s="1947"/>
      <c r="X142" s="1947"/>
      <c r="Y142" s="1947"/>
      <c r="Z142" s="1947"/>
    </row>
    <row r="143" spans="1:26" ht="20.25" customHeight="1">
      <c r="A143" s="1947"/>
      <c r="B143" s="1947"/>
      <c r="C143" s="1947"/>
      <c r="D143" s="1947"/>
      <c r="E143" s="1947"/>
      <c r="F143" s="1947"/>
      <c r="G143" s="1947"/>
      <c r="H143" s="1947"/>
      <c r="I143" s="1947"/>
      <c r="J143" s="1947"/>
      <c r="K143" s="1947"/>
      <c r="L143" s="1947"/>
      <c r="M143" s="1947"/>
      <c r="N143" s="1947"/>
      <c r="O143" s="1947"/>
      <c r="P143" s="1947"/>
      <c r="Q143" s="1947"/>
      <c r="R143" s="1947"/>
      <c r="S143" s="1947"/>
      <c r="T143" s="1947"/>
      <c r="U143" s="1947"/>
      <c r="V143" s="1947"/>
      <c r="W143" s="1947"/>
      <c r="X143" s="1947"/>
      <c r="Y143" s="1947"/>
      <c r="Z143" s="1947"/>
    </row>
    <row r="144" spans="1:26" ht="20.25" customHeight="1">
      <c r="A144" s="1947"/>
      <c r="B144" s="1947"/>
      <c r="C144" s="1947"/>
      <c r="D144" s="1947"/>
      <c r="E144" s="1947"/>
      <c r="F144" s="1947"/>
      <c r="G144" s="1947"/>
      <c r="H144" s="1947"/>
      <c r="I144" s="1947"/>
      <c r="J144" s="1947"/>
      <c r="K144" s="1947"/>
      <c r="L144" s="1947"/>
      <c r="M144" s="1947"/>
      <c r="N144" s="1947"/>
      <c r="O144" s="1947"/>
      <c r="P144" s="1947"/>
      <c r="Q144" s="1947"/>
      <c r="R144" s="1947"/>
      <c r="S144" s="1947"/>
      <c r="T144" s="1947"/>
      <c r="U144" s="1947"/>
      <c r="V144" s="1947"/>
      <c r="W144" s="1947"/>
      <c r="X144" s="1947"/>
      <c r="Y144" s="1947"/>
      <c r="Z144" s="1947"/>
    </row>
    <row r="145" spans="1:26" ht="20.25" customHeight="1">
      <c r="A145" s="1947"/>
      <c r="B145" s="1947"/>
      <c r="C145" s="1947"/>
      <c r="D145" s="1947"/>
      <c r="E145" s="1947"/>
      <c r="F145" s="1947"/>
      <c r="G145" s="1947"/>
      <c r="H145" s="1947"/>
      <c r="I145" s="1947"/>
      <c r="J145" s="1947"/>
      <c r="K145" s="1947"/>
      <c r="L145" s="1947"/>
      <c r="M145" s="1947"/>
      <c r="N145" s="1947"/>
      <c r="O145" s="1947"/>
      <c r="P145" s="1947"/>
      <c r="Q145" s="1947"/>
      <c r="R145" s="1947"/>
      <c r="S145" s="1947"/>
      <c r="T145" s="1947"/>
      <c r="U145" s="1947"/>
      <c r="V145" s="1947"/>
      <c r="W145" s="1947"/>
      <c r="X145" s="1947"/>
      <c r="Y145" s="1947"/>
      <c r="Z145" s="1947"/>
    </row>
    <row r="146" spans="1:26" ht="20.25" customHeight="1">
      <c r="A146" s="1947"/>
      <c r="B146" s="1947"/>
      <c r="C146" s="1947"/>
      <c r="D146" s="1947"/>
      <c r="E146" s="1947"/>
      <c r="F146" s="1947"/>
      <c r="G146" s="1947"/>
      <c r="H146" s="1947"/>
      <c r="I146" s="1947"/>
      <c r="J146" s="1947"/>
      <c r="K146" s="1947"/>
      <c r="L146" s="1947"/>
      <c r="M146" s="1947"/>
      <c r="N146" s="1947"/>
      <c r="O146" s="1947"/>
      <c r="P146" s="1947"/>
      <c r="Q146" s="1947"/>
      <c r="R146" s="1947"/>
      <c r="S146" s="1947"/>
      <c r="T146" s="1947"/>
      <c r="U146" s="1947"/>
      <c r="V146" s="1947"/>
      <c r="W146" s="1947"/>
      <c r="X146" s="1947"/>
      <c r="Y146" s="1947"/>
      <c r="Z146" s="1947"/>
    </row>
    <row r="147" spans="1:26" ht="20.25" customHeight="1">
      <c r="A147" s="1947"/>
      <c r="B147" s="1947"/>
      <c r="C147" s="1947"/>
      <c r="D147" s="1947"/>
      <c r="E147" s="1947"/>
      <c r="F147" s="1947"/>
      <c r="G147" s="1947"/>
      <c r="H147" s="1947"/>
      <c r="I147" s="1947"/>
      <c r="J147" s="1947"/>
      <c r="K147" s="1947"/>
      <c r="L147" s="1947"/>
      <c r="M147" s="1947"/>
      <c r="N147" s="1947"/>
      <c r="O147" s="1947"/>
      <c r="P147" s="1947"/>
      <c r="Q147" s="1947"/>
      <c r="R147" s="1947"/>
      <c r="S147" s="1947"/>
      <c r="T147" s="1947"/>
      <c r="U147" s="1947"/>
      <c r="V147" s="1947"/>
      <c r="W147" s="1947"/>
      <c r="X147" s="1947"/>
      <c r="Y147" s="1947"/>
      <c r="Z147" s="1947"/>
    </row>
    <row r="148" spans="1:26" ht="20.25" customHeight="1">
      <c r="A148" s="1947"/>
      <c r="B148" s="1947"/>
      <c r="C148" s="1947"/>
      <c r="D148" s="1947"/>
      <c r="E148" s="1947"/>
      <c r="F148" s="1947"/>
      <c r="G148" s="1947"/>
      <c r="H148" s="1947"/>
      <c r="I148" s="1947"/>
      <c r="J148" s="1947"/>
      <c r="K148" s="1947"/>
      <c r="L148" s="1947"/>
      <c r="M148" s="1947"/>
      <c r="N148" s="1947"/>
      <c r="O148" s="1947"/>
      <c r="P148" s="1947"/>
      <c r="Q148" s="1947"/>
      <c r="R148" s="1947"/>
      <c r="S148" s="1947"/>
      <c r="T148" s="1947"/>
      <c r="U148" s="1947"/>
      <c r="V148" s="1947"/>
      <c r="W148" s="1947"/>
      <c r="X148" s="1947"/>
      <c r="Y148" s="1947"/>
      <c r="Z148" s="1947"/>
    </row>
    <row r="149" spans="1:26" ht="20.25" customHeight="1">
      <c r="A149" s="1947"/>
      <c r="B149" s="1947"/>
      <c r="C149" s="1947"/>
      <c r="D149" s="1947"/>
      <c r="E149" s="1947"/>
      <c r="F149" s="1947"/>
      <c r="G149" s="1947"/>
      <c r="H149" s="1947"/>
      <c r="I149" s="1947"/>
      <c r="J149" s="1947"/>
      <c r="K149" s="1947"/>
      <c r="L149" s="1947"/>
      <c r="M149" s="1947"/>
      <c r="N149" s="1947"/>
      <c r="O149" s="1947"/>
      <c r="P149" s="1947"/>
      <c r="Q149" s="1947"/>
      <c r="R149" s="1947"/>
      <c r="S149" s="1947"/>
      <c r="T149" s="1947"/>
      <c r="U149" s="1947"/>
      <c r="V149" s="1947"/>
      <c r="W149" s="1947"/>
      <c r="X149" s="1947"/>
      <c r="Y149" s="1947"/>
      <c r="Z149" s="1947"/>
    </row>
    <row r="150" spans="1:26" ht="20.25" customHeight="1">
      <c r="A150" s="1947"/>
      <c r="B150" s="1947"/>
      <c r="C150" s="1947"/>
      <c r="D150" s="1947"/>
      <c r="E150" s="1947"/>
      <c r="F150" s="1947"/>
      <c r="G150" s="1947"/>
      <c r="H150" s="1947"/>
      <c r="I150" s="1947"/>
      <c r="J150" s="1947"/>
      <c r="K150" s="1947"/>
      <c r="L150" s="1947"/>
      <c r="M150" s="1947"/>
      <c r="N150" s="1947"/>
      <c r="O150" s="1947"/>
      <c r="P150" s="1947"/>
      <c r="Q150" s="1947"/>
      <c r="R150" s="1947"/>
      <c r="S150" s="1947"/>
      <c r="T150" s="1947"/>
      <c r="U150" s="1947"/>
      <c r="V150" s="1947"/>
      <c r="W150" s="1947"/>
      <c r="X150" s="1947"/>
      <c r="Y150" s="1947"/>
      <c r="Z150" s="1947"/>
    </row>
    <row r="151" spans="1:26" ht="20.25" customHeight="1">
      <c r="A151" s="1947"/>
      <c r="B151" s="1947"/>
      <c r="C151" s="1947"/>
      <c r="D151" s="1947"/>
      <c r="E151" s="1947"/>
      <c r="F151" s="1947"/>
      <c r="G151" s="1947"/>
      <c r="H151" s="1947"/>
      <c r="I151" s="1947"/>
      <c r="J151" s="1947"/>
      <c r="K151" s="1947"/>
      <c r="L151" s="1947"/>
      <c r="M151" s="1947"/>
      <c r="N151" s="1947"/>
      <c r="O151" s="1947"/>
      <c r="P151" s="1947"/>
      <c r="Q151" s="1947"/>
      <c r="R151" s="1947"/>
      <c r="S151" s="1947"/>
      <c r="T151" s="1947"/>
      <c r="U151" s="1947"/>
      <c r="V151" s="1947"/>
      <c r="W151" s="1947"/>
      <c r="X151" s="1947"/>
      <c r="Y151" s="1947"/>
      <c r="Z151" s="1947"/>
    </row>
    <row r="152" spans="1:26" ht="20.25" customHeight="1">
      <c r="A152" s="1947"/>
      <c r="B152" s="1947"/>
      <c r="C152" s="1947"/>
      <c r="D152" s="1947"/>
      <c r="E152" s="1947"/>
      <c r="F152" s="1947"/>
      <c r="G152" s="1947"/>
      <c r="H152" s="1947"/>
      <c r="I152" s="1947"/>
      <c r="J152" s="1947"/>
      <c r="K152" s="1947"/>
      <c r="L152" s="1947"/>
      <c r="M152" s="1947"/>
      <c r="N152" s="1947"/>
      <c r="O152" s="1947"/>
      <c r="P152" s="1947"/>
      <c r="Q152" s="1947"/>
      <c r="R152" s="1947"/>
      <c r="S152" s="1947"/>
      <c r="T152" s="1947"/>
      <c r="U152" s="1947"/>
      <c r="V152" s="1947"/>
      <c r="W152" s="1947"/>
      <c r="X152" s="1947"/>
      <c r="Y152" s="1947"/>
      <c r="Z152" s="1947"/>
    </row>
    <row r="153" spans="1:26" ht="20.25" customHeight="1">
      <c r="A153" s="1947"/>
      <c r="B153" s="1947"/>
      <c r="C153" s="1947"/>
      <c r="D153" s="1947"/>
      <c r="E153" s="1947"/>
      <c r="F153" s="1947"/>
      <c r="G153" s="1947"/>
      <c r="H153" s="1947"/>
      <c r="I153" s="1947"/>
      <c r="J153" s="1947"/>
      <c r="K153" s="1947"/>
      <c r="L153" s="1947"/>
      <c r="M153" s="1947"/>
      <c r="N153" s="1947"/>
      <c r="O153" s="1947"/>
      <c r="P153" s="1947"/>
      <c r="Q153" s="1947"/>
      <c r="R153" s="1947"/>
      <c r="S153" s="1947"/>
      <c r="T153" s="1947"/>
      <c r="U153" s="1947"/>
      <c r="V153" s="1947"/>
      <c r="W153" s="1947"/>
      <c r="X153" s="1947"/>
      <c r="Y153" s="1947"/>
      <c r="Z153" s="1947"/>
    </row>
    <row r="154" spans="1:26" ht="20.25" customHeight="1">
      <c r="A154" s="1947"/>
      <c r="B154" s="1947"/>
      <c r="C154" s="1947"/>
      <c r="D154" s="1947"/>
      <c r="E154" s="1947"/>
      <c r="F154" s="1947"/>
      <c r="G154" s="1947"/>
      <c r="H154" s="1947"/>
      <c r="I154" s="1947"/>
      <c r="J154" s="1947"/>
      <c r="K154" s="1947"/>
      <c r="L154" s="1947"/>
      <c r="M154" s="1947"/>
      <c r="N154" s="1947"/>
      <c r="O154" s="1947"/>
      <c r="P154" s="1947"/>
      <c r="Q154" s="1947"/>
      <c r="R154" s="1947"/>
      <c r="S154" s="1947"/>
      <c r="T154" s="1947"/>
      <c r="U154" s="1947"/>
      <c r="V154" s="1947"/>
      <c r="W154" s="1947"/>
      <c r="X154" s="1947"/>
      <c r="Y154" s="1947"/>
      <c r="Z154" s="1947"/>
    </row>
    <row r="155" spans="1:26" ht="20.25" customHeight="1">
      <c r="A155" s="1947"/>
      <c r="B155" s="1947"/>
      <c r="C155" s="1947"/>
      <c r="D155" s="1947"/>
      <c r="E155" s="1947"/>
      <c r="F155" s="1947"/>
      <c r="G155" s="1947"/>
      <c r="H155" s="1947"/>
      <c r="I155" s="1947"/>
      <c r="J155" s="1947"/>
      <c r="K155" s="1947"/>
      <c r="L155" s="1947"/>
      <c r="M155" s="1947"/>
      <c r="N155" s="1947"/>
      <c r="O155" s="1947"/>
      <c r="P155" s="1947"/>
      <c r="Q155" s="1947"/>
      <c r="R155" s="1947"/>
      <c r="S155" s="1947"/>
      <c r="T155" s="1947"/>
      <c r="U155" s="1947"/>
      <c r="V155" s="1947"/>
      <c r="W155" s="1947"/>
      <c r="X155" s="1947"/>
      <c r="Y155" s="1947"/>
      <c r="Z155" s="1947"/>
    </row>
    <row r="156" spans="1:26" ht="20.25" customHeight="1">
      <c r="A156" s="1947"/>
      <c r="B156" s="1947"/>
      <c r="C156" s="1947"/>
      <c r="D156" s="1947"/>
      <c r="E156" s="1947"/>
      <c r="F156" s="1947"/>
      <c r="G156" s="1947"/>
      <c r="H156" s="1947"/>
      <c r="I156" s="1947"/>
      <c r="J156" s="1947"/>
      <c r="K156" s="1947"/>
      <c r="L156" s="1947"/>
      <c r="M156" s="1947"/>
      <c r="N156" s="1947"/>
      <c r="O156" s="1947"/>
      <c r="P156" s="1947"/>
      <c r="Q156" s="1947"/>
      <c r="R156" s="1947"/>
      <c r="S156" s="1947"/>
      <c r="T156" s="1947"/>
      <c r="U156" s="1947"/>
      <c r="V156" s="1947"/>
      <c r="W156" s="1947"/>
      <c r="X156" s="1947"/>
      <c r="Y156" s="1947"/>
      <c r="Z156" s="1947"/>
    </row>
    <row r="157" spans="1:26" ht="20.25" customHeight="1">
      <c r="A157" s="1947"/>
      <c r="B157" s="1947"/>
      <c r="C157" s="1947"/>
      <c r="D157" s="1947"/>
      <c r="E157" s="1947"/>
      <c r="F157" s="1947"/>
      <c r="G157" s="1947"/>
      <c r="H157" s="1947"/>
      <c r="I157" s="1947"/>
      <c r="J157" s="1947"/>
      <c r="K157" s="1947"/>
      <c r="L157" s="1947"/>
      <c r="M157" s="1947"/>
      <c r="N157" s="1947"/>
      <c r="O157" s="1947"/>
      <c r="P157" s="1947"/>
      <c r="Q157" s="1947"/>
      <c r="R157" s="1947"/>
      <c r="S157" s="1947"/>
      <c r="T157" s="1947"/>
      <c r="U157" s="1947"/>
      <c r="V157" s="1947"/>
      <c r="W157" s="1947"/>
      <c r="X157" s="1947"/>
      <c r="Y157" s="1947"/>
      <c r="Z157" s="1947"/>
    </row>
    <row r="158" spans="1:26" ht="20.25" customHeight="1">
      <c r="A158" s="1947"/>
      <c r="B158" s="1947"/>
      <c r="C158" s="1947"/>
      <c r="D158" s="1947"/>
      <c r="E158" s="1947"/>
      <c r="F158" s="1947"/>
      <c r="G158" s="1947"/>
      <c r="H158" s="1947"/>
      <c r="I158" s="1947"/>
      <c r="J158" s="1947"/>
      <c r="K158" s="1947"/>
      <c r="L158" s="1947"/>
      <c r="M158" s="1947"/>
      <c r="N158" s="1947"/>
      <c r="O158" s="1947"/>
      <c r="P158" s="1947"/>
      <c r="Q158" s="1947"/>
      <c r="R158" s="1947"/>
      <c r="S158" s="1947"/>
      <c r="T158" s="1947"/>
      <c r="U158" s="1947"/>
      <c r="V158" s="1947"/>
      <c r="W158" s="1947"/>
      <c r="X158" s="1947"/>
      <c r="Y158" s="1947"/>
      <c r="Z158" s="1947"/>
    </row>
    <row r="159" spans="1:26" ht="20.25" customHeight="1">
      <c r="A159" s="1947"/>
      <c r="B159" s="1947"/>
      <c r="C159" s="1947"/>
      <c r="D159" s="1947"/>
      <c r="E159" s="1947"/>
      <c r="F159" s="1947"/>
      <c r="G159" s="1947"/>
      <c r="H159" s="1947"/>
      <c r="I159" s="1947"/>
      <c r="J159" s="1947"/>
      <c r="K159" s="1947"/>
      <c r="L159" s="1947"/>
      <c r="M159" s="1947"/>
      <c r="N159" s="1947"/>
      <c r="O159" s="1947"/>
      <c r="P159" s="1947"/>
      <c r="Q159" s="1947"/>
      <c r="R159" s="1947"/>
      <c r="S159" s="1947"/>
      <c r="T159" s="1947"/>
      <c r="U159" s="1947"/>
      <c r="V159" s="1947"/>
      <c r="W159" s="1947"/>
      <c r="X159" s="1947"/>
      <c r="Y159" s="1947"/>
      <c r="Z159" s="1947"/>
    </row>
    <row r="160" spans="1:26" ht="20.25" customHeight="1">
      <c r="A160" s="1947"/>
      <c r="B160" s="1947"/>
      <c r="C160" s="1947"/>
      <c r="D160" s="1947"/>
      <c r="E160" s="1947"/>
      <c r="F160" s="1947"/>
      <c r="G160" s="1947"/>
      <c r="H160" s="1947"/>
      <c r="I160" s="1947"/>
      <c r="J160" s="1947"/>
      <c r="K160" s="1947"/>
      <c r="L160" s="1947"/>
      <c r="M160" s="1947"/>
      <c r="N160" s="1947"/>
      <c r="O160" s="1947"/>
      <c r="P160" s="1947"/>
      <c r="Q160" s="1947"/>
      <c r="R160" s="1947"/>
      <c r="S160" s="1947"/>
      <c r="T160" s="1947"/>
      <c r="U160" s="1947"/>
      <c r="V160" s="1947"/>
      <c r="W160" s="1947"/>
      <c r="X160" s="1947"/>
      <c r="Y160" s="1947"/>
      <c r="Z160" s="1947"/>
    </row>
    <row r="161" spans="1:26" ht="20.25" customHeight="1">
      <c r="A161" s="1947"/>
      <c r="B161" s="1947"/>
      <c r="C161" s="1947"/>
      <c r="D161" s="1947"/>
      <c r="E161" s="1947"/>
      <c r="F161" s="1947"/>
      <c r="G161" s="1947"/>
      <c r="H161" s="1947"/>
      <c r="I161" s="1947"/>
      <c r="J161" s="1947"/>
      <c r="K161" s="1947"/>
      <c r="L161" s="1947"/>
      <c r="M161" s="1947"/>
      <c r="N161" s="1947"/>
      <c r="O161" s="1947"/>
      <c r="P161" s="1947"/>
      <c r="Q161" s="1947"/>
      <c r="R161" s="1947"/>
      <c r="S161" s="1947"/>
      <c r="T161" s="1947"/>
      <c r="U161" s="1947"/>
      <c r="V161" s="1947"/>
      <c r="W161" s="1947"/>
      <c r="X161" s="1947"/>
      <c r="Y161" s="1947"/>
      <c r="Z161" s="1947"/>
    </row>
    <row r="162" spans="1:26" ht="20.25" customHeight="1">
      <c r="A162" s="1947"/>
      <c r="B162" s="1947"/>
      <c r="C162" s="1947"/>
      <c r="D162" s="1947"/>
      <c r="E162" s="1947"/>
      <c r="F162" s="1947"/>
      <c r="G162" s="1947"/>
      <c r="H162" s="1947"/>
      <c r="I162" s="1947"/>
      <c r="J162" s="1947"/>
      <c r="K162" s="1947"/>
      <c r="L162" s="1947"/>
      <c r="M162" s="1947"/>
      <c r="N162" s="1947"/>
      <c r="O162" s="1947"/>
      <c r="P162" s="1947"/>
      <c r="Q162" s="1947"/>
      <c r="R162" s="1947"/>
      <c r="S162" s="1947"/>
      <c r="T162" s="1947"/>
      <c r="U162" s="1947"/>
      <c r="V162" s="1947"/>
      <c r="W162" s="1947"/>
      <c r="X162" s="1947"/>
      <c r="Y162" s="1947"/>
      <c r="Z162" s="1947"/>
    </row>
    <row r="163" spans="1:26" ht="20.25" customHeight="1">
      <c r="A163" s="1947"/>
      <c r="B163" s="1947"/>
      <c r="C163" s="1947"/>
      <c r="D163" s="1947"/>
      <c r="E163" s="1947"/>
      <c r="F163" s="1947"/>
      <c r="G163" s="1947"/>
      <c r="H163" s="1947"/>
      <c r="I163" s="1947"/>
      <c r="J163" s="1947"/>
      <c r="K163" s="1947"/>
      <c r="L163" s="1947"/>
      <c r="M163" s="1947"/>
      <c r="N163" s="1947"/>
      <c r="O163" s="1947"/>
      <c r="P163" s="1947"/>
      <c r="Q163" s="1947"/>
      <c r="R163" s="1947"/>
      <c r="S163" s="1947"/>
      <c r="T163" s="1947"/>
      <c r="U163" s="1947"/>
      <c r="V163" s="1947"/>
      <c r="W163" s="1947"/>
      <c r="X163" s="1947"/>
      <c r="Y163" s="1947"/>
      <c r="Z163" s="1947"/>
    </row>
    <row r="164" spans="1:26" ht="20.25" customHeight="1">
      <c r="A164" s="1947"/>
      <c r="B164" s="1947"/>
      <c r="C164" s="1947"/>
      <c r="D164" s="1947"/>
      <c r="E164" s="1947"/>
      <c r="F164" s="1947"/>
      <c r="G164" s="1947"/>
      <c r="H164" s="1947"/>
      <c r="I164" s="1947"/>
      <c r="J164" s="1947"/>
      <c r="K164" s="1947"/>
      <c r="L164" s="1947"/>
      <c r="M164" s="1947"/>
      <c r="N164" s="1947"/>
      <c r="O164" s="1947"/>
      <c r="P164" s="1947"/>
      <c r="Q164" s="1947"/>
      <c r="R164" s="1947"/>
      <c r="S164" s="1947"/>
      <c r="T164" s="1947"/>
      <c r="U164" s="1947"/>
      <c r="V164" s="1947"/>
      <c r="W164" s="1947"/>
      <c r="X164" s="1947"/>
      <c r="Y164" s="1947"/>
      <c r="Z164" s="1947"/>
    </row>
    <row r="165" spans="1:26" ht="20.25" customHeight="1">
      <c r="A165" s="1947"/>
      <c r="B165" s="1947"/>
      <c r="C165" s="1947"/>
      <c r="D165" s="1947"/>
      <c r="E165" s="1947"/>
      <c r="F165" s="1947"/>
      <c r="G165" s="1947"/>
      <c r="H165" s="1947"/>
      <c r="I165" s="1947"/>
      <c r="J165" s="1947"/>
      <c r="K165" s="1947"/>
      <c r="L165" s="1947"/>
      <c r="M165" s="1947"/>
      <c r="N165" s="1947"/>
      <c r="O165" s="1947"/>
      <c r="P165" s="1947"/>
      <c r="Q165" s="1947"/>
      <c r="R165" s="1947"/>
      <c r="S165" s="1947"/>
      <c r="T165" s="1947"/>
      <c r="U165" s="1947"/>
      <c r="V165" s="1947"/>
      <c r="W165" s="1947"/>
      <c r="X165" s="1947"/>
      <c r="Y165" s="1947"/>
      <c r="Z165" s="1947"/>
    </row>
    <row r="166" spans="1:26" ht="20.25" customHeight="1">
      <c r="A166" s="1947"/>
      <c r="B166" s="1947"/>
      <c r="C166" s="1947"/>
      <c r="D166" s="1947"/>
      <c r="E166" s="1947"/>
      <c r="F166" s="1947"/>
      <c r="G166" s="1947"/>
      <c r="H166" s="1947"/>
      <c r="I166" s="1947"/>
      <c r="J166" s="1947"/>
      <c r="K166" s="1947"/>
      <c r="L166" s="1947"/>
      <c r="M166" s="1947"/>
      <c r="N166" s="1947"/>
      <c r="O166" s="1947"/>
      <c r="P166" s="1947"/>
      <c r="Q166" s="1947"/>
      <c r="R166" s="1947"/>
      <c r="S166" s="1947"/>
      <c r="T166" s="1947"/>
      <c r="U166" s="1947"/>
      <c r="V166" s="1947"/>
      <c r="W166" s="1947"/>
      <c r="X166" s="1947"/>
      <c r="Y166" s="1947"/>
      <c r="Z166" s="1947"/>
    </row>
    <row r="167" spans="1:26" ht="20.25" customHeight="1">
      <c r="A167" s="1947"/>
      <c r="B167" s="1947"/>
      <c r="C167" s="1947"/>
      <c r="D167" s="1947"/>
      <c r="E167" s="1947"/>
      <c r="F167" s="1947"/>
      <c r="G167" s="1947"/>
      <c r="H167" s="1947"/>
      <c r="I167" s="1947"/>
      <c r="J167" s="1947"/>
      <c r="K167" s="1947"/>
      <c r="L167" s="1947"/>
      <c r="M167" s="1947"/>
      <c r="N167" s="1947"/>
      <c r="O167" s="1947"/>
      <c r="P167" s="1947"/>
      <c r="Q167" s="1947"/>
      <c r="R167" s="1947"/>
      <c r="S167" s="1947"/>
      <c r="T167" s="1947"/>
      <c r="U167" s="1947"/>
      <c r="V167" s="1947"/>
      <c r="W167" s="1947"/>
      <c r="X167" s="1947"/>
      <c r="Y167" s="1947"/>
      <c r="Z167" s="1947"/>
    </row>
    <row r="168" spans="1:26" ht="20.25" customHeight="1">
      <c r="A168" s="1947"/>
      <c r="B168" s="1947"/>
      <c r="C168" s="1947"/>
      <c r="D168" s="1947"/>
      <c r="E168" s="1947"/>
      <c r="F168" s="1947"/>
      <c r="G168" s="1947"/>
      <c r="H168" s="1947"/>
      <c r="I168" s="1947"/>
      <c r="J168" s="1947"/>
      <c r="K168" s="1947"/>
      <c r="L168" s="1947"/>
      <c r="M168" s="1947"/>
      <c r="N168" s="1947"/>
      <c r="O168" s="1947"/>
      <c r="P168" s="1947"/>
      <c r="Q168" s="1947"/>
      <c r="R168" s="1947"/>
      <c r="S168" s="1947"/>
      <c r="T168" s="1947"/>
      <c r="U168" s="1947"/>
      <c r="V168" s="1947"/>
      <c r="W168" s="1947"/>
      <c r="X168" s="1947"/>
      <c r="Y168" s="1947"/>
      <c r="Z168" s="1947"/>
    </row>
    <row r="169" spans="1:26" ht="20.25" customHeight="1">
      <c r="A169" s="1947"/>
      <c r="B169" s="1947"/>
      <c r="C169" s="1947"/>
      <c r="D169" s="1947"/>
      <c r="E169" s="1947"/>
      <c r="F169" s="1947"/>
      <c r="G169" s="1947"/>
      <c r="H169" s="1947"/>
      <c r="I169" s="1947"/>
      <c r="J169" s="1947"/>
      <c r="K169" s="1947"/>
      <c r="L169" s="1947"/>
      <c r="M169" s="1947"/>
      <c r="N169" s="1947"/>
      <c r="O169" s="1947"/>
      <c r="P169" s="1947"/>
      <c r="Q169" s="1947"/>
      <c r="R169" s="1947"/>
      <c r="S169" s="1947"/>
      <c r="T169" s="1947"/>
      <c r="U169" s="1947"/>
      <c r="V169" s="1947"/>
      <c r="W169" s="1947"/>
      <c r="X169" s="1947"/>
      <c r="Y169" s="1947"/>
      <c r="Z169" s="1947"/>
    </row>
    <row r="170" spans="1:26" ht="20.25" customHeight="1">
      <c r="A170" s="1947"/>
      <c r="B170" s="1947"/>
      <c r="C170" s="1947"/>
      <c r="D170" s="1947"/>
      <c r="E170" s="1947"/>
      <c r="F170" s="1947"/>
      <c r="G170" s="1947"/>
      <c r="H170" s="1947"/>
      <c r="I170" s="1947"/>
      <c r="J170" s="1947"/>
      <c r="K170" s="1947"/>
      <c r="L170" s="1947"/>
      <c r="M170" s="1947"/>
      <c r="N170" s="1947"/>
      <c r="O170" s="1947"/>
      <c r="P170" s="1947"/>
      <c r="Q170" s="1947"/>
      <c r="R170" s="1947"/>
      <c r="S170" s="1947"/>
      <c r="T170" s="1947"/>
      <c r="U170" s="1947"/>
      <c r="V170" s="1947"/>
      <c r="W170" s="1947"/>
      <c r="X170" s="1947"/>
      <c r="Y170" s="1947"/>
      <c r="Z170" s="1947"/>
    </row>
    <row r="171" spans="1:26" ht="20.25" customHeight="1">
      <c r="A171" s="1947"/>
      <c r="B171" s="1947"/>
      <c r="C171" s="1947"/>
      <c r="D171" s="1947"/>
      <c r="E171" s="1947"/>
      <c r="F171" s="1947"/>
      <c r="G171" s="1947"/>
      <c r="H171" s="1947"/>
      <c r="I171" s="1947"/>
      <c r="J171" s="1947"/>
      <c r="K171" s="1947"/>
      <c r="L171" s="1947"/>
      <c r="M171" s="1947"/>
      <c r="N171" s="1947"/>
      <c r="O171" s="1947"/>
      <c r="P171" s="1947"/>
      <c r="Q171" s="1947"/>
      <c r="R171" s="1947"/>
      <c r="S171" s="1947"/>
      <c r="T171" s="1947"/>
      <c r="U171" s="1947"/>
      <c r="V171" s="1947"/>
      <c r="W171" s="1947"/>
      <c r="X171" s="1947"/>
      <c r="Y171" s="1947"/>
      <c r="Z171" s="1947"/>
    </row>
    <row r="172" spans="1:26" ht="20.25" customHeight="1">
      <c r="A172" s="1947"/>
      <c r="B172" s="1947"/>
      <c r="C172" s="1947"/>
      <c r="D172" s="1947"/>
      <c r="E172" s="1947"/>
      <c r="F172" s="1947"/>
      <c r="G172" s="1947"/>
      <c r="H172" s="1947"/>
      <c r="I172" s="1947"/>
      <c r="J172" s="1947"/>
      <c r="K172" s="1947"/>
      <c r="L172" s="1947"/>
      <c r="M172" s="1947"/>
      <c r="N172" s="1947"/>
      <c r="O172" s="1947"/>
      <c r="P172" s="1947"/>
      <c r="Q172" s="1947"/>
      <c r="R172" s="1947"/>
      <c r="S172" s="1947"/>
      <c r="T172" s="1947"/>
      <c r="U172" s="1947"/>
      <c r="V172" s="1947"/>
      <c r="W172" s="1947"/>
      <c r="X172" s="1947"/>
      <c r="Y172" s="1947"/>
      <c r="Z172" s="1947"/>
    </row>
    <row r="173" spans="1:26" ht="20.25" customHeight="1">
      <c r="A173" s="1947"/>
      <c r="B173" s="1947"/>
      <c r="C173" s="1947"/>
      <c r="D173" s="1947"/>
      <c r="E173" s="1947"/>
      <c r="F173" s="1947"/>
      <c r="G173" s="1947"/>
      <c r="H173" s="1947"/>
      <c r="I173" s="1947"/>
      <c r="J173" s="1947"/>
      <c r="K173" s="1947"/>
      <c r="L173" s="1947"/>
      <c r="M173" s="1947"/>
      <c r="N173" s="1947"/>
      <c r="O173" s="1947"/>
      <c r="P173" s="1947"/>
      <c r="Q173" s="1947"/>
      <c r="R173" s="1947"/>
      <c r="S173" s="1947"/>
      <c r="T173" s="1947"/>
      <c r="U173" s="1947"/>
      <c r="V173" s="1947"/>
      <c r="W173" s="1947"/>
      <c r="X173" s="1947"/>
      <c r="Y173" s="1947"/>
      <c r="Z173" s="1947"/>
    </row>
    <row r="174" spans="1:26" ht="20.25" customHeight="1">
      <c r="A174" s="1947"/>
      <c r="B174" s="1947"/>
      <c r="C174" s="1947"/>
      <c r="D174" s="1947"/>
      <c r="E174" s="1947"/>
      <c r="F174" s="1947"/>
      <c r="G174" s="1947"/>
      <c r="H174" s="1947"/>
      <c r="I174" s="1947"/>
      <c r="J174" s="1947"/>
      <c r="K174" s="1947"/>
      <c r="L174" s="1947"/>
      <c r="M174" s="1947"/>
      <c r="N174" s="1947"/>
      <c r="O174" s="1947"/>
      <c r="P174" s="1947"/>
      <c r="Q174" s="1947"/>
      <c r="R174" s="1947"/>
      <c r="S174" s="1947"/>
      <c r="T174" s="1947"/>
      <c r="U174" s="1947"/>
      <c r="V174" s="1947"/>
      <c r="W174" s="1947"/>
      <c r="X174" s="1947"/>
      <c r="Y174" s="1947"/>
      <c r="Z174" s="1947"/>
    </row>
    <row r="175" spans="1:26" ht="20.25" customHeight="1">
      <c r="A175" s="1947"/>
      <c r="B175" s="1947"/>
      <c r="C175" s="1947"/>
      <c r="D175" s="1947"/>
      <c r="E175" s="1947"/>
      <c r="F175" s="1947"/>
      <c r="G175" s="1947"/>
      <c r="H175" s="1947"/>
      <c r="I175" s="1947"/>
      <c r="J175" s="1947"/>
      <c r="K175" s="1947"/>
      <c r="L175" s="1947"/>
      <c r="M175" s="1947"/>
      <c r="N175" s="1947"/>
      <c r="O175" s="1947"/>
      <c r="P175" s="1947"/>
      <c r="Q175" s="1947"/>
      <c r="R175" s="1947"/>
      <c r="S175" s="1947"/>
      <c r="T175" s="1947"/>
      <c r="U175" s="1947"/>
      <c r="V175" s="1947"/>
      <c r="W175" s="1947"/>
      <c r="X175" s="1947"/>
      <c r="Y175" s="1947"/>
      <c r="Z175" s="1947"/>
    </row>
    <row r="176" spans="1:26" ht="20.25" customHeight="1">
      <c r="A176" s="1947"/>
      <c r="B176" s="1947"/>
      <c r="C176" s="1947"/>
      <c r="D176" s="1947"/>
      <c r="E176" s="1947"/>
      <c r="F176" s="1947"/>
      <c r="G176" s="1947"/>
      <c r="H176" s="1947"/>
      <c r="I176" s="1947"/>
      <c r="J176" s="1947"/>
      <c r="K176" s="1947"/>
      <c r="L176" s="1947"/>
      <c r="M176" s="1947"/>
      <c r="N176" s="1947"/>
      <c r="O176" s="1947"/>
      <c r="P176" s="1947"/>
      <c r="Q176" s="1947"/>
      <c r="R176" s="1947"/>
      <c r="S176" s="1947"/>
      <c r="T176" s="1947"/>
      <c r="U176" s="1947"/>
      <c r="V176" s="1947"/>
      <c r="W176" s="1947"/>
      <c r="X176" s="1947"/>
      <c r="Y176" s="1947"/>
      <c r="Z176" s="1947"/>
    </row>
    <row r="177" spans="1:26" ht="20.25" customHeight="1">
      <c r="A177" s="1947"/>
      <c r="B177" s="1947"/>
      <c r="C177" s="1947"/>
      <c r="D177" s="1947"/>
      <c r="E177" s="1947"/>
      <c r="F177" s="1947"/>
      <c r="G177" s="1947"/>
      <c r="H177" s="1947"/>
      <c r="I177" s="1947"/>
      <c r="J177" s="1947"/>
      <c r="K177" s="1947"/>
      <c r="L177" s="1947"/>
      <c r="M177" s="1947"/>
      <c r="N177" s="1947"/>
      <c r="O177" s="1947"/>
      <c r="P177" s="1947"/>
      <c r="Q177" s="1947"/>
      <c r="R177" s="1947"/>
      <c r="S177" s="1947"/>
      <c r="T177" s="1947"/>
      <c r="U177" s="1947"/>
      <c r="V177" s="1947"/>
      <c r="W177" s="1947"/>
      <c r="X177" s="1947"/>
      <c r="Y177" s="1947"/>
      <c r="Z177" s="1947"/>
    </row>
    <row r="178" spans="1:26" ht="20.25" customHeight="1">
      <c r="A178" s="1947"/>
      <c r="B178" s="1947"/>
      <c r="C178" s="1947"/>
      <c r="D178" s="1947"/>
      <c r="E178" s="1947"/>
      <c r="F178" s="1947"/>
      <c r="G178" s="1947"/>
      <c r="H178" s="1947"/>
      <c r="I178" s="1947"/>
      <c r="J178" s="1947"/>
      <c r="K178" s="1947"/>
      <c r="L178" s="1947"/>
      <c r="M178" s="1947"/>
      <c r="N178" s="1947"/>
      <c r="O178" s="1947"/>
      <c r="P178" s="1947"/>
      <c r="Q178" s="1947"/>
      <c r="R178" s="1947"/>
      <c r="S178" s="1947"/>
      <c r="T178" s="1947"/>
      <c r="U178" s="1947"/>
      <c r="V178" s="1947"/>
      <c r="W178" s="1947"/>
      <c r="X178" s="1947"/>
      <c r="Y178" s="1947"/>
      <c r="Z178" s="1947"/>
    </row>
    <row r="179" spans="1:26" ht="20.25" customHeight="1">
      <c r="A179" s="1947"/>
      <c r="B179" s="1947"/>
      <c r="C179" s="1947"/>
      <c r="D179" s="1947"/>
      <c r="E179" s="1947"/>
      <c r="F179" s="1947"/>
      <c r="G179" s="1947"/>
      <c r="H179" s="1947"/>
      <c r="I179" s="1947"/>
      <c r="J179" s="1947"/>
      <c r="K179" s="1947"/>
      <c r="L179" s="1947"/>
      <c r="M179" s="1947"/>
      <c r="N179" s="1947"/>
      <c r="O179" s="1947"/>
      <c r="P179" s="1947"/>
      <c r="Q179" s="1947"/>
      <c r="R179" s="1947"/>
      <c r="S179" s="1947"/>
      <c r="T179" s="1947"/>
      <c r="U179" s="1947"/>
      <c r="V179" s="1947"/>
      <c r="W179" s="1947"/>
      <c r="X179" s="1947"/>
      <c r="Y179" s="1947"/>
      <c r="Z179" s="1947"/>
    </row>
    <row r="180" spans="1:26" ht="20.25" customHeight="1">
      <c r="A180" s="1947"/>
      <c r="B180" s="1947"/>
      <c r="C180" s="1947"/>
      <c r="D180" s="1947"/>
      <c r="E180" s="1947"/>
      <c r="F180" s="1947"/>
      <c r="G180" s="1947"/>
      <c r="H180" s="1947"/>
      <c r="I180" s="1947"/>
      <c r="J180" s="1947"/>
      <c r="K180" s="1947"/>
      <c r="L180" s="1947"/>
      <c r="M180" s="1947"/>
      <c r="N180" s="1947"/>
      <c r="O180" s="1947"/>
      <c r="P180" s="1947"/>
      <c r="Q180" s="1947"/>
      <c r="R180" s="1947"/>
      <c r="S180" s="1947"/>
      <c r="T180" s="1947"/>
      <c r="U180" s="1947"/>
      <c r="V180" s="1947"/>
      <c r="W180" s="1947"/>
      <c r="X180" s="1947"/>
      <c r="Y180" s="1947"/>
      <c r="Z180" s="1947"/>
    </row>
    <row r="181" spans="1:26" ht="20.25" customHeight="1">
      <c r="A181" s="1947"/>
      <c r="B181" s="1947"/>
      <c r="C181" s="1947"/>
      <c r="D181" s="1947"/>
      <c r="E181" s="1947"/>
      <c r="F181" s="1947"/>
      <c r="G181" s="1947"/>
      <c r="H181" s="1947"/>
      <c r="I181" s="1947"/>
      <c r="J181" s="1947"/>
      <c r="K181" s="1947"/>
      <c r="L181" s="1947"/>
      <c r="M181" s="1947"/>
      <c r="N181" s="1947"/>
      <c r="O181" s="1947"/>
      <c r="P181" s="1947"/>
      <c r="Q181" s="1947"/>
      <c r="R181" s="1947"/>
      <c r="S181" s="1947"/>
      <c r="T181" s="1947"/>
      <c r="U181" s="1947"/>
      <c r="V181" s="1947"/>
      <c r="W181" s="1947"/>
      <c r="X181" s="1947"/>
      <c r="Y181" s="1947"/>
      <c r="Z181" s="1947"/>
    </row>
    <row r="182" spans="1:26" ht="20.25" customHeight="1">
      <c r="A182" s="1947"/>
      <c r="B182" s="1947"/>
      <c r="C182" s="1947"/>
      <c r="D182" s="1947"/>
      <c r="E182" s="1947"/>
      <c r="F182" s="1947"/>
      <c r="G182" s="1947"/>
      <c r="H182" s="1947"/>
      <c r="I182" s="1947"/>
      <c r="J182" s="1947"/>
      <c r="K182" s="1947"/>
      <c r="L182" s="1947"/>
      <c r="M182" s="1947"/>
      <c r="N182" s="1947"/>
      <c r="O182" s="1947"/>
      <c r="P182" s="1947"/>
      <c r="Q182" s="1947"/>
      <c r="R182" s="1947"/>
      <c r="S182" s="1947"/>
      <c r="T182" s="1947"/>
      <c r="U182" s="1947"/>
      <c r="V182" s="1947"/>
      <c r="W182" s="1947"/>
      <c r="X182" s="1947"/>
      <c r="Y182" s="1947"/>
      <c r="Z182" s="1947"/>
    </row>
    <row r="183" spans="1:26" ht="20.25" customHeight="1">
      <c r="A183" s="1947"/>
      <c r="B183" s="1947"/>
      <c r="C183" s="1947"/>
      <c r="D183" s="1947"/>
      <c r="E183" s="1947"/>
      <c r="F183" s="1947"/>
      <c r="G183" s="1947"/>
      <c r="H183" s="1947"/>
      <c r="I183" s="1947"/>
      <c r="J183" s="1947"/>
      <c r="K183" s="1947"/>
      <c r="L183" s="1947"/>
      <c r="M183" s="1947"/>
      <c r="N183" s="1947"/>
      <c r="O183" s="1947"/>
      <c r="P183" s="1947"/>
      <c r="Q183" s="1947"/>
      <c r="R183" s="1947"/>
      <c r="S183" s="1947"/>
      <c r="T183" s="1947"/>
      <c r="U183" s="1947"/>
      <c r="V183" s="1947"/>
      <c r="W183" s="1947"/>
      <c r="X183" s="1947"/>
      <c r="Y183" s="1947"/>
      <c r="Z183" s="1947"/>
    </row>
    <row r="184" spans="1:26" ht="20.25" customHeight="1">
      <c r="A184" s="1947"/>
      <c r="B184" s="1947"/>
      <c r="C184" s="1947"/>
      <c r="D184" s="1947"/>
      <c r="E184" s="1947"/>
      <c r="F184" s="1947"/>
      <c r="G184" s="1947"/>
      <c r="H184" s="1947"/>
      <c r="I184" s="1947"/>
      <c r="J184" s="1947"/>
      <c r="K184" s="1947"/>
      <c r="L184" s="1947"/>
      <c r="M184" s="1947"/>
      <c r="N184" s="1947"/>
      <c r="O184" s="1947"/>
      <c r="P184" s="1947"/>
      <c r="Q184" s="1947"/>
      <c r="R184" s="1947"/>
      <c r="S184" s="1947"/>
      <c r="T184" s="1947"/>
      <c r="U184" s="1947"/>
      <c r="V184" s="1947"/>
      <c r="W184" s="1947"/>
      <c r="X184" s="1947"/>
      <c r="Y184" s="1947"/>
      <c r="Z184" s="1947"/>
    </row>
    <row r="185" spans="1:26" ht="20.25" customHeight="1">
      <c r="A185" s="1947"/>
      <c r="B185" s="1947"/>
      <c r="C185" s="1947"/>
      <c r="D185" s="1947"/>
      <c r="E185" s="1947"/>
      <c r="F185" s="1947"/>
      <c r="G185" s="1947"/>
      <c r="H185" s="1947"/>
      <c r="I185" s="1947"/>
      <c r="J185" s="1947"/>
      <c r="K185" s="1947"/>
      <c r="L185" s="1947"/>
      <c r="M185" s="1947"/>
      <c r="N185" s="1947"/>
      <c r="O185" s="1947"/>
      <c r="P185" s="1947"/>
      <c r="Q185" s="1947"/>
      <c r="R185" s="1947"/>
      <c r="S185" s="1947"/>
      <c r="T185" s="1947"/>
      <c r="U185" s="1947"/>
      <c r="V185" s="1947"/>
      <c r="W185" s="1947"/>
      <c r="X185" s="1947"/>
      <c r="Y185" s="1947"/>
      <c r="Z185" s="1947"/>
    </row>
    <row r="186" spans="1:26" ht="20.25" customHeight="1">
      <c r="A186" s="1947"/>
      <c r="B186" s="1947"/>
      <c r="C186" s="1947"/>
      <c r="D186" s="1947"/>
      <c r="E186" s="1947"/>
      <c r="F186" s="1947"/>
      <c r="G186" s="1947"/>
      <c r="H186" s="1947"/>
      <c r="I186" s="1947"/>
      <c r="J186" s="1947"/>
      <c r="K186" s="1947"/>
      <c r="L186" s="1947"/>
      <c r="M186" s="1947"/>
      <c r="N186" s="1947"/>
      <c r="O186" s="1947"/>
      <c r="P186" s="1947"/>
      <c r="Q186" s="1947"/>
      <c r="R186" s="1947"/>
      <c r="S186" s="1947"/>
      <c r="T186" s="1947"/>
      <c r="U186" s="1947"/>
      <c r="V186" s="1947"/>
      <c r="W186" s="1947"/>
      <c r="X186" s="1947"/>
      <c r="Y186" s="1947"/>
      <c r="Z186" s="1947"/>
    </row>
    <row r="187" spans="1:26" ht="20.25" customHeight="1">
      <c r="A187" s="1947"/>
      <c r="B187" s="1947"/>
      <c r="C187" s="1947"/>
      <c r="D187" s="1947"/>
      <c r="E187" s="1947"/>
      <c r="F187" s="1947"/>
      <c r="G187" s="1947"/>
      <c r="H187" s="1947"/>
      <c r="I187" s="1947"/>
      <c r="J187" s="1947"/>
      <c r="K187" s="1947"/>
      <c r="L187" s="1947"/>
      <c r="M187" s="1947"/>
      <c r="N187" s="1947"/>
      <c r="O187" s="1947"/>
      <c r="P187" s="1947"/>
      <c r="Q187" s="1947"/>
      <c r="R187" s="1947"/>
      <c r="S187" s="1947"/>
      <c r="T187" s="1947"/>
      <c r="U187" s="1947"/>
      <c r="V187" s="1947"/>
      <c r="W187" s="1947"/>
      <c r="X187" s="1947"/>
      <c r="Y187" s="1947"/>
      <c r="Z187" s="1947"/>
    </row>
    <row r="188" spans="1:26" ht="20.25" customHeight="1">
      <c r="A188" s="1947"/>
      <c r="B188" s="1947"/>
      <c r="C188" s="1947"/>
      <c r="D188" s="1947"/>
      <c r="E188" s="1947"/>
      <c r="F188" s="1947"/>
      <c r="G188" s="1947"/>
      <c r="H188" s="1947"/>
      <c r="I188" s="1947"/>
      <c r="J188" s="1947"/>
      <c r="K188" s="1947"/>
      <c r="L188" s="1947"/>
      <c r="M188" s="1947"/>
      <c r="N188" s="1947"/>
      <c r="O188" s="1947"/>
      <c r="P188" s="1947"/>
      <c r="Q188" s="1947"/>
      <c r="R188" s="1947"/>
      <c r="S188" s="1947"/>
      <c r="T188" s="1947"/>
      <c r="U188" s="1947"/>
      <c r="V188" s="1947"/>
      <c r="W188" s="1947"/>
      <c r="X188" s="1947"/>
      <c r="Y188" s="1947"/>
      <c r="Z188" s="1947"/>
    </row>
    <row r="189" spans="1:26" ht="20.25" customHeight="1">
      <c r="A189" s="1947"/>
      <c r="B189" s="1947"/>
      <c r="C189" s="1947"/>
      <c r="D189" s="1947"/>
      <c r="E189" s="1947"/>
      <c r="F189" s="1947"/>
      <c r="G189" s="1947"/>
      <c r="H189" s="1947"/>
      <c r="I189" s="1947"/>
      <c r="J189" s="1947"/>
      <c r="K189" s="1947"/>
      <c r="L189" s="1947"/>
      <c r="M189" s="1947"/>
      <c r="N189" s="1947"/>
      <c r="O189" s="1947"/>
      <c r="P189" s="1947"/>
      <c r="Q189" s="1947"/>
      <c r="R189" s="1947"/>
      <c r="S189" s="1947"/>
      <c r="T189" s="1947"/>
      <c r="U189" s="1947"/>
      <c r="V189" s="1947"/>
      <c r="W189" s="1947"/>
      <c r="X189" s="1947"/>
      <c r="Y189" s="1947"/>
      <c r="Z189" s="1947"/>
    </row>
    <row r="190" spans="1:26" ht="20.25" customHeight="1">
      <c r="A190" s="1947"/>
      <c r="B190" s="1947"/>
      <c r="C190" s="1947"/>
      <c r="D190" s="1947"/>
      <c r="E190" s="1947"/>
      <c r="F190" s="1947"/>
      <c r="G190" s="1947"/>
      <c r="H190" s="1947"/>
      <c r="I190" s="1947"/>
      <c r="J190" s="1947"/>
      <c r="K190" s="1947"/>
      <c r="L190" s="1947"/>
      <c r="M190" s="1947"/>
      <c r="N190" s="1947"/>
      <c r="O190" s="1947"/>
      <c r="P190" s="1947"/>
      <c r="Q190" s="1947"/>
      <c r="R190" s="1947"/>
      <c r="S190" s="1947"/>
      <c r="T190" s="1947"/>
      <c r="U190" s="1947"/>
      <c r="V190" s="1947"/>
      <c r="W190" s="1947"/>
      <c r="X190" s="1947"/>
      <c r="Y190" s="1947"/>
      <c r="Z190" s="1947"/>
    </row>
    <row r="191" spans="1:26" ht="20.25" customHeight="1">
      <c r="A191" s="1947"/>
      <c r="B191" s="1947"/>
      <c r="C191" s="1947"/>
      <c r="D191" s="1947"/>
      <c r="E191" s="1947"/>
      <c r="F191" s="1947"/>
      <c r="G191" s="1947"/>
      <c r="H191" s="1947"/>
      <c r="I191" s="1947"/>
      <c r="J191" s="1947"/>
      <c r="K191" s="1947"/>
      <c r="L191" s="1947"/>
      <c r="M191" s="1947"/>
      <c r="N191" s="1947"/>
      <c r="O191" s="1947"/>
      <c r="P191" s="1947"/>
      <c r="Q191" s="1947"/>
      <c r="R191" s="1947"/>
      <c r="S191" s="1947"/>
      <c r="T191" s="1947"/>
      <c r="U191" s="1947"/>
      <c r="V191" s="1947"/>
      <c r="W191" s="1947"/>
      <c r="X191" s="1947"/>
      <c r="Y191" s="1947"/>
      <c r="Z191" s="1947"/>
    </row>
    <row r="192" spans="1:26" ht="20.25" customHeight="1">
      <c r="A192" s="1947"/>
      <c r="B192" s="1947"/>
      <c r="C192" s="1947"/>
      <c r="D192" s="1947"/>
      <c r="E192" s="1947"/>
      <c r="F192" s="1947"/>
      <c r="G192" s="1947"/>
      <c r="H192" s="1947"/>
      <c r="I192" s="1947"/>
      <c r="J192" s="1947"/>
      <c r="K192" s="1947"/>
      <c r="L192" s="1947"/>
      <c r="M192" s="1947"/>
      <c r="N192" s="1947"/>
      <c r="O192" s="1947"/>
      <c r="P192" s="1947"/>
      <c r="Q192" s="1947"/>
      <c r="R192" s="1947"/>
      <c r="S192" s="1947"/>
      <c r="T192" s="1947"/>
      <c r="U192" s="1947"/>
      <c r="V192" s="1947"/>
      <c r="W192" s="1947"/>
      <c r="X192" s="1947"/>
      <c r="Y192" s="1947"/>
      <c r="Z192" s="1947"/>
    </row>
    <row r="193" spans="1:26" ht="20.25" customHeight="1">
      <c r="A193" s="1947"/>
      <c r="B193" s="1947"/>
      <c r="C193" s="1947"/>
      <c r="D193" s="1947"/>
      <c r="E193" s="1947"/>
      <c r="F193" s="1947"/>
      <c r="G193" s="1947"/>
      <c r="H193" s="1947"/>
      <c r="I193" s="1947"/>
      <c r="J193" s="1947"/>
      <c r="K193" s="1947"/>
      <c r="L193" s="1947"/>
      <c r="M193" s="1947"/>
      <c r="N193" s="1947"/>
      <c r="O193" s="1947"/>
      <c r="P193" s="1947"/>
      <c r="Q193" s="1947"/>
      <c r="R193" s="1947"/>
      <c r="S193" s="1947"/>
      <c r="T193" s="1947"/>
      <c r="U193" s="1947"/>
      <c r="V193" s="1947"/>
      <c r="W193" s="1947"/>
      <c r="X193" s="1947"/>
      <c r="Y193" s="1947"/>
      <c r="Z193" s="1947"/>
    </row>
    <row r="194" spans="1:26" ht="20.25" customHeight="1">
      <c r="A194" s="1947"/>
      <c r="B194" s="1947"/>
      <c r="C194" s="1947"/>
      <c r="D194" s="1947"/>
      <c r="E194" s="1947"/>
      <c r="F194" s="1947"/>
      <c r="G194" s="1947"/>
      <c r="H194" s="1947"/>
      <c r="I194" s="1947"/>
      <c r="J194" s="1947"/>
      <c r="K194" s="1947"/>
      <c r="L194" s="1947"/>
      <c r="M194" s="1947"/>
      <c r="N194" s="1947"/>
      <c r="O194" s="1947"/>
      <c r="P194" s="1947"/>
      <c r="Q194" s="1947"/>
      <c r="R194" s="1947"/>
      <c r="S194" s="1947"/>
      <c r="T194" s="1947"/>
      <c r="U194" s="1947"/>
      <c r="V194" s="1947"/>
      <c r="W194" s="1947"/>
      <c r="X194" s="1947"/>
      <c r="Y194" s="1947"/>
      <c r="Z194" s="1947"/>
    </row>
    <row r="195" spans="1:26" ht="20.25" customHeight="1">
      <c r="A195" s="1947"/>
      <c r="B195" s="1947"/>
      <c r="C195" s="1947"/>
      <c r="D195" s="1947"/>
      <c r="E195" s="1947"/>
      <c r="F195" s="1947"/>
      <c r="G195" s="1947"/>
      <c r="H195" s="1947"/>
      <c r="I195" s="1947"/>
      <c r="J195" s="1947"/>
      <c r="K195" s="1947"/>
      <c r="L195" s="1947"/>
      <c r="M195" s="1947"/>
      <c r="N195" s="1947"/>
      <c r="O195" s="1947"/>
      <c r="P195" s="1947"/>
      <c r="Q195" s="1947"/>
      <c r="R195" s="1947"/>
      <c r="S195" s="1947"/>
      <c r="T195" s="1947"/>
      <c r="U195" s="1947"/>
      <c r="V195" s="1947"/>
      <c r="W195" s="1947"/>
      <c r="X195" s="1947"/>
      <c r="Y195" s="1947"/>
      <c r="Z195" s="1947"/>
    </row>
    <row r="196" spans="1:26" ht="20.25" customHeight="1">
      <c r="A196" s="1947"/>
      <c r="B196" s="1947"/>
      <c r="C196" s="1947"/>
      <c r="D196" s="1947"/>
      <c r="E196" s="1947"/>
      <c r="F196" s="1947"/>
      <c r="G196" s="1947"/>
      <c r="H196" s="1947"/>
      <c r="I196" s="1947"/>
      <c r="J196" s="1947"/>
      <c r="K196" s="1947"/>
      <c r="L196" s="1947"/>
      <c r="M196" s="1947"/>
      <c r="N196" s="1947"/>
      <c r="O196" s="1947"/>
      <c r="P196" s="1947"/>
      <c r="Q196" s="1947"/>
      <c r="R196" s="1947"/>
      <c r="S196" s="1947"/>
      <c r="T196" s="1947"/>
      <c r="U196" s="1947"/>
      <c r="V196" s="1947"/>
      <c r="W196" s="1947"/>
      <c r="X196" s="1947"/>
      <c r="Y196" s="1947"/>
      <c r="Z196" s="1947"/>
    </row>
    <row r="197" spans="1:26" ht="20.25" customHeight="1">
      <c r="A197" s="1947"/>
      <c r="B197" s="1947"/>
      <c r="C197" s="1947"/>
      <c r="D197" s="1947"/>
      <c r="E197" s="1947"/>
      <c r="F197" s="1947"/>
      <c r="G197" s="1947"/>
      <c r="H197" s="1947"/>
      <c r="I197" s="1947"/>
      <c r="J197" s="1947"/>
      <c r="K197" s="1947"/>
      <c r="L197" s="1947"/>
      <c r="M197" s="1947"/>
      <c r="N197" s="1947"/>
      <c r="O197" s="1947"/>
      <c r="P197" s="1947"/>
      <c r="Q197" s="1947"/>
      <c r="R197" s="1947"/>
      <c r="S197" s="1947"/>
      <c r="T197" s="1947"/>
      <c r="U197" s="1947"/>
      <c r="V197" s="1947"/>
      <c r="W197" s="1947"/>
      <c r="X197" s="1947"/>
      <c r="Y197" s="1947"/>
      <c r="Z197" s="1947"/>
    </row>
    <row r="198" spans="1:26" ht="20.25" customHeight="1">
      <c r="A198" s="1947"/>
      <c r="B198" s="1947"/>
      <c r="C198" s="1947"/>
      <c r="D198" s="1947"/>
      <c r="E198" s="1947"/>
      <c r="F198" s="1947"/>
      <c r="G198" s="1947"/>
      <c r="H198" s="1947"/>
      <c r="I198" s="1947"/>
      <c r="J198" s="1947"/>
      <c r="K198" s="1947"/>
      <c r="L198" s="1947"/>
      <c r="M198" s="1947"/>
      <c r="N198" s="1947"/>
      <c r="O198" s="1947"/>
      <c r="P198" s="1947"/>
      <c r="Q198" s="1947"/>
      <c r="R198" s="1947"/>
      <c r="S198" s="1947"/>
      <c r="T198" s="1947"/>
      <c r="U198" s="1947"/>
      <c r="V198" s="1947"/>
      <c r="W198" s="1947"/>
      <c r="X198" s="1947"/>
      <c r="Y198" s="1947"/>
      <c r="Z198" s="1947"/>
    </row>
    <row r="199" spans="1:26" ht="20.25" customHeight="1">
      <c r="A199" s="1947"/>
      <c r="B199" s="1947"/>
      <c r="C199" s="1947"/>
      <c r="D199" s="1947"/>
      <c r="E199" s="1947"/>
      <c r="F199" s="1947"/>
      <c r="G199" s="1947"/>
      <c r="H199" s="1947"/>
      <c r="I199" s="1947"/>
      <c r="J199" s="1947"/>
      <c r="K199" s="1947"/>
      <c r="L199" s="1947"/>
      <c r="M199" s="1947"/>
      <c r="N199" s="1947"/>
      <c r="O199" s="1947"/>
      <c r="P199" s="1947"/>
      <c r="Q199" s="1947"/>
      <c r="R199" s="1947"/>
      <c r="S199" s="1947"/>
      <c r="T199" s="1947"/>
      <c r="U199" s="1947"/>
      <c r="V199" s="1947"/>
      <c r="W199" s="1947"/>
      <c r="X199" s="1947"/>
      <c r="Y199" s="1947"/>
      <c r="Z199" s="1947"/>
    </row>
    <row r="200" spans="1:26" ht="20.25" customHeight="1">
      <c r="A200" s="1947"/>
      <c r="B200" s="1947"/>
      <c r="C200" s="1947"/>
      <c r="D200" s="1947"/>
      <c r="E200" s="1947"/>
      <c r="F200" s="1947"/>
      <c r="G200" s="1947"/>
      <c r="H200" s="1947"/>
      <c r="I200" s="1947"/>
      <c r="J200" s="1947"/>
      <c r="K200" s="1947"/>
      <c r="L200" s="1947"/>
      <c r="M200" s="1947"/>
      <c r="N200" s="1947"/>
      <c r="O200" s="1947"/>
      <c r="P200" s="1947"/>
      <c r="Q200" s="1947"/>
      <c r="R200" s="1947"/>
      <c r="S200" s="1947"/>
      <c r="T200" s="1947"/>
      <c r="U200" s="1947"/>
      <c r="V200" s="1947"/>
      <c r="W200" s="1947"/>
      <c r="X200" s="1947"/>
      <c r="Y200" s="1947"/>
      <c r="Z200" s="1947"/>
    </row>
    <row r="201" spans="1:26" ht="20.25" customHeight="1">
      <c r="A201" s="1947"/>
      <c r="B201" s="1947"/>
      <c r="C201" s="1947"/>
      <c r="D201" s="1947"/>
      <c r="E201" s="1947"/>
      <c r="F201" s="1947"/>
      <c r="G201" s="1947"/>
      <c r="H201" s="1947"/>
      <c r="I201" s="1947"/>
      <c r="J201" s="1947"/>
      <c r="K201" s="1947"/>
      <c r="L201" s="1947"/>
      <c r="M201" s="1947"/>
      <c r="N201" s="1947"/>
      <c r="O201" s="1947"/>
      <c r="P201" s="1947"/>
      <c r="Q201" s="1947"/>
      <c r="R201" s="1947"/>
      <c r="S201" s="1947"/>
      <c r="T201" s="1947"/>
      <c r="U201" s="1947"/>
      <c r="V201" s="1947"/>
      <c r="W201" s="1947"/>
      <c r="X201" s="1947"/>
      <c r="Y201" s="1947"/>
      <c r="Z201" s="1947"/>
    </row>
    <row r="202" spans="1:26" ht="20.25" customHeight="1">
      <c r="A202" s="1947"/>
      <c r="B202" s="1947"/>
      <c r="C202" s="1947"/>
      <c r="D202" s="1947"/>
      <c r="E202" s="1947"/>
      <c r="F202" s="1947"/>
      <c r="G202" s="1947"/>
      <c r="H202" s="1947"/>
      <c r="I202" s="1947"/>
      <c r="J202" s="1947"/>
      <c r="K202" s="1947"/>
      <c r="L202" s="1947"/>
      <c r="M202" s="1947"/>
      <c r="N202" s="1947"/>
      <c r="O202" s="1947"/>
      <c r="P202" s="1947"/>
      <c r="Q202" s="1947"/>
      <c r="R202" s="1947"/>
      <c r="S202" s="1947"/>
      <c r="T202" s="1947"/>
      <c r="U202" s="1947"/>
      <c r="V202" s="1947"/>
      <c r="W202" s="1947"/>
      <c r="X202" s="1947"/>
      <c r="Y202" s="1947"/>
      <c r="Z202" s="1947"/>
    </row>
    <row r="203" spans="1:26" ht="20.25" customHeight="1">
      <c r="A203" s="1947"/>
      <c r="B203" s="1947"/>
      <c r="C203" s="1947"/>
      <c r="D203" s="1947"/>
      <c r="E203" s="1947"/>
      <c r="F203" s="1947"/>
      <c r="G203" s="1947"/>
      <c r="H203" s="1947"/>
      <c r="I203" s="1947"/>
      <c r="J203" s="1947"/>
      <c r="K203" s="1947"/>
      <c r="L203" s="1947"/>
      <c r="M203" s="1947"/>
      <c r="N203" s="1947"/>
      <c r="O203" s="1947"/>
      <c r="P203" s="1947"/>
      <c r="Q203" s="1947"/>
      <c r="R203" s="1947"/>
      <c r="S203" s="1947"/>
      <c r="T203" s="1947"/>
      <c r="U203" s="1947"/>
      <c r="V203" s="1947"/>
      <c r="W203" s="1947"/>
      <c r="X203" s="1947"/>
      <c r="Y203" s="1947"/>
      <c r="Z203" s="1947"/>
    </row>
    <row r="204" spans="1:26" ht="20.25" customHeight="1">
      <c r="A204" s="1947"/>
      <c r="B204" s="1947"/>
      <c r="C204" s="1947"/>
      <c r="D204" s="1947"/>
      <c r="E204" s="1947"/>
      <c r="F204" s="1947"/>
      <c r="G204" s="1947"/>
      <c r="H204" s="1947"/>
      <c r="I204" s="1947"/>
      <c r="J204" s="1947"/>
      <c r="K204" s="1947"/>
      <c r="L204" s="1947"/>
      <c r="M204" s="1947"/>
      <c r="N204" s="1947"/>
      <c r="O204" s="1947"/>
      <c r="P204" s="1947"/>
      <c r="Q204" s="1947"/>
      <c r="R204" s="1947"/>
      <c r="S204" s="1947"/>
      <c r="T204" s="1947"/>
      <c r="U204" s="1947"/>
      <c r="V204" s="1947"/>
      <c r="W204" s="1947"/>
      <c r="X204" s="1947"/>
      <c r="Y204" s="1947"/>
      <c r="Z204" s="1947"/>
    </row>
    <row r="205" spans="1:26" ht="20.25" customHeight="1">
      <c r="A205" s="1947"/>
      <c r="B205" s="1947"/>
      <c r="C205" s="1947"/>
      <c r="D205" s="1947"/>
      <c r="E205" s="1947"/>
      <c r="F205" s="1947"/>
      <c r="G205" s="1947"/>
      <c r="H205" s="1947"/>
      <c r="I205" s="1947"/>
      <c r="J205" s="1947"/>
      <c r="K205" s="1947"/>
      <c r="L205" s="1947"/>
      <c r="M205" s="1947"/>
      <c r="N205" s="1947"/>
      <c r="O205" s="1947"/>
      <c r="P205" s="1947"/>
      <c r="Q205" s="1947"/>
      <c r="R205" s="1947"/>
      <c r="S205" s="1947"/>
      <c r="T205" s="1947"/>
      <c r="U205" s="1947"/>
      <c r="V205" s="1947"/>
      <c r="W205" s="1947"/>
      <c r="X205" s="1947"/>
      <c r="Y205" s="1947"/>
      <c r="Z205" s="1947"/>
    </row>
    <row r="206" spans="1:26" ht="20.25" customHeight="1">
      <c r="A206" s="1947"/>
      <c r="B206" s="1947"/>
      <c r="C206" s="1947"/>
      <c r="D206" s="1947"/>
      <c r="E206" s="1947"/>
      <c r="F206" s="1947"/>
      <c r="G206" s="1947"/>
      <c r="H206" s="1947"/>
      <c r="I206" s="1947"/>
      <c r="J206" s="1947"/>
      <c r="K206" s="1947"/>
      <c r="L206" s="1947"/>
      <c r="M206" s="1947"/>
      <c r="N206" s="1947"/>
      <c r="O206" s="1947"/>
      <c r="P206" s="1947"/>
      <c r="Q206" s="1947"/>
      <c r="R206" s="1947"/>
      <c r="S206" s="1947"/>
      <c r="T206" s="1947"/>
      <c r="U206" s="1947"/>
      <c r="V206" s="1947"/>
      <c r="W206" s="1947"/>
      <c r="X206" s="1947"/>
      <c r="Y206" s="1947"/>
      <c r="Z206" s="1947"/>
    </row>
    <row r="207" spans="1:26" ht="20.25" customHeight="1">
      <c r="A207" s="1947"/>
      <c r="B207" s="1947"/>
      <c r="C207" s="1947"/>
      <c r="D207" s="1947"/>
      <c r="E207" s="1947"/>
      <c r="F207" s="1947"/>
      <c r="G207" s="1947"/>
      <c r="H207" s="1947"/>
      <c r="I207" s="1947"/>
      <c r="J207" s="1947"/>
      <c r="K207" s="1947"/>
      <c r="L207" s="1947"/>
      <c r="M207" s="1947"/>
      <c r="N207" s="1947"/>
      <c r="O207" s="1947"/>
      <c r="P207" s="1947"/>
      <c r="Q207" s="1947"/>
      <c r="R207" s="1947"/>
      <c r="S207" s="1947"/>
      <c r="T207" s="1947"/>
      <c r="U207" s="1947"/>
      <c r="V207" s="1947"/>
      <c r="W207" s="1947"/>
      <c r="X207" s="1947"/>
      <c r="Y207" s="1947"/>
      <c r="Z207" s="1947"/>
    </row>
    <row r="208" spans="1:26" ht="20.25" customHeight="1">
      <c r="A208" s="1947"/>
      <c r="B208" s="1947"/>
      <c r="C208" s="1947"/>
      <c r="D208" s="1947"/>
      <c r="E208" s="1947"/>
      <c r="F208" s="1947"/>
      <c r="G208" s="1947"/>
      <c r="H208" s="1947"/>
      <c r="I208" s="1947"/>
      <c r="J208" s="1947"/>
      <c r="K208" s="1947"/>
      <c r="L208" s="1947"/>
      <c r="M208" s="1947"/>
      <c r="N208" s="1947"/>
      <c r="O208" s="1947"/>
      <c r="P208" s="1947"/>
      <c r="Q208" s="1947"/>
      <c r="R208" s="1947"/>
      <c r="S208" s="1947"/>
      <c r="T208" s="1947"/>
      <c r="U208" s="1947"/>
      <c r="V208" s="1947"/>
      <c r="W208" s="1947"/>
      <c r="X208" s="1947"/>
      <c r="Y208" s="1947"/>
      <c r="Z208" s="1947"/>
    </row>
    <row r="209" spans="1:26" ht="20.25" customHeight="1">
      <c r="A209" s="1947"/>
      <c r="B209" s="1947"/>
      <c r="C209" s="1947"/>
      <c r="D209" s="1947"/>
      <c r="E209" s="1947"/>
      <c r="F209" s="1947"/>
      <c r="G209" s="1947"/>
      <c r="H209" s="1947"/>
      <c r="I209" s="1947"/>
      <c r="J209" s="1947"/>
      <c r="K209" s="1947"/>
      <c r="L209" s="1947"/>
      <c r="M209" s="1947"/>
      <c r="N209" s="1947"/>
      <c r="O209" s="1947"/>
      <c r="P209" s="1947"/>
      <c r="Q209" s="1947"/>
      <c r="R209" s="1947"/>
      <c r="S209" s="1947"/>
      <c r="T209" s="1947"/>
      <c r="U209" s="1947"/>
      <c r="V209" s="1947"/>
      <c r="W209" s="1947"/>
      <c r="X209" s="1947"/>
      <c r="Y209" s="1947"/>
      <c r="Z209" s="1947"/>
    </row>
    <row r="210" spans="1:26" ht="20.25" customHeight="1">
      <c r="A210" s="1947"/>
      <c r="B210" s="1947"/>
      <c r="C210" s="1947"/>
      <c r="D210" s="1947"/>
      <c r="E210" s="1947"/>
      <c r="F210" s="1947"/>
      <c r="G210" s="1947"/>
      <c r="H210" s="1947"/>
      <c r="I210" s="1947"/>
      <c r="J210" s="1947"/>
      <c r="K210" s="1947"/>
      <c r="L210" s="1947"/>
      <c r="M210" s="1947"/>
      <c r="N210" s="1947"/>
      <c r="O210" s="1947"/>
      <c r="P210" s="1947"/>
      <c r="Q210" s="1947"/>
      <c r="R210" s="1947"/>
      <c r="S210" s="1947"/>
      <c r="T210" s="1947"/>
      <c r="U210" s="1947"/>
      <c r="V210" s="1947"/>
      <c r="W210" s="1947"/>
      <c r="X210" s="1947"/>
      <c r="Y210" s="1947"/>
      <c r="Z210" s="1947"/>
    </row>
    <row r="211" spans="1:26" ht="20.25" customHeight="1">
      <c r="A211" s="1947"/>
      <c r="B211" s="1947"/>
      <c r="C211" s="1947"/>
      <c r="D211" s="1947"/>
      <c r="E211" s="1947"/>
      <c r="F211" s="1947"/>
      <c r="G211" s="1947"/>
      <c r="H211" s="1947"/>
      <c r="I211" s="1947"/>
      <c r="J211" s="1947"/>
      <c r="K211" s="1947"/>
      <c r="L211" s="1947"/>
      <c r="M211" s="1947"/>
      <c r="N211" s="1947"/>
      <c r="O211" s="1947"/>
      <c r="P211" s="1947"/>
      <c r="Q211" s="1947"/>
      <c r="R211" s="1947"/>
      <c r="S211" s="1947"/>
      <c r="T211" s="1947"/>
      <c r="U211" s="1947"/>
      <c r="V211" s="1947"/>
      <c r="W211" s="1947"/>
      <c r="X211" s="1947"/>
      <c r="Y211" s="1947"/>
      <c r="Z211" s="1947"/>
    </row>
    <row r="212" spans="1:26" ht="20.25" customHeight="1">
      <c r="A212" s="1947"/>
      <c r="B212" s="1947"/>
      <c r="C212" s="1947"/>
      <c r="D212" s="1947"/>
      <c r="E212" s="1947"/>
      <c r="F212" s="1947"/>
      <c r="G212" s="1947"/>
      <c r="H212" s="1947"/>
      <c r="I212" s="1947"/>
      <c r="J212" s="1947"/>
      <c r="K212" s="1947"/>
      <c r="L212" s="1947"/>
      <c r="M212" s="1947"/>
      <c r="N212" s="1947"/>
      <c r="O212" s="1947"/>
      <c r="P212" s="1947"/>
      <c r="Q212" s="1947"/>
      <c r="R212" s="1947"/>
      <c r="S212" s="1947"/>
      <c r="T212" s="1947"/>
      <c r="U212" s="1947"/>
      <c r="V212" s="1947"/>
      <c r="W212" s="1947"/>
      <c r="X212" s="1947"/>
      <c r="Y212" s="1947"/>
      <c r="Z212" s="1947"/>
    </row>
    <row r="213" spans="1:26" ht="20.25" customHeight="1">
      <c r="A213" s="1947"/>
      <c r="B213" s="1947"/>
      <c r="C213" s="1947"/>
      <c r="D213" s="1947"/>
      <c r="E213" s="1947"/>
      <c r="F213" s="1947"/>
      <c r="G213" s="1947"/>
      <c r="H213" s="1947"/>
      <c r="I213" s="1947"/>
      <c r="J213" s="1947"/>
      <c r="K213" s="1947"/>
      <c r="L213" s="1947"/>
      <c r="M213" s="1947"/>
      <c r="N213" s="1947"/>
      <c r="O213" s="1947"/>
      <c r="P213" s="1947"/>
      <c r="Q213" s="1947"/>
      <c r="R213" s="1947"/>
      <c r="S213" s="1947"/>
      <c r="T213" s="1947"/>
      <c r="U213" s="1947"/>
      <c r="V213" s="1947"/>
      <c r="W213" s="1947"/>
      <c r="X213" s="1947"/>
      <c r="Y213" s="1947"/>
      <c r="Z213" s="1947"/>
    </row>
    <row r="214" spans="1:26" ht="20.25" customHeight="1">
      <c r="A214" s="1947"/>
      <c r="B214" s="1947"/>
      <c r="C214" s="1947"/>
      <c r="D214" s="1947"/>
      <c r="E214" s="1947"/>
      <c r="F214" s="1947"/>
      <c r="G214" s="1947"/>
      <c r="H214" s="1947"/>
      <c r="I214" s="1947"/>
      <c r="J214" s="1947"/>
      <c r="K214" s="1947"/>
      <c r="L214" s="1947"/>
      <c r="M214" s="1947"/>
      <c r="N214" s="1947"/>
      <c r="O214" s="1947"/>
      <c r="P214" s="1947"/>
      <c r="Q214" s="1947"/>
      <c r="R214" s="1947"/>
      <c r="S214" s="1947"/>
      <c r="T214" s="1947"/>
      <c r="U214" s="1947"/>
      <c r="V214" s="1947"/>
      <c r="W214" s="1947"/>
      <c r="X214" s="1947"/>
      <c r="Y214" s="1947"/>
      <c r="Z214" s="1947"/>
    </row>
    <row r="215" spans="1:26" ht="20.25" customHeight="1">
      <c r="A215" s="1947"/>
      <c r="B215" s="1947"/>
      <c r="C215" s="1947"/>
      <c r="D215" s="1947"/>
      <c r="E215" s="1947"/>
      <c r="F215" s="1947"/>
      <c r="G215" s="1947"/>
      <c r="H215" s="1947"/>
      <c r="I215" s="1947"/>
      <c r="J215" s="1947"/>
      <c r="K215" s="1947"/>
      <c r="L215" s="1947"/>
      <c r="M215" s="1947"/>
      <c r="N215" s="1947"/>
      <c r="O215" s="1947"/>
      <c r="P215" s="1947"/>
      <c r="Q215" s="1947"/>
      <c r="R215" s="1947"/>
      <c r="S215" s="1947"/>
      <c r="T215" s="1947"/>
      <c r="U215" s="1947"/>
      <c r="V215" s="1947"/>
      <c r="W215" s="1947"/>
      <c r="X215" s="1947"/>
      <c r="Y215" s="1947"/>
      <c r="Z215" s="1947"/>
    </row>
    <row r="216" spans="1:26" ht="20.25" customHeight="1">
      <c r="A216" s="1947"/>
      <c r="B216" s="1947"/>
      <c r="C216" s="1947"/>
      <c r="D216" s="1947"/>
      <c r="E216" s="1947"/>
      <c r="F216" s="1947"/>
      <c r="G216" s="1947"/>
      <c r="H216" s="1947"/>
      <c r="I216" s="1947"/>
      <c r="J216" s="1947"/>
      <c r="K216" s="1947"/>
      <c r="L216" s="1947"/>
      <c r="M216" s="1947"/>
      <c r="N216" s="1947"/>
      <c r="O216" s="1947"/>
      <c r="P216" s="1947"/>
      <c r="Q216" s="1947"/>
      <c r="R216" s="1947"/>
      <c r="S216" s="1947"/>
      <c r="T216" s="1947"/>
      <c r="U216" s="1947"/>
      <c r="V216" s="1947"/>
      <c r="W216" s="1947"/>
      <c r="X216" s="1947"/>
      <c r="Y216" s="1947"/>
      <c r="Z216" s="1947"/>
    </row>
    <row r="217" spans="1:26" ht="20.25" customHeight="1">
      <c r="A217" s="1947"/>
      <c r="B217" s="1947"/>
      <c r="C217" s="1947"/>
      <c r="D217" s="1947"/>
      <c r="E217" s="1947"/>
      <c r="F217" s="1947"/>
      <c r="G217" s="1947"/>
      <c r="H217" s="1947"/>
      <c r="I217" s="1947"/>
      <c r="J217" s="1947"/>
      <c r="K217" s="1947"/>
      <c r="L217" s="1947"/>
      <c r="M217" s="1947"/>
      <c r="N217" s="1947"/>
      <c r="O217" s="1947"/>
      <c r="P217" s="1947"/>
      <c r="Q217" s="1947"/>
      <c r="R217" s="1947"/>
      <c r="S217" s="1947"/>
      <c r="T217" s="1947"/>
      <c r="U217" s="1947"/>
      <c r="V217" s="1947"/>
      <c r="W217" s="1947"/>
      <c r="X217" s="1947"/>
      <c r="Y217" s="1947"/>
      <c r="Z217" s="1947"/>
    </row>
    <row r="218" spans="1:26" ht="20.25" customHeight="1">
      <c r="A218" s="1947"/>
      <c r="B218" s="1947"/>
      <c r="C218" s="1947"/>
      <c r="D218" s="1947"/>
      <c r="E218" s="1947"/>
      <c r="F218" s="1947"/>
      <c r="G218" s="1947"/>
      <c r="H218" s="1947"/>
      <c r="I218" s="1947"/>
      <c r="J218" s="1947"/>
      <c r="K218" s="1947"/>
      <c r="L218" s="1947"/>
      <c r="M218" s="1947"/>
      <c r="N218" s="1947"/>
      <c r="O218" s="1947"/>
      <c r="P218" s="1947"/>
      <c r="Q218" s="1947"/>
      <c r="R218" s="1947"/>
      <c r="S218" s="1947"/>
      <c r="T218" s="1947"/>
      <c r="U218" s="1947"/>
      <c r="V218" s="1947"/>
      <c r="W218" s="1947"/>
      <c r="X218" s="1947"/>
      <c r="Y218" s="1947"/>
      <c r="Z218" s="1947"/>
    </row>
    <row r="219" spans="1:26" ht="20.25" customHeight="1">
      <c r="A219" s="1947"/>
      <c r="B219" s="1947"/>
      <c r="C219" s="1947"/>
      <c r="D219" s="1947"/>
      <c r="E219" s="1947"/>
      <c r="F219" s="1947"/>
      <c r="G219" s="1947"/>
      <c r="H219" s="1947"/>
      <c r="I219" s="1947"/>
      <c r="J219" s="1947"/>
      <c r="K219" s="1947"/>
      <c r="L219" s="1947"/>
      <c r="M219" s="1947"/>
      <c r="N219" s="1947"/>
      <c r="O219" s="1947"/>
      <c r="P219" s="1947"/>
      <c r="Q219" s="1947"/>
      <c r="R219" s="1947"/>
      <c r="S219" s="1947"/>
      <c r="T219" s="1947"/>
      <c r="U219" s="1947"/>
      <c r="V219" s="1947"/>
      <c r="W219" s="1947"/>
      <c r="X219" s="1947"/>
      <c r="Y219" s="1947"/>
      <c r="Z219" s="1947"/>
    </row>
    <row r="220" spans="1:26" ht="20.25" customHeight="1">
      <c r="A220" s="1947"/>
      <c r="B220" s="1947"/>
      <c r="C220" s="1947"/>
      <c r="D220" s="1947"/>
      <c r="E220" s="1947"/>
      <c r="F220" s="1947"/>
      <c r="G220" s="1947"/>
      <c r="H220" s="1947"/>
      <c r="I220" s="1947"/>
      <c r="J220" s="1947"/>
      <c r="K220" s="1947"/>
      <c r="L220" s="1947"/>
      <c r="M220" s="1947"/>
      <c r="N220" s="1947"/>
      <c r="O220" s="1947"/>
      <c r="P220" s="1947"/>
      <c r="Q220" s="1947"/>
      <c r="R220" s="1947"/>
      <c r="S220" s="1947"/>
      <c r="T220" s="1947"/>
      <c r="U220" s="1947"/>
      <c r="V220" s="1947"/>
      <c r="W220" s="1947"/>
      <c r="X220" s="1947"/>
      <c r="Y220" s="1947"/>
      <c r="Z220" s="1947"/>
    </row>
    <row r="221" spans="1:26" ht="20.25" customHeight="1">
      <c r="A221" s="1947"/>
      <c r="B221" s="1947"/>
      <c r="C221" s="1947"/>
      <c r="D221" s="1947"/>
      <c r="E221" s="1947"/>
      <c r="F221" s="1947"/>
      <c r="G221" s="1947"/>
      <c r="H221" s="1947"/>
      <c r="I221" s="1947"/>
      <c r="J221" s="1947"/>
      <c r="K221" s="1947"/>
      <c r="L221" s="1947"/>
      <c r="M221" s="1947"/>
      <c r="N221" s="1947"/>
      <c r="O221" s="1947"/>
      <c r="P221" s="1947"/>
      <c r="Q221" s="1947"/>
      <c r="R221" s="1947"/>
      <c r="S221" s="1947"/>
      <c r="T221" s="1947"/>
      <c r="U221" s="1947"/>
      <c r="V221" s="1947"/>
      <c r="W221" s="1947"/>
      <c r="X221" s="1947"/>
      <c r="Y221" s="1947"/>
      <c r="Z221" s="1947"/>
    </row>
    <row r="222" spans="1:26" ht="20.25" customHeight="1">
      <c r="A222" s="1947"/>
      <c r="B222" s="1947"/>
      <c r="C222" s="1947"/>
      <c r="D222" s="1947"/>
      <c r="E222" s="1947"/>
      <c r="F222" s="1947"/>
      <c r="G222" s="1947"/>
      <c r="H222" s="1947"/>
      <c r="I222" s="1947"/>
      <c r="J222" s="1947"/>
      <c r="K222" s="1947"/>
      <c r="L222" s="1947"/>
      <c r="M222" s="1947"/>
      <c r="N222" s="1947"/>
      <c r="O222" s="1947"/>
      <c r="P222" s="1947"/>
      <c r="Q222" s="1947"/>
      <c r="R222" s="1947"/>
      <c r="S222" s="1947"/>
      <c r="T222" s="1947"/>
      <c r="U222" s="1947"/>
      <c r="V222" s="1947"/>
      <c r="W222" s="1947"/>
      <c r="X222" s="1947"/>
      <c r="Y222" s="1947"/>
      <c r="Z222" s="1947"/>
    </row>
    <row r="223" spans="1:26" ht="20.25" customHeight="1">
      <c r="A223" s="1947"/>
      <c r="B223" s="1947"/>
      <c r="C223" s="1947"/>
      <c r="D223" s="1947"/>
      <c r="E223" s="1947"/>
      <c r="F223" s="1947"/>
      <c r="G223" s="1947"/>
      <c r="H223" s="1947"/>
      <c r="I223" s="1947"/>
      <c r="J223" s="1947"/>
      <c r="K223" s="1947"/>
      <c r="L223" s="1947"/>
      <c r="M223" s="1947"/>
      <c r="N223" s="1947"/>
      <c r="O223" s="1947"/>
      <c r="P223" s="1947"/>
      <c r="Q223" s="1947"/>
      <c r="R223" s="1947"/>
      <c r="S223" s="1947"/>
      <c r="T223" s="1947"/>
      <c r="U223" s="1947"/>
      <c r="V223" s="1947"/>
      <c r="W223" s="1947"/>
      <c r="X223" s="1947"/>
      <c r="Y223" s="1947"/>
      <c r="Z223" s="1947"/>
    </row>
    <row r="224" spans="1:26" ht="20.25" customHeight="1">
      <c r="A224" s="1947"/>
      <c r="B224" s="1947"/>
      <c r="C224" s="1947"/>
      <c r="D224" s="1947"/>
      <c r="E224" s="1947"/>
      <c r="F224" s="1947"/>
      <c r="G224" s="1947"/>
      <c r="H224" s="1947"/>
      <c r="I224" s="1947"/>
      <c r="J224" s="1947"/>
      <c r="K224" s="1947"/>
      <c r="L224" s="1947"/>
      <c r="M224" s="1947"/>
      <c r="N224" s="1947"/>
      <c r="O224" s="1947"/>
      <c r="P224" s="1947"/>
      <c r="Q224" s="1947"/>
      <c r="R224" s="1947"/>
      <c r="S224" s="1947"/>
      <c r="T224" s="1947"/>
      <c r="U224" s="1947"/>
      <c r="V224" s="1947"/>
      <c r="W224" s="1947"/>
      <c r="X224" s="1947"/>
      <c r="Y224" s="1947"/>
      <c r="Z224" s="1947"/>
    </row>
    <row r="225" spans="1:26" ht="20.25" customHeight="1">
      <c r="A225" s="1947"/>
      <c r="B225" s="1947"/>
      <c r="C225" s="1947"/>
      <c r="D225" s="1947"/>
      <c r="E225" s="1947"/>
      <c r="F225" s="1947"/>
      <c r="G225" s="1947"/>
      <c r="H225" s="1947"/>
      <c r="I225" s="1947"/>
      <c r="J225" s="1947"/>
      <c r="K225" s="1947"/>
      <c r="L225" s="1947"/>
      <c r="M225" s="1947"/>
      <c r="N225" s="1947"/>
      <c r="O225" s="1947"/>
      <c r="P225" s="1947"/>
      <c r="Q225" s="1947"/>
      <c r="R225" s="1947"/>
      <c r="S225" s="1947"/>
      <c r="T225" s="1947"/>
      <c r="U225" s="1947"/>
      <c r="V225" s="1947"/>
      <c r="W225" s="1947"/>
      <c r="X225" s="1947"/>
      <c r="Y225" s="1947"/>
      <c r="Z225" s="1947"/>
    </row>
    <row r="226" spans="1:26" ht="20.25" customHeight="1">
      <c r="A226" s="1947"/>
      <c r="B226" s="1947"/>
      <c r="C226" s="1947"/>
      <c r="D226" s="1947"/>
      <c r="E226" s="1947"/>
      <c r="F226" s="1947"/>
      <c r="G226" s="1947"/>
      <c r="H226" s="1947"/>
      <c r="I226" s="1947"/>
      <c r="J226" s="1947"/>
      <c r="K226" s="1947"/>
      <c r="L226" s="1947"/>
      <c r="M226" s="1947"/>
      <c r="N226" s="1947"/>
      <c r="O226" s="1947"/>
      <c r="P226" s="1947"/>
      <c r="Q226" s="1947"/>
      <c r="R226" s="1947"/>
      <c r="S226" s="1947"/>
      <c r="T226" s="1947"/>
      <c r="U226" s="1947"/>
      <c r="V226" s="1947"/>
      <c r="W226" s="1947"/>
      <c r="X226" s="1947"/>
      <c r="Y226" s="1947"/>
      <c r="Z226" s="1947"/>
    </row>
    <row r="227" spans="1:26" ht="20.25" customHeight="1">
      <c r="A227" s="1947"/>
      <c r="B227" s="1947"/>
      <c r="C227" s="1947"/>
      <c r="D227" s="1947"/>
      <c r="E227" s="1947"/>
      <c r="F227" s="1947"/>
      <c r="G227" s="1947"/>
      <c r="H227" s="1947"/>
      <c r="I227" s="1947"/>
      <c r="J227" s="1947"/>
      <c r="K227" s="1947"/>
      <c r="L227" s="1947"/>
      <c r="M227" s="1947"/>
      <c r="N227" s="1947"/>
      <c r="O227" s="1947"/>
      <c r="P227" s="1947"/>
      <c r="Q227" s="1947"/>
      <c r="R227" s="1947"/>
      <c r="S227" s="1947"/>
      <c r="T227" s="1947"/>
      <c r="U227" s="1947"/>
      <c r="V227" s="1947"/>
      <c r="W227" s="1947"/>
      <c r="X227" s="1947"/>
      <c r="Y227" s="1947"/>
      <c r="Z227" s="1947"/>
    </row>
    <row r="228" spans="1:26" ht="20.25" customHeight="1">
      <c r="A228" s="1947"/>
      <c r="B228" s="1947"/>
      <c r="C228" s="1947"/>
      <c r="D228" s="1947"/>
      <c r="E228" s="1947"/>
      <c r="F228" s="1947"/>
      <c r="G228" s="1947"/>
      <c r="H228" s="1947"/>
      <c r="I228" s="1947"/>
      <c r="J228" s="1947"/>
      <c r="K228" s="1947"/>
      <c r="L228" s="1947"/>
      <c r="M228" s="1947"/>
      <c r="N228" s="1947"/>
      <c r="O228" s="1947"/>
      <c r="P228" s="1947"/>
      <c r="Q228" s="1947"/>
      <c r="R228" s="1947"/>
      <c r="S228" s="1947"/>
      <c r="T228" s="1947"/>
      <c r="U228" s="1947"/>
      <c r="V228" s="1947"/>
      <c r="W228" s="1947"/>
      <c r="X228" s="1947"/>
      <c r="Y228" s="1947"/>
      <c r="Z228" s="1947"/>
    </row>
    <row r="229" spans="1:26" ht="20.25" customHeight="1">
      <c r="A229" s="1947"/>
      <c r="B229" s="1947"/>
      <c r="C229" s="1947"/>
      <c r="D229" s="1947"/>
      <c r="E229" s="1947"/>
      <c r="F229" s="1947"/>
      <c r="G229" s="1947"/>
      <c r="H229" s="1947"/>
      <c r="I229" s="1947"/>
      <c r="J229" s="1947"/>
      <c r="K229" s="1947"/>
      <c r="L229" s="1947"/>
      <c r="M229" s="1947"/>
      <c r="N229" s="1947"/>
      <c r="O229" s="1947"/>
      <c r="P229" s="1947"/>
      <c r="Q229" s="1947"/>
      <c r="R229" s="1947"/>
      <c r="S229" s="1947"/>
      <c r="T229" s="1947"/>
      <c r="U229" s="1947"/>
      <c r="V229" s="1947"/>
      <c r="W229" s="1947"/>
      <c r="X229" s="1947"/>
      <c r="Y229" s="1947"/>
      <c r="Z229" s="1947"/>
    </row>
    <row r="230" spans="1:26" ht="20.25" customHeight="1">
      <c r="A230" s="1947"/>
      <c r="B230" s="1947"/>
      <c r="C230" s="1947"/>
      <c r="D230" s="1947"/>
      <c r="E230" s="1947"/>
      <c r="F230" s="1947"/>
      <c r="G230" s="1947"/>
      <c r="H230" s="1947"/>
      <c r="I230" s="1947"/>
      <c r="J230" s="1947"/>
      <c r="K230" s="1947"/>
      <c r="L230" s="1947"/>
      <c r="M230" s="1947"/>
      <c r="N230" s="1947"/>
      <c r="O230" s="1947"/>
      <c r="P230" s="1947"/>
      <c r="Q230" s="1947"/>
      <c r="R230" s="1947"/>
      <c r="S230" s="1947"/>
      <c r="T230" s="1947"/>
      <c r="U230" s="1947"/>
      <c r="V230" s="1947"/>
      <c r="W230" s="1947"/>
      <c r="X230" s="1947"/>
      <c r="Y230" s="1947"/>
      <c r="Z230" s="1947"/>
    </row>
    <row r="231" spans="1:26" ht="20.25" customHeight="1">
      <c r="A231" s="1947"/>
      <c r="B231" s="1947"/>
      <c r="C231" s="1947"/>
      <c r="D231" s="1947"/>
      <c r="E231" s="1947"/>
      <c r="F231" s="1947"/>
      <c r="G231" s="1947"/>
      <c r="H231" s="1947"/>
      <c r="I231" s="1947"/>
      <c r="J231" s="1947"/>
      <c r="K231" s="1947"/>
      <c r="L231" s="1947"/>
      <c r="M231" s="1947"/>
      <c r="N231" s="1947"/>
      <c r="O231" s="1947"/>
      <c r="P231" s="1947"/>
      <c r="Q231" s="1947"/>
      <c r="R231" s="1947"/>
      <c r="S231" s="1947"/>
      <c r="T231" s="1947"/>
      <c r="U231" s="1947"/>
      <c r="V231" s="1947"/>
      <c r="W231" s="1947"/>
      <c r="X231" s="1947"/>
      <c r="Y231" s="1947"/>
      <c r="Z231" s="1947"/>
    </row>
    <row r="232" spans="1:26" ht="20.25" customHeight="1">
      <c r="A232" s="1947"/>
      <c r="B232" s="1947"/>
      <c r="C232" s="1947"/>
      <c r="D232" s="1947"/>
      <c r="E232" s="1947"/>
      <c r="F232" s="1947"/>
      <c r="G232" s="1947"/>
      <c r="H232" s="1947"/>
      <c r="I232" s="1947"/>
      <c r="J232" s="1947"/>
      <c r="K232" s="1947"/>
      <c r="L232" s="1947"/>
      <c r="M232" s="1947"/>
      <c r="N232" s="1947"/>
      <c r="O232" s="1947"/>
      <c r="P232" s="1947"/>
      <c r="Q232" s="1947"/>
      <c r="R232" s="1947"/>
      <c r="S232" s="1947"/>
      <c r="T232" s="1947"/>
      <c r="U232" s="1947"/>
      <c r="V232" s="1947"/>
      <c r="W232" s="1947"/>
      <c r="X232" s="1947"/>
      <c r="Y232" s="1947"/>
      <c r="Z232" s="1947"/>
    </row>
    <row r="233" spans="1:26" ht="20.25" customHeight="1">
      <c r="A233" s="1947"/>
      <c r="B233" s="1947"/>
      <c r="C233" s="1947"/>
      <c r="D233" s="1947"/>
      <c r="E233" s="1947"/>
      <c r="F233" s="1947"/>
      <c r="G233" s="1947"/>
      <c r="H233" s="1947"/>
      <c r="I233" s="1947"/>
      <c r="J233" s="1947"/>
      <c r="K233" s="1947"/>
      <c r="L233" s="1947"/>
      <c r="M233" s="1947"/>
      <c r="N233" s="1947"/>
      <c r="O233" s="1947"/>
      <c r="P233" s="1947"/>
      <c r="Q233" s="1947"/>
      <c r="R233" s="1947"/>
      <c r="S233" s="1947"/>
      <c r="T233" s="1947"/>
      <c r="U233" s="1947"/>
      <c r="V233" s="1947"/>
      <c r="W233" s="1947"/>
      <c r="X233" s="1947"/>
      <c r="Y233" s="1947"/>
      <c r="Z233" s="1947"/>
    </row>
    <row r="234" spans="1:26" ht="20.25" customHeight="1">
      <c r="A234" s="1947"/>
      <c r="B234" s="1947"/>
      <c r="C234" s="1947"/>
      <c r="D234" s="1947"/>
      <c r="E234" s="1947"/>
      <c r="F234" s="1947"/>
      <c r="G234" s="1947"/>
      <c r="H234" s="1947"/>
      <c r="I234" s="1947"/>
      <c r="J234" s="1947"/>
      <c r="K234" s="1947"/>
      <c r="L234" s="1947"/>
      <c r="M234" s="1947"/>
      <c r="N234" s="1947"/>
      <c r="O234" s="1947"/>
      <c r="P234" s="1947"/>
      <c r="Q234" s="1947"/>
      <c r="R234" s="1947"/>
      <c r="S234" s="1947"/>
      <c r="T234" s="1947"/>
      <c r="U234" s="1947"/>
      <c r="V234" s="1947"/>
      <c r="W234" s="1947"/>
      <c r="X234" s="1947"/>
      <c r="Y234" s="1947"/>
      <c r="Z234" s="1947"/>
    </row>
    <row r="235" spans="1:26" ht="20.25" customHeight="1">
      <c r="A235" s="1947"/>
      <c r="B235" s="1947"/>
      <c r="C235" s="1947"/>
      <c r="D235" s="1947"/>
      <c r="E235" s="1947"/>
      <c r="F235" s="1947"/>
      <c r="G235" s="1947"/>
      <c r="H235" s="1947"/>
      <c r="I235" s="1947"/>
      <c r="J235" s="1947"/>
      <c r="K235" s="1947"/>
      <c r="L235" s="1947"/>
      <c r="M235" s="1947"/>
      <c r="N235" s="1947"/>
      <c r="O235" s="1947"/>
      <c r="P235" s="1947"/>
      <c r="Q235" s="1947"/>
      <c r="R235" s="1947"/>
      <c r="S235" s="1947"/>
      <c r="T235" s="1947"/>
      <c r="U235" s="1947"/>
      <c r="V235" s="1947"/>
      <c r="W235" s="1947"/>
      <c r="X235" s="1947"/>
      <c r="Y235" s="1947"/>
      <c r="Z235" s="1947"/>
    </row>
    <row r="236" spans="1:26" ht="20.25" customHeight="1">
      <c r="A236" s="1947"/>
      <c r="B236" s="1947"/>
      <c r="C236" s="1947"/>
      <c r="D236" s="1947"/>
      <c r="E236" s="1947"/>
      <c r="F236" s="1947"/>
      <c r="G236" s="1947"/>
      <c r="H236" s="1947"/>
      <c r="I236" s="1947"/>
      <c r="J236" s="1947"/>
      <c r="K236" s="1947"/>
      <c r="L236" s="1947"/>
      <c r="M236" s="1947"/>
      <c r="N236" s="1947"/>
      <c r="O236" s="1947"/>
      <c r="P236" s="1947"/>
      <c r="Q236" s="1947"/>
      <c r="R236" s="1947"/>
      <c r="S236" s="1947"/>
      <c r="T236" s="1947"/>
      <c r="U236" s="1947"/>
      <c r="V236" s="1947"/>
      <c r="W236" s="1947"/>
      <c r="X236" s="1947"/>
      <c r="Y236" s="1947"/>
      <c r="Z236" s="1947"/>
    </row>
    <row r="237" spans="1:26" ht="20.25" customHeight="1">
      <c r="A237" s="1947"/>
      <c r="B237" s="1947"/>
      <c r="C237" s="1947"/>
      <c r="D237" s="1947"/>
      <c r="E237" s="1947"/>
      <c r="F237" s="1947"/>
      <c r="G237" s="1947"/>
      <c r="H237" s="1947"/>
      <c r="I237" s="1947"/>
      <c r="J237" s="1947"/>
      <c r="K237" s="1947"/>
      <c r="L237" s="1947"/>
      <c r="M237" s="1947"/>
      <c r="N237" s="1947"/>
      <c r="O237" s="1947"/>
      <c r="P237" s="1947"/>
      <c r="Q237" s="1947"/>
      <c r="R237" s="1947"/>
      <c r="S237" s="1947"/>
      <c r="T237" s="1947"/>
      <c r="U237" s="1947"/>
      <c r="V237" s="1947"/>
      <c r="W237" s="1947"/>
      <c r="X237" s="1947"/>
      <c r="Y237" s="1947"/>
      <c r="Z237" s="1947"/>
    </row>
    <row r="238" spans="1:26" ht="20.25" customHeight="1">
      <c r="A238" s="1947"/>
      <c r="B238" s="1947"/>
      <c r="C238" s="1947"/>
      <c r="D238" s="1947"/>
      <c r="E238" s="1947"/>
      <c r="F238" s="1947"/>
      <c r="G238" s="1947"/>
      <c r="H238" s="1947"/>
      <c r="I238" s="1947"/>
      <c r="J238" s="1947"/>
      <c r="K238" s="1947"/>
      <c r="L238" s="1947"/>
      <c r="M238" s="1947"/>
      <c r="N238" s="1947"/>
      <c r="O238" s="1947"/>
      <c r="P238" s="1947"/>
      <c r="Q238" s="1947"/>
      <c r="R238" s="1947"/>
      <c r="S238" s="1947"/>
      <c r="T238" s="1947"/>
      <c r="U238" s="1947"/>
      <c r="V238" s="1947"/>
      <c r="W238" s="1947"/>
      <c r="X238" s="1947"/>
      <c r="Y238" s="1947"/>
      <c r="Z238" s="1947"/>
    </row>
    <row r="239" spans="1:26" ht="20.25" customHeight="1">
      <c r="A239" s="1947"/>
      <c r="B239" s="1947"/>
      <c r="C239" s="1947"/>
      <c r="D239" s="1947"/>
      <c r="E239" s="1947"/>
      <c r="F239" s="1947"/>
      <c r="G239" s="1947"/>
      <c r="H239" s="1947"/>
      <c r="I239" s="1947"/>
      <c r="J239" s="1947"/>
      <c r="K239" s="1947"/>
      <c r="L239" s="1947"/>
      <c r="M239" s="1947"/>
      <c r="N239" s="1947"/>
      <c r="O239" s="1947"/>
      <c r="P239" s="1947"/>
      <c r="Q239" s="1947"/>
      <c r="R239" s="1947"/>
      <c r="S239" s="1947"/>
      <c r="T239" s="1947"/>
      <c r="U239" s="1947"/>
      <c r="V239" s="1947"/>
      <c r="W239" s="1947"/>
      <c r="X239" s="1947"/>
      <c r="Y239" s="1947"/>
      <c r="Z239" s="1947"/>
    </row>
    <row r="240" spans="1:26" ht="20.25" customHeight="1">
      <c r="A240" s="1947"/>
      <c r="B240" s="1947"/>
      <c r="C240" s="1947"/>
      <c r="D240" s="1947"/>
      <c r="E240" s="1947"/>
      <c r="F240" s="1947"/>
      <c r="G240" s="1947"/>
      <c r="H240" s="1947"/>
      <c r="I240" s="1947"/>
      <c r="J240" s="1947"/>
      <c r="K240" s="1947"/>
      <c r="L240" s="1947"/>
      <c r="M240" s="1947"/>
      <c r="N240" s="1947"/>
      <c r="O240" s="1947"/>
      <c r="P240" s="1947"/>
      <c r="Q240" s="1947"/>
      <c r="R240" s="1947"/>
      <c r="S240" s="1947"/>
      <c r="T240" s="1947"/>
      <c r="U240" s="1947"/>
      <c r="V240" s="1947"/>
      <c r="W240" s="1947"/>
      <c r="X240" s="1947"/>
      <c r="Y240" s="1947"/>
      <c r="Z240" s="1947"/>
    </row>
    <row r="241" spans="1:26" ht="20.25" customHeight="1">
      <c r="A241" s="1947"/>
      <c r="B241" s="1947"/>
      <c r="C241" s="1947"/>
      <c r="D241" s="1947"/>
      <c r="E241" s="1947"/>
      <c r="F241" s="1947"/>
      <c r="G241" s="1947"/>
      <c r="H241" s="1947"/>
      <c r="I241" s="1947"/>
      <c r="J241" s="1947"/>
      <c r="K241" s="1947"/>
      <c r="L241" s="1947"/>
      <c r="M241" s="1947"/>
      <c r="N241" s="1947"/>
      <c r="O241" s="1947"/>
      <c r="P241" s="1947"/>
      <c r="Q241" s="1947"/>
      <c r="R241" s="1947"/>
      <c r="S241" s="1947"/>
      <c r="T241" s="1947"/>
      <c r="U241" s="1947"/>
      <c r="V241" s="1947"/>
      <c r="W241" s="1947"/>
      <c r="X241" s="1947"/>
      <c r="Y241" s="1947"/>
      <c r="Z241" s="1947"/>
    </row>
    <row r="242" spans="1:26" ht="20.25" customHeight="1">
      <c r="A242" s="1947"/>
      <c r="B242" s="1947"/>
      <c r="C242" s="1947"/>
      <c r="D242" s="1947"/>
      <c r="E242" s="1947"/>
      <c r="F242" s="1947"/>
      <c r="G242" s="1947"/>
      <c r="H242" s="1947"/>
      <c r="I242" s="1947"/>
      <c r="J242" s="1947"/>
      <c r="K242" s="1947"/>
      <c r="L242" s="1947"/>
      <c r="M242" s="1947"/>
      <c r="N242" s="1947"/>
      <c r="O242" s="1947"/>
      <c r="P242" s="1947"/>
      <c r="Q242" s="1947"/>
      <c r="R242" s="1947"/>
      <c r="S242" s="1947"/>
      <c r="T242" s="1947"/>
      <c r="U242" s="1947"/>
      <c r="V242" s="1947"/>
      <c r="W242" s="1947"/>
      <c r="X242" s="1947"/>
      <c r="Y242" s="1947"/>
      <c r="Z242" s="1947"/>
    </row>
    <row r="243" spans="1:26" ht="20.25" customHeight="1">
      <c r="A243" s="1947"/>
      <c r="B243" s="1947"/>
      <c r="C243" s="1947"/>
      <c r="D243" s="1947"/>
      <c r="E243" s="1947"/>
      <c r="F243" s="1947"/>
      <c r="G243" s="1947"/>
      <c r="H243" s="1947"/>
      <c r="I243" s="1947"/>
      <c r="J243" s="1947"/>
      <c r="K243" s="1947"/>
      <c r="L243" s="1947"/>
      <c r="M243" s="1947"/>
      <c r="N243" s="1947"/>
      <c r="O243" s="1947"/>
      <c r="P243" s="1947"/>
      <c r="Q243" s="1947"/>
      <c r="R243" s="1947"/>
      <c r="S243" s="1947"/>
      <c r="T243" s="1947"/>
      <c r="U243" s="1947"/>
      <c r="V243" s="1947"/>
      <c r="W243" s="1947"/>
      <c r="X243" s="1947"/>
      <c r="Y243" s="1947"/>
      <c r="Z243" s="1947"/>
    </row>
    <row r="244" spans="1:26" ht="20.25" customHeight="1">
      <c r="A244" s="1947"/>
      <c r="B244" s="1947"/>
      <c r="C244" s="1947"/>
      <c r="D244" s="1947"/>
      <c r="E244" s="1947"/>
      <c r="F244" s="1947"/>
      <c r="G244" s="1947"/>
      <c r="H244" s="1947"/>
      <c r="I244" s="1947"/>
      <c r="J244" s="1947"/>
      <c r="K244" s="1947"/>
      <c r="L244" s="1947"/>
      <c r="M244" s="1947"/>
      <c r="N244" s="1947"/>
      <c r="O244" s="1947"/>
      <c r="P244" s="1947"/>
      <c r="Q244" s="1947"/>
      <c r="R244" s="1947"/>
      <c r="S244" s="1947"/>
      <c r="T244" s="1947"/>
      <c r="U244" s="1947"/>
      <c r="V244" s="1947"/>
      <c r="W244" s="1947"/>
      <c r="X244" s="1947"/>
      <c r="Y244" s="1947"/>
      <c r="Z244" s="1947"/>
    </row>
    <row r="245" spans="1:26" ht="20.25" customHeight="1">
      <c r="A245" s="1947"/>
      <c r="B245" s="1947"/>
      <c r="C245" s="1947"/>
      <c r="D245" s="1947"/>
      <c r="E245" s="1947"/>
      <c r="F245" s="1947"/>
      <c r="G245" s="1947"/>
      <c r="H245" s="1947"/>
      <c r="I245" s="1947"/>
      <c r="J245" s="1947"/>
      <c r="K245" s="1947"/>
      <c r="L245" s="1947"/>
      <c r="M245" s="1947"/>
      <c r="N245" s="1947"/>
      <c r="O245" s="1947"/>
      <c r="P245" s="1947"/>
      <c r="Q245" s="1947"/>
      <c r="R245" s="1947"/>
      <c r="S245" s="1947"/>
      <c r="T245" s="1947"/>
      <c r="U245" s="1947"/>
      <c r="V245" s="1947"/>
      <c r="W245" s="1947"/>
      <c r="X245" s="1947"/>
      <c r="Y245" s="1947"/>
      <c r="Z245" s="1947"/>
    </row>
    <row r="246" spans="1:26" ht="20.25" customHeight="1">
      <c r="A246" s="1947"/>
      <c r="B246" s="1947"/>
      <c r="C246" s="1947"/>
      <c r="D246" s="1947"/>
      <c r="E246" s="1947"/>
      <c r="F246" s="1947"/>
      <c r="G246" s="1947"/>
      <c r="H246" s="1947"/>
      <c r="I246" s="1947"/>
      <c r="J246" s="1947"/>
      <c r="K246" s="1947"/>
      <c r="L246" s="1947"/>
      <c r="M246" s="1947"/>
      <c r="N246" s="1947"/>
      <c r="O246" s="1947"/>
      <c r="P246" s="1947"/>
      <c r="Q246" s="1947"/>
      <c r="R246" s="1947"/>
      <c r="S246" s="1947"/>
      <c r="T246" s="1947"/>
      <c r="U246" s="1947"/>
      <c r="V246" s="1947"/>
      <c r="W246" s="1947"/>
      <c r="X246" s="1947"/>
      <c r="Y246" s="1947"/>
      <c r="Z246" s="1947"/>
    </row>
    <row r="247" spans="1:26" ht="20.25" customHeight="1">
      <c r="A247" s="1947"/>
      <c r="B247" s="1947"/>
      <c r="C247" s="1947"/>
      <c r="D247" s="1947"/>
      <c r="E247" s="1947"/>
      <c r="F247" s="1947"/>
      <c r="G247" s="1947"/>
      <c r="H247" s="1947"/>
      <c r="I247" s="1947"/>
      <c r="J247" s="1947"/>
      <c r="K247" s="1947"/>
      <c r="L247" s="1947"/>
      <c r="M247" s="1947"/>
      <c r="N247" s="1947"/>
      <c r="O247" s="1947"/>
      <c r="P247" s="1947"/>
      <c r="Q247" s="1947"/>
      <c r="R247" s="1947"/>
      <c r="S247" s="1947"/>
      <c r="T247" s="1947"/>
      <c r="U247" s="1947"/>
      <c r="V247" s="1947"/>
      <c r="W247" s="1947"/>
      <c r="X247" s="1947"/>
      <c r="Y247" s="1947"/>
      <c r="Z247" s="1947"/>
    </row>
    <row r="248" spans="1:26" ht="20.25" customHeight="1">
      <c r="A248" s="1947"/>
      <c r="B248" s="1947"/>
      <c r="C248" s="1947"/>
      <c r="D248" s="1947"/>
      <c r="E248" s="1947"/>
      <c r="F248" s="1947"/>
      <c r="G248" s="1947"/>
      <c r="H248" s="1947"/>
      <c r="I248" s="1947"/>
      <c r="J248" s="1947"/>
      <c r="K248" s="1947"/>
      <c r="L248" s="1947"/>
      <c r="M248" s="1947"/>
      <c r="N248" s="1947"/>
      <c r="O248" s="1947"/>
      <c r="P248" s="1947"/>
      <c r="Q248" s="1947"/>
      <c r="R248" s="1947"/>
      <c r="S248" s="1947"/>
      <c r="T248" s="1947"/>
      <c r="U248" s="1947"/>
      <c r="V248" s="1947"/>
      <c r="W248" s="1947"/>
      <c r="X248" s="1947"/>
      <c r="Y248" s="1947"/>
      <c r="Z248" s="1947"/>
    </row>
    <row r="249" spans="1:26" ht="20.25" customHeight="1">
      <c r="A249" s="1947"/>
      <c r="B249" s="1947"/>
      <c r="C249" s="1947"/>
      <c r="D249" s="1947"/>
      <c r="E249" s="1947"/>
      <c r="F249" s="1947"/>
      <c r="G249" s="1947"/>
      <c r="H249" s="1947"/>
      <c r="I249" s="1947"/>
      <c r="J249" s="1947"/>
      <c r="K249" s="1947"/>
      <c r="L249" s="1947"/>
      <c r="M249" s="1947"/>
      <c r="N249" s="1947"/>
      <c r="O249" s="1947"/>
      <c r="P249" s="1947"/>
      <c r="Q249" s="1947"/>
      <c r="R249" s="1947"/>
      <c r="S249" s="1947"/>
      <c r="T249" s="1947"/>
      <c r="U249" s="1947"/>
      <c r="V249" s="1947"/>
      <c r="W249" s="1947"/>
      <c r="X249" s="1947"/>
      <c r="Y249" s="1947"/>
      <c r="Z249" s="1947"/>
    </row>
    <row r="250" spans="1:26" ht="20.25" customHeight="1">
      <c r="A250" s="1947"/>
      <c r="B250" s="1947"/>
      <c r="C250" s="1947"/>
      <c r="D250" s="1947"/>
      <c r="E250" s="1947"/>
      <c r="F250" s="1947"/>
      <c r="G250" s="1947"/>
      <c r="H250" s="1947"/>
      <c r="I250" s="1947"/>
      <c r="J250" s="1947"/>
      <c r="K250" s="1947"/>
      <c r="L250" s="1947"/>
      <c r="M250" s="1947"/>
      <c r="N250" s="1947"/>
      <c r="O250" s="1947"/>
      <c r="P250" s="1947"/>
      <c r="Q250" s="1947"/>
      <c r="R250" s="1947"/>
      <c r="S250" s="1947"/>
      <c r="T250" s="1947"/>
      <c r="U250" s="1947"/>
      <c r="V250" s="1947"/>
      <c r="W250" s="1947"/>
      <c r="X250" s="1947"/>
      <c r="Y250" s="1947"/>
      <c r="Z250" s="1947"/>
    </row>
    <row r="251" spans="1:26" ht="20.25" customHeight="1">
      <c r="A251" s="1947"/>
      <c r="B251" s="1947"/>
      <c r="C251" s="1947"/>
      <c r="D251" s="1947"/>
      <c r="E251" s="1947"/>
      <c r="F251" s="1947"/>
      <c r="G251" s="1947"/>
      <c r="H251" s="1947"/>
      <c r="I251" s="1947"/>
      <c r="J251" s="1947"/>
      <c r="K251" s="1947"/>
      <c r="L251" s="1947"/>
      <c r="M251" s="1947"/>
      <c r="N251" s="1947"/>
      <c r="O251" s="1947"/>
      <c r="P251" s="1947"/>
      <c r="Q251" s="1947"/>
      <c r="R251" s="1947"/>
      <c r="S251" s="1947"/>
      <c r="T251" s="1947"/>
      <c r="U251" s="1947"/>
      <c r="V251" s="1947"/>
      <c r="W251" s="1947"/>
      <c r="X251" s="1947"/>
      <c r="Y251" s="1947"/>
      <c r="Z251" s="1947"/>
    </row>
    <row r="252" spans="1:26" ht="20.25" customHeight="1">
      <c r="A252" s="1947"/>
      <c r="B252" s="1947"/>
      <c r="C252" s="1947"/>
      <c r="D252" s="1947"/>
      <c r="E252" s="1947"/>
      <c r="F252" s="1947"/>
      <c r="G252" s="1947"/>
      <c r="H252" s="1947"/>
      <c r="I252" s="1947"/>
      <c r="J252" s="1947"/>
      <c r="K252" s="1947"/>
      <c r="L252" s="1947"/>
      <c r="M252" s="1947"/>
      <c r="N252" s="1947"/>
      <c r="O252" s="1947"/>
      <c r="P252" s="1947"/>
      <c r="Q252" s="1947"/>
      <c r="R252" s="1947"/>
      <c r="S252" s="1947"/>
      <c r="T252" s="1947"/>
      <c r="U252" s="1947"/>
      <c r="V252" s="1947"/>
      <c r="W252" s="1947"/>
      <c r="X252" s="1947"/>
      <c r="Y252" s="1947"/>
      <c r="Z252" s="1947"/>
    </row>
    <row r="253" spans="1:26" ht="20.25" customHeight="1">
      <c r="A253" s="1947"/>
      <c r="B253" s="1947"/>
      <c r="C253" s="1947"/>
      <c r="D253" s="1947"/>
      <c r="E253" s="1947"/>
      <c r="F253" s="1947"/>
      <c r="G253" s="1947"/>
      <c r="H253" s="1947"/>
      <c r="I253" s="1947"/>
      <c r="J253" s="1947"/>
      <c r="K253" s="1947"/>
      <c r="L253" s="1947"/>
      <c r="M253" s="1947"/>
      <c r="N253" s="1947"/>
      <c r="O253" s="1947"/>
      <c r="P253" s="1947"/>
      <c r="Q253" s="1947"/>
      <c r="R253" s="1947"/>
      <c r="S253" s="1947"/>
      <c r="T253" s="1947"/>
      <c r="U253" s="1947"/>
      <c r="V253" s="1947"/>
      <c r="W253" s="1947"/>
      <c r="X253" s="1947"/>
      <c r="Y253" s="1947"/>
      <c r="Z253" s="1947"/>
    </row>
    <row r="254" spans="1:26" ht="20.25" customHeight="1">
      <c r="A254" s="1947"/>
      <c r="B254" s="1947"/>
      <c r="C254" s="1947"/>
      <c r="D254" s="1947"/>
      <c r="E254" s="1947"/>
      <c r="F254" s="1947"/>
      <c r="G254" s="1947"/>
      <c r="H254" s="1947"/>
      <c r="I254" s="1947"/>
      <c r="J254" s="1947"/>
      <c r="K254" s="1947"/>
      <c r="L254" s="1947"/>
      <c r="M254" s="1947"/>
      <c r="N254" s="1947"/>
      <c r="O254" s="1947"/>
      <c r="P254" s="1947"/>
      <c r="Q254" s="1947"/>
      <c r="R254" s="1947"/>
      <c r="S254" s="1947"/>
      <c r="T254" s="1947"/>
      <c r="U254" s="1947"/>
      <c r="V254" s="1947"/>
      <c r="W254" s="1947"/>
      <c r="X254" s="1947"/>
      <c r="Y254" s="1947"/>
      <c r="Z254" s="1947"/>
    </row>
    <row r="255" spans="1:26" ht="20.25" customHeight="1">
      <c r="A255" s="1947"/>
      <c r="B255" s="1947"/>
      <c r="C255" s="1947"/>
      <c r="D255" s="1947"/>
      <c r="E255" s="1947"/>
      <c r="F255" s="1947"/>
      <c r="G255" s="1947"/>
      <c r="H255" s="1947"/>
      <c r="I255" s="1947"/>
      <c r="J255" s="1947"/>
      <c r="K255" s="1947"/>
      <c r="L255" s="1947"/>
      <c r="M255" s="1947"/>
      <c r="N255" s="1947"/>
      <c r="O255" s="1947"/>
      <c r="P255" s="1947"/>
      <c r="Q255" s="1947"/>
      <c r="R255" s="1947"/>
      <c r="S255" s="1947"/>
      <c r="T255" s="1947"/>
      <c r="U255" s="1947"/>
      <c r="V255" s="1947"/>
      <c r="W255" s="1947"/>
      <c r="X255" s="1947"/>
      <c r="Y255" s="1947"/>
      <c r="Z255" s="1947"/>
    </row>
    <row r="256" spans="1:26" ht="20.25" customHeight="1">
      <c r="A256" s="1947"/>
      <c r="B256" s="1947"/>
      <c r="C256" s="1947"/>
      <c r="D256" s="1947"/>
      <c r="E256" s="1947"/>
      <c r="F256" s="1947"/>
      <c r="G256" s="1947"/>
      <c r="H256" s="1947"/>
      <c r="I256" s="1947"/>
      <c r="J256" s="1947"/>
      <c r="K256" s="1947"/>
      <c r="L256" s="1947"/>
      <c r="M256" s="1947"/>
      <c r="N256" s="1947"/>
      <c r="O256" s="1947"/>
      <c r="P256" s="1947"/>
      <c r="Q256" s="1947"/>
      <c r="R256" s="1947"/>
      <c r="S256" s="1947"/>
      <c r="T256" s="1947"/>
      <c r="U256" s="1947"/>
      <c r="V256" s="1947"/>
      <c r="W256" s="1947"/>
      <c r="X256" s="1947"/>
      <c r="Y256" s="1947"/>
      <c r="Z256" s="1947"/>
    </row>
    <row r="257" spans="1:26" ht="20.25" customHeight="1">
      <c r="A257" s="1947"/>
      <c r="B257" s="1947"/>
      <c r="C257" s="1947"/>
      <c r="D257" s="1947"/>
      <c r="E257" s="1947"/>
      <c r="F257" s="1947"/>
      <c r="G257" s="1947"/>
      <c r="H257" s="1947"/>
      <c r="I257" s="1947"/>
      <c r="J257" s="1947"/>
      <c r="K257" s="1947"/>
      <c r="L257" s="1947"/>
      <c r="M257" s="1947"/>
      <c r="N257" s="1947"/>
      <c r="O257" s="1947"/>
      <c r="P257" s="1947"/>
      <c r="Q257" s="1947"/>
      <c r="R257" s="1947"/>
      <c r="S257" s="1947"/>
      <c r="T257" s="1947"/>
      <c r="U257" s="1947"/>
      <c r="V257" s="1947"/>
      <c r="W257" s="1947"/>
      <c r="X257" s="1947"/>
      <c r="Y257" s="1947"/>
      <c r="Z257" s="1947"/>
    </row>
    <row r="258" spans="1:26" ht="20.25" customHeight="1">
      <c r="A258" s="1947"/>
      <c r="B258" s="1947"/>
      <c r="C258" s="1947"/>
      <c r="D258" s="1947"/>
      <c r="E258" s="1947"/>
      <c r="F258" s="1947"/>
      <c r="G258" s="1947"/>
      <c r="H258" s="1947"/>
      <c r="I258" s="1947"/>
      <c r="J258" s="1947"/>
      <c r="K258" s="1947"/>
      <c r="L258" s="1947"/>
      <c r="M258" s="1947"/>
      <c r="N258" s="1947"/>
      <c r="O258" s="1947"/>
      <c r="P258" s="1947"/>
      <c r="Q258" s="1947"/>
      <c r="R258" s="1947"/>
      <c r="S258" s="1947"/>
      <c r="T258" s="1947"/>
      <c r="U258" s="1947"/>
      <c r="V258" s="1947"/>
      <c r="W258" s="1947"/>
      <c r="X258" s="1947"/>
      <c r="Y258" s="1947"/>
      <c r="Z258" s="1947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topLeftCell="A13" zoomScale="50" zoomScaleNormal="50" workbookViewId="0">
      <selection activeCell="I34" sqref="I34"/>
    </sheetView>
  </sheetViews>
  <sheetFormatPr defaultColWidth="14.42578125" defaultRowHeight="12.75"/>
  <cols>
    <col min="1" max="1" width="84.85546875" style="4732" customWidth="1"/>
    <col min="2" max="2" width="13.85546875" style="4732" customWidth="1"/>
    <col min="3" max="3" width="12.140625" style="4732" customWidth="1"/>
    <col min="4" max="4" width="11" style="4732" customWidth="1"/>
    <col min="5" max="5" width="14.140625" style="4732" customWidth="1"/>
    <col min="6" max="6" width="11.85546875" style="4732" customWidth="1"/>
    <col min="7" max="7" width="12.42578125" style="4732" customWidth="1"/>
    <col min="8" max="8" width="14.7109375" style="4732" customWidth="1"/>
    <col min="9" max="9" width="11.5703125" style="4732" customWidth="1"/>
    <col min="10" max="10" width="13.28515625" style="4732" customWidth="1"/>
    <col min="11" max="11" width="14.28515625" style="4732" customWidth="1"/>
    <col min="12" max="12" width="13.140625" style="4732" customWidth="1"/>
    <col min="13" max="13" width="12.42578125" style="4732" customWidth="1"/>
    <col min="14" max="26" width="8" style="4732" customWidth="1"/>
    <col min="27" max="16384" width="14.42578125" style="4732"/>
  </cols>
  <sheetData>
    <row r="1" spans="1:26" ht="44.25" customHeight="1">
      <c r="A1" s="8058" t="s">
        <v>213</v>
      </c>
      <c r="B1" s="8059"/>
      <c r="C1" s="8059"/>
      <c r="D1" s="8059"/>
      <c r="E1" s="8059"/>
      <c r="F1" s="8059"/>
      <c r="G1" s="8059"/>
      <c r="H1" s="8059"/>
      <c r="I1" s="8059"/>
      <c r="J1" s="8059"/>
      <c r="K1" s="8059"/>
      <c r="L1" s="8059"/>
      <c r="M1" s="8059"/>
      <c r="N1" s="1947"/>
      <c r="O1" s="1947"/>
      <c r="P1" s="1947"/>
      <c r="Q1" s="1947"/>
      <c r="R1" s="1947"/>
      <c r="S1" s="1947"/>
      <c r="T1" s="1947"/>
      <c r="U1" s="1947"/>
      <c r="V1" s="1947"/>
      <c r="W1" s="1947"/>
      <c r="X1" s="1947"/>
      <c r="Y1" s="1947"/>
      <c r="Z1" s="1947"/>
    </row>
    <row r="2" spans="1:26" ht="33.75" customHeight="1">
      <c r="A2" s="8058" t="s">
        <v>405</v>
      </c>
      <c r="B2" s="8059"/>
      <c r="C2" s="8059"/>
      <c r="D2" s="8059"/>
      <c r="E2" s="8059"/>
      <c r="F2" s="8059"/>
      <c r="G2" s="8059"/>
      <c r="H2" s="8059"/>
      <c r="I2" s="8059"/>
      <c r="J2" s="8059"/>
      <c r="K2" s="8059"/>
      <c r="L2" s="8059"/>
      <c r="M2" s="8059"/>
      <c r="N2" s="1947"/>
      <c r="O2" s="1947"/>
      <c r="P2" s="1947"/>
      <c r="Q2" s="1947"/>
      <c r="R2" s="1947"/>
      <c r="S2" s="1947"/>
      <c r="T2" s="1947"/>
      <c r="U2" s="1947"/>
      <c r="V2" s="1947"/>
      <c r="W2" s="1947"/>
      <c r="X2" s="1947"/>
      <c r="Y2" s="1947"/>
      <c r="Z2" s="1947"/>
    </row>
    <row r="3" spans="1:26" ht="3.75" customHeight="1" thickBot="1">
      <c r="A3" s="4731"/>
      <c r="B3" s="2046"/>
      <c r="C3" s="2046"/>
      <c r="D3" s="2046"/>
      <c r="E3" s="2046"/>
      <c r="F3" s="2046"/>
      <c r="G3" s="2046"/>
      <c r="H3" s="2046"/>
      <c r="I3" s="2046"/>
      <c r="J3" s="2046"/>
      <c r="K3" s="2046"/>
      <c r="L3" s="2046"/>
      <c r="M3" s="2046"/>
      <c r="N3" s="1947"/>
      <c r="O3" s="1947"/>
      <c r="P3" s="1947"/>
      <c r="Q3" s="1947"/>
      <c r="R3" s="1947"/>
      <c r="S3" s="1947"/>
      <c r="T3" s="1947"/>
      <c r="U3" s="1947"/>
      <c r="V3" s="1947"/>
      <c r="W3" s="1947"/>
      <c r="X3" s="1947"/>
      <c r="Y3" s="1947"/>
      <c r="Z3" s="1947"/>
    </row>
    <row r="4" spans="1:26" ht="33" customHeight="1" thickBot="1">
      <c r="A4" s="8041" t="s">
        <v>1</v>
      </c>
      <c r="B4" s="8055" t="s">
        <v>36</v>
      </c>
      <c r="C4" s="8056"/>
      <c r="D4" s="8057"/>
      <c r="E4" s="8055" t="s">
        <v>37</v>
      </c>
      <c r="F4" s="8056"/>
      <c r="G4" s="8057"/>
      <c r="H4" s="8055" t="s">
        <v>43</v>
      </c>
      <c r="I4" s="8056"/>
      <c r="J4" s="8057"/>
      <c r="K4" s="8041" t="s">
        <v>38</v>
      </c>
      <c r="L4" s="8043"/>
      <c r="M4" s="8045"/>
      <c r="N4" s="1947"/>
      <c r="O4" s="1947"/>
      <c r="P4" s="1947"/>
      <c r="Q4" s="1947"/>
      <c r="R4" s="1947"/>
      <c r="S4" s="1947"/>
      <c r="T4" s="1947"/>
      <c r="U4" s="1947"/>
      <c r="V4" s="1947"/>
      <c r="W4" s="1947"/>
      <c r="X4" s="1947"/>
      <c r="Y4" s="1947"/>
      <c r="Z4" s="1947"/>
    </row>
    <row r="5" spans="1:26" ht="173.25" customHeight="1" thickBot="1">
      <c r="A5" s="8050"/>
      <c r="B5" s="2060" t="s">
        <v>7</v>
      </c>
      <c r="C5" s="2060" t="s">
        <v>8</v>
      </c>
      <c r="D5" s="2060" t="s">
        <v>9</v>
      </c>
      <c r="E5" s="2060" t="s">
        <v>7</v>
      </c>
      <c r="F5" s="2060" t="s">
        <v>8</v>
      </c>
      <c r="G5" s="2060" t="s">
        <v>9</v>
      </c>
      <c r="H5" s="2060" t="s">
        <v>7</v>
      </c>
      <c r="I5" s="2060" t="s">
        <v>8</v>
      </c>
      <c r="J5" s="2060" t="s">
        <v>9</v>
      </c>
      <c r="K5" s="2061" t="s">
        <v>7</v>
      </c>
      <c r="L5" s="2061" t="s">
        <v>8</v>
      </c>
      <c r="M5" s="5225" t="s">
        <v>9</v>
      </c>
      <c r="N5" s="1947"/>
      <c r="O5" s="1947"/>
      <c r="P5" s="1947"/>
      <c r="Q5" s="1947"/>
      <c r="R5" s="1947"/>
      <c r="S5" s="1947"/>
      <c r="T5" s="1947"/>
      <c r="U5" s="1947"/>
      <c r="V5" s="1947"/>
      <c r="W5" s="1947"/>
      <c r="X5" s="1947"/>
      <c r="Y5" s="1947"/>
      <c r="Z5" s="1947"/>
    </row>
    <row r="6" spans="1:26" ht="27.75" customHeight="1" thickBot="1">
      <c r="A6" s="2062" t="s">
        <v>10</v>
      </c>
      <c r="B6" s="1988"/>
      <c r="C6" s="1989"/>
      <c r="D6" s="2047"/>
      <c r="E6" s="1988"/>
      <c r="F6" s="1989"/>
      <c r="G6" s="2048"/>
      <c r="H6" s="2049"/>
      <c r="I6" s="1989"/>
      <c r="J6" s="2047"/>
      <c r="K6" s="3267"/>
      <c r="L6" s="3268"/>
      <c r="M6" s="3269"/>
      <c r="N6" s="1947"/>
      <c r="O6" s="1947"/>
      <c r="P6" s="1947"/>
      <c r="Q6" s="1947"/>
      <c r="R6" s="1947"/>
      <c r="S6" s="1947"/>
      <c r="T6" s="1947"/>
      <c r="U6" s="1947"/>
      <c r="V6" s="1947"/>
      <c r="W6" s="1947"/>
      <c r="X6" s="1947"/>
      <c r="Y6" s="1947"/>
      <c r="Z6" s="1947"/>
    </row>
    <row r="7" spans="1:26" ht="24.75" customHeight="1">
      <c r="A7" s="2063" t="s">
        <v>243</v>
      </c>
      <c r="B7" s="3271">
        <f t="shared" ref="B7:G17" si="0">B21+B34</f>
        <v>0</v>
      </c>
      <c r="C7" s="6712">
        <f t="shared" si="0"/>
        <v>0</v>
      </c>
      <c r="D7" s="3272">
        <f t="shared" si="0"/>
        <v>0</v>
      </c>
      <c r="E7" s="3273">
        <f t="shared" si="0"/>
        <v>0</v>
      </c>
      <c r="F7" s="4884">
        <f t="shared" si="0"/>
        <v>0</v>
      </c>
      <c r="G7" s="3272">
        <f t="shared" si="0"/>
        <v>0</v>
      </c>
      <c r="H7" s="3273">
        <f t="shared" ref="H7:M7" si="1">H21+H34</f>
        <v>0</v>
      </c>
      <c r="I7" s="3223">
        <f t="shared" si="1"/>
        <v>0</v>
      </c>
      <c r="J7" s="3274">
        <f t="shared" si="1"/>
        <v>0</v>
      </c>
      <c r="K7" s="3275">
        <f t="shared" si="1"/>
        <v>0</v>
      </c>
      <c r="L7" s="3275">
        <f t="shared" si="1"/>
        <v>0</v>
      </c>
      <c r="M7" s="3275">
        <f t="shared" si="1"/>
        <v>0</v>
      </c>
      <c r="N7" s="1947"/>
      <c r="O7" s="1947"/>
      <c r="P7" s="1947"/>
      <c r="Q7" s="1947"/>
      <c r="R7" s="1947"/>
      <c r="S7" s="1947"/>
      <c r="T7" s="1947"/>
      <c r="U7" s="1947"/>
      <c r="V7" s="1947"/>
      <c r="W7" s="1947"/>
      <c r="X7" s="1947"/>
      <c r="Y7" s="1947"/>
      <c r="Z7" s="1947"/>
    </row>
    <row r="8" spans="1:26" ht="24.75" customHeight="1">
      <c r="A8" s="2063" t="s">
        <v>257</v>
      </c>
      <c r="B8" s="2064">
        <f t="shared" si="0"/>
        <v>0</v>
      </c>
      <c r="C8" s="6710">
        <f t="shared" si="0"/>
        <v>0</v>
      </c>
      <c r="D8" s="2008">
        <f t="shared" si="0"/>
        <v>0</v>
      </c>
      <c r="E8" s="2007">
        <f t="shared" si="0"/>
        <v>0</v>
      </c>
      <c r="F8" s="4887">
        <f t="shared" si="0"/>
        <v>0</v>
      </c>
      <c r="G8" s="2008">
        <f t="shared" si="0"/>
        <v>0</v>
      </c>
      <c r="H8" s="2007">
        <f t="shared" ref="H8:M8" si="2">H22+H35</f>
        <v>0</v>
      </c>
      <c r="I8" s="3224">
        <f t="shared" si="2"/>
        <v>0</v>
      </c>
      <c r="J8" s="2065">
        <f t="shared" si="2"/>
        <v>0</v>
      </c>
      <c r="K8" s="3276">
        <f t="shared" si="2"/>
        <v>0</v>
      </c>
      <c r="L8" s="3276">
        <f t="shared" si="2"/>
        <v>0</v>
      </c>
      <c r="M8" s="3276">
        <f t="shared" si="2"/>
        <v>0</v>
      </c>
      <c r="N8" s="1947"/>
      <c r="O8" s="1947"/>
      <c r="P8" s="1947"/>
      <c r="Q8" s="1947"/>
      <c r="R8" s="1947"/>
      <c r="S8" s="1947"/>
      <c r="T8" s="1947"/>
      <c r="U8" s="1947"/>
      <c r="V8" s="1947"/>
      <c r="W8" s="1947"/>
      <c r="X8" s="1947"/>
      <c r="Y8" s="1947"/>
      <c r="Z8" s="1947"/>
    </row>
    <row r="9" spans="1:26" ht="24.75" customHeight="1">
      <c r="A9" s="2063" t="s">
        <v>247</v>
      </c>
      <c r="B9" s="2064">
        <f t="shared" si="0"/>
        <v>0</v>
      </c>
      <c r="C9" s="6710">
        <f t="shared" si="0"/>
        <v>0</v>
      </c>
      <c r="D9" s="2008">
        <f t="shared" si="0"/>
        <v>0</v>
      </c>
      <c r="E9" s="2007">
        <f t="shared" si="0"/>
        <v>0</v>
      </c>
      <c r="F9" s="4887">
        <f t="shared" si="0"/>
        <v>0</v>
      </c>
      <c r="G9" s="2008">
        <f t="shared" si="0"/>
        <v>0</v>
      </c>
      <c r="H9" s="2007">
        <f t="shared" ref="H9:M9" si="3">H23+H36</f>
        <v>1</v>
      </c>
      <c r="I9" s="3224">
        <f t="shared" si="3"/>
        <v>2</v>
      </c>
      <c r="J9" s="2065">
        <f t="shared" si="3"/>
        <v>3</v>
      </c>
      <c r="K9" s="3276">
        <f t="shared" si="3"/>
        <v>1</v>
      </c>
      <c r="L9" s="3276">
        <f t="shared" si="3"/>
        <v>2</v>
      </c>
      <c r="M9" s="3276">
        <f t="shared" si="3"/>
        <v>3</v>
      </c>
      <c r="N9" s="1947"/>
      <c r="O9" s="1947"/>
      <c r="P9" s="1947"/>
      <c r="Q9" s="1947"/>
      <c r="R9" s="1947"/>
      <c r="S9" s="1947"/>
      <c r="T9" s="1947"/>
      <c r="U9" s="1947"/>
      <c r="V9" s="1947"/>
      <c r="W9" s="1947"/>
      <c r="X9" s="1947"/>
      <c r="Y9" s="1947"/>
      <c r="Z9" s="1947"/>
    </row>
    <row r="10" spans="1:26" ht="27" customHeight="1">
      <c r="A10" s="2063" t="s">
        <v>248</v>
      </c>
      <c r="B10" s="2064">
        <f t="shared" si="0"/>
        <v>13</v>
      </c>
      <c r="C10" s="6710">
        <f t="shared" si="0"/>
        <v>102</v>
      </c>
      <c r="D10" s="2008">
        <f t="shared" si="0"/>
        <v>115</v>
      </c>
      <c r="E10" s="2007">
        <f t="shared" si="0"/>
        <v>13</v>
      </c>
      <c r="F10" s="4887">
        <f t="shared" si="0"/>
        <v>121</v>
      </c>
      <c r="G10" s="2008">
        <f t="shared" si="0"/>
        <v>134</v>
      </c>
      <c r="H10" s="2007">
        <f t="shared" ref="H10:M10" si="4">H24+H37</f>
        <v>0</v>
      </c>
      <c r="I10" s="3224">
        <f t="shared" si="4"/>
        <v>7</v>
      </c>
      <c r="J10" s="2065">
        <f t="shared" si="4"/>
        <v>7</v>
      </c>
      <c r="K10" s="3276">
        <f t="shared" si="4"/>
        <v>26</v>
      </c>
      <c r="L10" s="3276">
        <f t="shared" si="4"/>
        <v>230</v>
      </c>
      <c r="M10" s="3276">
        <f t="shared" si="4"/>
        <v>256</v>
      </c>
      <c r="N10" s="1947"/>
      <c r="O10" s="1947"/>
      <c r="P10" s="1947"/>
      <c r="Q10" s="1947"/>
      <c r="R10" s="1947"/>
      <c r="S10" s="1947"/>
      <c r="T10" s="1947"/>
      <c r="U10" s="1947"/>
      <c r="V10" s="1947"/>
      <c r="W10" s="1947"/>
      <c r="X10" s="1947"/>
      <c r="Y10" s="1947"/>
      <c r="Z10" s="1947"/>
    </row>
    <row r="11" spans="1:26" ht="30.75" customHeight="1">
      <c r="A11" s="2066" t="s">
        <v>220</v>
      </c>
      <c r="B11" s="2067">
        <f t="shared" si="0"/>
        <v>0</v>
      </c>
      <c r="C11" s="6745">
        <f t="shared" si="0"/>
        <v>0</v>
      </c>
      <c r="D11" s="2013">
        <f t="shared" si="0"/>
        <v>0</v>
      </c>
      <c r="E11" s="2012">
        <f t="shared" si="0"/>
        <v>0</v>
      </c>
      <c r="F11" s="4896">
        <f t="shared" si="0"/>
        <v>0</v>
      </c>
      <c r="G11" s="2013">
        <f t="shared" si="0"/>
        <v>0</v>
      </c>
      <c r="H11" s="2012">
        <f t="shared" ref="H11:M11" si="5">H25+H38</f>
        <v>0</v>
      </c>
      <c r="I11" s="3229">
        <f t="shared" si="5"/>
        <v>0</v>
      </c>
      <c r="J11" s="2068">
        <f t="shared" si="5"/>
        <v>0</v>
      </c>
      <c r="K11" s="3277">
        <f t="shared" si="5"/>
        <v>0</v>
      </c>
      <c r="L11" s="3277">
        <f t="shared" si="5"/>
        <v>0</v>
      </c>
      <c r="M11" s="3277">
        <f t="shared" si="5"/>
        <v>0</v>
      </c>
      <c r="N11" s="1947"/>
      <c r="O11" s="1947"/>
      <c r="P11" s="1947"/>
      <c r="Q11" s="1947"/>
      <c r="R11" s="1947"/>
      <c r="S11" s="1947"/>
      <c r="T11" s="1947"/>
      <c r="U11" s="1947"/>
      <c r="V11" s="1947"/>
      <c r="W11" s="1947"/>
      <c r="X11" s="1947"/>
      <c r="Y11" s="1947"/>
      <c r="Z11" s="1947"/>
    </row>
    <row r="12" spans="1:26" ht="24.75" customHeight="1">
      <c r="A12" s="2066" t="s">
        <v>222</v>
      </c>
      <c r="B12" s="2067">
        <f t="shared" si="0"/>
        <v>13</v>
      </c>
      <c r="C12" s="6745">
        <f t="shared" si="0"/>
        <v>102</v>
      </c>
      <c r="D12" s="2013">
        <f t="shared" si="0"/>
        <v>115</v>
      </c>
      <c r="E12" s="2012">
        <f t="shared" si="0"/>
        <v>13</v>
      </c>
      <c r="F12" s="4896">
        <f t="shared" si="0"/>
        <v>121</v>
      </c>
      <c r="G12" s="2013">
        <f t="shared" si="0"/>
        <v>134</v>
      </c>
      <c r="H12" s="2012">
        <f t="shared" ref="H12:M12" si="6">H26+H39</f>
        <v>0</v>
      </c>
      <c r="I12" s="3229">
        <f t="shared" si="6"/>
        <v>7</v>
      </c>
      <c r="J12" s="2068">
        <f t="shared" si="6"/>
        <v>7</v>
      </c>
      <c r="K12" s="3277">
        <f t="shared" si="6"/>
        <v>26</v>
      </c>
      <c r="L12" s="3277">
        <f t="shared" si="6"/>
        <v>230</v>
      </c>
      <c r="M12" s="3277">
        <f t="shared" si="6"/>
        <v>256</v>
      </c>
      <c r="N12" s="1947"/>
      <c r="O12" s="1947"/>
      <c r="P12" s="1947"/>
      <c r="Q12" s="1947"/>
      <c r="R12" s="1947"/>
      <c r="S12" s="1947"/>
      <c r="T12" s="1947"/>
      <c r="U12" s="1947"/>
      <c r="V12" s="1947"/>
      <c r="W12" s="1947"/>
      <c r="X12" s="1947"/>
      <c r="Y12" s="1947"/>
      <c r="Z12" s="1947"/>
    </row>
    <row r="13" spans="1:26" ht="38.25" customHeight="1">
      <c r="A13" s="2066" t="s">
        <v>224</v>
      </c>
      <c r="B13" s="2067">
        <f t="shared" si="0"/>
        <v>0</v>
      </c>
      <c r="C13" s="6745">
        <f t="shared" si="0"/>
        <v>0</v>
      </c>
      <c r="D13" s="2013">
        <f t="shared" si="0"/>
        <v>0</v>
      </c>
      <c r="E13" s="2012">
        <f t="shared" si="0"/>
        <v>0</v>
      </c>
      <c r="F13" s="4896">
        <f t="shared" si="0"/>
        <v>0</v>
      </c>
      <c r="G13" s="2013">
        <f t="shared" si="0"/>
        <v>0</v>
      </c>
      <c r="H13" s="2012">
        <f t="shared" ref="H13:M13" si="7">H27+H40</f>
        <v>0</v>
      </c>
      <c r="I13" s="3229">
        <f t="shared" si="7"/>
        <v>0</v>
      </c>
      <c r="J13" s="2068">
        <f t="shared" si="7"/>
        <v>0</v>
      </c>
      <c r="K13" s="3277">
        <f t="shared" si="7"/>
        <v>0</v>
      </c>
      <c r="L13" s="3277">
        <f t="shared" si="7"/>
        <v>0</v>
      </c>
      <c r="M13" s="3277">
        <f t="shared" si="7"/>
        <v>0</v>
      </c>
      <c r="N13" s="1947"/>
      <c r="O13" s="1947"/>
      <c r="P13" s="1947"/>
      <c r="Q13" s="1947"/>
      <c r="R13" s="1947"/>
      <c r="S13" s="1947"/>
      <c r="T13" s="1947"/>
      <c r="U13" s="1947"/>
      <c r="V13" s="1947"/>
      <c r="W13" s="1947"/>
      <c r="X13" s="1947"/>
      <c r="Y13" s="1947"/>
      <c r="Z13" s="1947"/>
    </row>
    <row r="14" spans="1:26" ht="24.75" customHeight="1">
      <c r="A14" s="2066" t="s">
        <v>225</v>
      </c>
      <c r="B14" s="2067">
        <f t="shared" si="0"/>
        <v>0</v>
      </c>
      <c r="C14" s="6745">
        <f t="shared" si="0"/>
        <v>0</v>
      </c>
      <c r="D14" s="2013">
        <f t="shared" si="0"/>
        <v>0</v>
      </c>
      <c r="E14" s="2012">
        <f t="shared" si="0"/>
        <v>0</v>
      </c>
      <c r="F14" s="4896">
        <f t="shared" si="0"/>
        <v>0</v>
      </c>
      <c r="G14" s="2013">
        <f t="shared" si="0"/>
        <v>0</v>
      </c>
      <c r="H14" s="2012">
        <f t="shared" ref="H14:M14" si="8">H28+H41</f>
        <v>0</v>
      </c>
      <c r="I14" s="3229">
        <f t="shared" si="8"/>
        <v>0</v>
      </c>
      <c r="J14" s="2068">
        <f t="shared" si="8"/>
        <v>0</v>
      </c>
      <c r="K14" s="3277">
        <f t="shared" si="8"/>
        <v>0</v>
      </c>
      <c r="L14" s="3277">
        <f t="shared" si="8"/>
        <v>0</v>
      </c>
      <c r="M14" s="3277">
        <f t="shared" si="8"/>
        <v>0</v>
      </c>
      <c r="N14" s="1947"/>
      <c r="O14" s="1947"/>
      <c r="P14" s="1947"/>
      <c r="Q14" s="1947"/>
      <c r="R14" s="1947"/>
      <c r="S14" s="1947"/>
      <c r="T14" s="1947"/>
      <c r="U14" s="1947"/>
      <c r="V14" s="1947"/>
      <c r="W14" s="1947"/>
      <c r="X14" s="1947"/>
      <c r="Y14" s="1947"/>
      <c r="Z14" s="1947"/>
    </row>
    <row r="15" spans="1:26" ht="24.75" customHeight="1">
      <c r="A15" s="2063" t="s">
        <v>249</v>
      </c>
      <c r="B15" s="2064">
        <f t="shared" si="0"/>
        <v>0</v>
      </c>
      <c r="C15" s="6710">
        <f t="shared" si="0"/>
        <v>0</v>
      </c>
      <c r="D15" s="2008">
        <f t="shared" si="0"/>
        <v>0</v>
      </c>
      <c r="E15" s="2007">
        <f t="shared" si="0"/>
        <v>0</v>
      </c>
      <c r="F15" s="4887">
        <f t="shared" si="0"/>
        <v>0</v>
      </c>
      <c r="G15" s="2008">
        <f t="shared" si="0"/>
        <v>0</v>
      </c>
      <c r="H15" s="2007">
        <f t="shared" ref="H15:M15" si="9">H29+H42</f>
        <v>0</v>
      </c>
      <c r="I15" s="3224">
        <f t="shared" si="9"/>
        <v>0</v>
      </c>
      <c r="J15" s="2065">
        <f t="shared" si="9"/>
        <v>0</v>
      </c>
      <c r="K15" s="3276">
        <f t="shared" si="9"/>
        <v>0</v>
      </c>
      <c r="L15" s="3276">
        <f t="shared" si="9"/>
        <v>0</v>
      </c>
      <c r="M15" s="3276">
        <f t="shared" si="9"/>
        <v>0</v>
      </c>
      <c r="N15" s="1947"/>
      <c r="O15" s="1947"/>
      <c r="P15" s="1947"/>
      <c r="Q15" s="1947"/>
      <c r="R15" s="1947"/>
      <c r="S15" s="1947"/>
      <c r="T15" s="1947"/>
      <c r="U15" s="1947"/>
      <c r="V15" s="1947"/>
      <c r="W15" s="1947"/>
      <c r="X15" s="1947"/>
      <c r="Y15" s="1947"/>
      <c r="Z15" s="1947"/>
    </row>
    <row r="16" spans="1:26" ht="24.75" customHeight="1">
      <c r="A16" s="2063" t="s">
        <v>250</v>
      </c>
      <c r="B16" s="2064">
        <f t="shared" si="0"/>
        <v>0</v>
      </c>
      <c r="C16" s="6710">
        <f t="shared" si="0"/>
        <v>11</v>
      </c>
      <c r="D16" s="2008">
        <f t="shared" si="0"/>
        <v>11</v>
      </c>
      <c r="E16" s="2007">
        <f t="shared" si="0"/>
        <v>0</v>
      </c>
      <c r="F16" s="4887">
        <f t="shared" si="0"/>
        <v>0</v>
      </c>
      <c r="G16" s="2008">
        <f t="shared" si="0"/>
        <v>0</v>
      </c>
      <c r="H16" s="2007">
        <f t="shared" ref="H16:M16" si="10">H30+H43</f>
        <v>0</v>
      </c>
      <c r="I16" s="3224">
        <f t="shared" si="10"/>
        <v>0</v>
      </c>
      <c r="J16" s="2065">
        <f t="shared" si="10"/>
        <v>0</v>
      </c>
      <c r="K16" s="3276">
        <f t="shared" si="10"/>
        <v>0</v>
      </c>
      <c r="L16" s="3276">
        <f t="shared" si="10"/>
        <v>11</v>
      </c>
      <c r="M16" s="3276">
        <f t="shared" si="10"/>
        <v>11</v>
      </c>
      <c r="N16" s="1947"/>
      <c r="O16" s="1947"/>
      <c r="P16" s="1947"/>
      <c r="Q16" s="1947"/>
      <c r="R16" s="1947"/>
      <c r="S16" s="1947"/>
      <c r="T16" s="1947"/>
      <c r="U16" s="1947"/>
      <c r="V16" s="1947"/>
      <c r="W16" s="1947"/>
      <c r="X16" s="1947"/>
      <c r="Y16" s="1947"/>
      <c r="Z16" s="1947"/>
    </row>
    <row r="17" spans="1:26" ht="21" customHeight="1" thickBot="1">
      <c r="A17" s="2063" t="s">
        <v>251</v>
      </c>
      <c r="B17" s="2069">
        <f t="shared" si="0"/>
        <v>0</v>
      </c>
      <c r="C17" s="6714">
        <f t="shared" si="0"/>
        <v>0</v>
      </c>
      <c r="D17" s="2070">
        <f t="shared" si="0"/>
        <v>0</v>
      </c>
      <c r="E17" s="2071">
        <f t="shared" si="0"/>
        <v>0</v>
      </c>
      <c r="F17" s="3230">
        <f t="shared" si="0"/>
        <v>0</v>
      </c>
      <c r="G17" s="2070">
        <f t="shared" si="0"/>
        <v>0</v>
      </c>
      <c r="H17" s="2071">
        <f t="shared" ref="H17:M17" si="11">H31+H44</f>
        <v>0</v>
      </c>
      <c r="I17" s="3230">
        <f t="shared" si="11"/>
        <v>0</v>
      </c>
      <c r="J17" s="2072">
        <f t="shared" si="11"/>
        <v>0</v>
      </c>
      <c r="K17" s="3278">
        <f t="shared" si="11"/>
        <v>0</v>
      </c>
      <c r="L17" s="3278">
        <f t="shared" si="11"/>
        <v>0</v>
      </c>
      <c r="M17" s="3278">
        <f t="shared" si="11"/>
        <v>0</v>
      </c>
      <c r="N17" s="1947"/>
      <c r="O17" s="1947"/>
      <c r="P17" s="1947"/>
      <c r="Q17" s="1947"/>
      <c r="R17" s="1947"/>
      <c r="S17" s="1947"/>
      <c r="T17" s="1947"/>
      <c r="U17" s="1947"/>
      <c r="V17" s="1947"/>
      <c r="W17" s="1947"/>
      <c r="X17" s="1947"/>
      <c r="Y17" s="1947"/>
      <c r="Z17" s="1947"/>
    </row>
    <row r="18" spans="1:26" ht="31.5" customHeight="1" thickBot="1">
      <c r="A18" s="2073" t="s">
        <v>27</v>
      </c>
      <c r="B18" s="2074">
        <f t="shared" ref="B18:G18" si="12">B7+B8+B9+B10+B15+B16+B17</f>
        <v>13</v>
      </c>
      <c r="C18" s="2074">
        <f t="shared" si="12"/>
        <v>113</v>
      </c>
      <c r="D18" s="2074">
        <f t="shared" si="12"/>
        <v>126</v>
      </c>
      <c r="E18" s="2074">
        <f t="shared" si="12"/>
        <v>13</v>
      </c>
      <c r="F18" s="2074">
        <f t="shared" si="12"/>
        <v>121</v>
      </c>
      <c r="G18" s="2074">
        <f t="shared" si="12"/>
        <v>134</v>
      </c>
      <c r="H18" s="2074">
        <f t="shared" ref="H18:M18" si="13">H7+H8+H9+H10+H15+H16+H17</f>
        <v>1</v>
      </c>
      <c r="I18" s="2074">
        <f t="shared" si="13"/>
        <v>9</v>
      </c>
      <c r="J18" s="2075">
        <f t="shared" si="13"/>
        <v>10</v>
      </c>
      <c r="K18" s="3279">
        <f t="shared" si="13"/>
        <v>27</v>
      </c>
      <c r="L18" s="3279">
        <f t="shared" si="13"/>
        <v>243</v>
      </c>
      <c r="M18" s="3279">
        <f t="shared" si="13"/>
        <v>270</v>
      </c>
      <c r="N18" s="1947"/>
      <c r="O18" s="1947"/>
      <c r="P18" s="1947"/>
      <c r="Q18" s="1947"/>
      <c r="R18" s="1947"/>
      <c r="S18" s="1947"/>
      <c r="T18" s="1947"/>
      <c r="U18" s="1947"/>
      <c r="V18" s="1947"/>
      <c r="W18" s="1947"/>
      <c r="X18" s="1947"/>
      <c r="Y18" s="1947"/>
      <c r="Z18" s="1947"/>
    </row>
    <row r="19" spans="1:26" ht="27.75" customHeight="1" thickBot="1">
      <c r="A19" s="1958" t="s">
        <v>15</v>
      </c>
      <c r="B19" s="1944"/>
      <c r="C19" s="2050"/>
      <c r="D19" s="2051"/>
      <c r="E19" s="1944"/>
      <c r="F19" s="2050"/>
      <c r="G19" s="2051"/>
      <c r="H19" s="1944"/>
      <c r="I19" s="2050"/>
      <c r="J19" s="2051"/>
      <c r="K19" s="2055"/>
      <c r="L19" s="2056"/>
      <c r="M19" s="2057"/>
      <c r="N19" s="1947"/>
      <c r="O19" s="1947"/>
      <c r="P19" s="1947"/>
      <c r="Q19" s="1947"/>
      <c r="R19" s="1947"/>
      <c r="S19" s="1947"/>
      <c r="T19" s="1947"/>
      <c r="U19" s="1947"/>
      <c r="V19" s="1947"/>
      <c r="W19" s="1947"/>
      <c r="X19" s="1947"/>
      <c r="Y19" s="1947"/>
      <c r="Z19" s="1947"/>
    </row>
    <row r="20" spans="1:26" ht="24.75" customHeight="1" thickBot="1">
      <c r="A20" s="1959" t="s">
        <v>16</v>
      </c>
      <c r="B20" s="2052"/>
      <c r="C20" s="2053"/>
      <c r="D20" s="2054"/>
      <c r="E20" s="2052"/>
      <c r="F20" s="2053"/>
      <c r="G20" s="2054"/>
      <c r="H20" s="2052"/>
      <c r="I20" s="2053"/>
      <c r="J20" s="2054"/>
      <c r="K20" s="2423"/>
      <c r="L20" s="2424"/>
      <c r="M20" s="2425"/>
      <c r="N20" s="1947"/>
      <c r="O20" s="1947"/>
      <c r="P20" s="1947"/>
      <c r="Q20" s="1947"/>
      <c r="R20" s="1947"/>
      <c r="S20" s="1947"/>
      <c r="T20" s="1947"/>
      <c r="U20" s="1947"/>
      <c r="V20" s="1947"/>
      <c r="W20" s="1947"/>
      <c r="X20" s="1947"/>
      <c r="Y20" s="1947"/>
      <c r="Z20" s="1947"/>
    </row>
    <row r="21" spans="1:26" ht="24.75" customHeight="1">
      <c r="A21" s="2032" t="s">
        <v>243</v>
      </c>
      <c r="B21" s="5219">
        <v>0</v>
      </c>
      <c r="C21" s="6746">
        <v>0</v>
      </c>
      <c r="D21" s="5221">
        <f>B21+C21</f>
        <v>0</v>
      </c>
      <c r="E21" s="5219">
        <v>0</v>
      </c>
      <c r="F21" s="5220">
        <v>0</v>
      </c>
      <c r="G21" s="5221">
        <f>E21+F21</f>
        <v>0</v>
      </c>
      <c r="H21" s="2029">
        <v>0</v>
      </c>
      <c r="I21" s="2076">
        <v>0</v>
      </c>
      <c r="J21" s="4906">
        <f>H21+I21</f>
        <v>0</v>
      </c>
      <c r="K21" s="3275">
        <f t="shared" ref="K21:L23" si="14">B21+E21+H21</f>
        <v>0</v>
      </c>
      <c r="L21" s="3275">
        <f t="shared" si="14"/>
        <v>0</v>
      </c>
      <c r="M21" s="3280">
        <f t="shared" ref="M21:M23" si="15">K21+L21</f>
        <v>0</v>
      </c>
      <c r="N21" s="1947"/>
      <c r="O21" s="1947"/>
      <c r="P21" s="1947"/>
      <c r="Q21" s="1947"/>
      <c r="R21" s="1947"/>
      <c r="S21" s="1947"/>
      <c r="T21" s="1947"/>
      <c r="U21" s="1947"/>
      <c r="V21" s="1947"/>
      <c r="W21" s="1947"/>
      <c r="X21" s="1947"/>
      <c r="Y21" s="1947"/>
      <c r="Z21" s="1947"/>
    </row>
    <row r="22" spans="1:26" ht="24.75" customHeight="1">
      <c r="A22" s="2032" t="s">
        <v>257</v>
      </c>
      <c r="B22" s="5219">
        <v>0</v>
      </c>
      <c r="C22" s="6746">
        <v>0</v>
      </c>
      <c r="D22" s="5221">
        <f>B22+C22</f>
        <v>0</v>
      </c>
      <c r="E22" s="5219">
        <v>0</v>
      </c>
      <c r="F22" s="5220">
        <v>0</v>
      </c>
      <c r="G22" s="5221">
        <f>E22+F22</f>
        <v>0</v>
      </c>
      <c r="H22" s="2077">
        <v>0</v>
      </c>
      <c r="I22" s="2078">
        <v>0</v>
      </c>
      <c r="J22" s="4907">
        <f>H22+I22</f>
        <v>0</v>
      </c>
      <c r="K22" s="3276">
        <f t="shared" si="14"/>
        <v>0</v>
      </c>
      <c r="L22" s="3276">
        <f t="shared" si="14"/>
        <v>0</v>
      </c>
      <c r="M22" s="3281">
        <f t="shared" si="15"/>
        <v>0</v>
      </c>
      <c r="N22" s="1947"/>
      <c r="O22" s="1947"/>
      <c r="P22" s="1947"/>
      <c r="Q22" s="1947"/>
      <c r="R22" s="1947"/>
      <c r="S22" s="1947"/>
      <c r="T22" s="1947"/>
      <c r="U22" s="1947"/>
      <c r="V22" s="1947"/>
      <c r="W22" s="1947"/>
      <c r="X22" s="1947"/>
      <c r="Y22" s="1947"/>
      <c r="Z22" s="1947"/>
    </row>
    <row r="23" spans="1:26" ht="24.75" customHeight="1">
      <c r="A23" s="2032" t="s">
        <v>247</v>
      </c>
      <c r="B23" s="5219">
        <v>0</v>
      </c>
      <c r="C23" s="6746">
        <v>0</v>
      </c>
      <c r="D23" s="5221">
        <f>B23+C23</f>
        <v>0</v>
      </c>
      <c r="E23" s="5219">
        <v>0</v>
      </c>
      <c r="F23" s="5220">
        <v>0</v>
      </c>
      <c r="G23" s="5221">
        <v>0</v>
      </c>
      <c r="H23" s="2077">
        <v>1</v>
      </c>
      <c r="I23" s="2078">
        <v>2</v>
      </c>
      <c r="J23" s="4907">
        <f>H23+I23</f>
        <v>3</v>
      </c>
      <c r="K23" s="3276">
        <f t="shared" si="14"/>
        <v>1</v>
      </c>
      <c r="L23" s="3276">
        <f t="shared" si="14"/>
        <v>2</v>
      </c>
      <c r="M23" s="3281">
        <f t="shared" si="15"/>
        <v>3</v>
      </c>
      <c r="N23" s="1947"/>
      <c r="O23" s="1947"/>
      <c r="P23" s="1947"/>
      <c r="Q23" s="1947"/>
      <c r="R23" s="1947"/>
      <c r="S23" s="1947"/>
      <c r="T23" s="1947"/>
      <c r="U23" s="1947"/>
      <c r="V23" s="1947"/>
      <c r="W23" s="1947"/>
      <c r="X23" s="1947"/>
      <c r="Y23" s="1947"/>
      <c r="Z23" s="1947"/>
    </row>
    <row r="24" spans="1:26" ht="24.75" customHeight="1">
      <c r="A24" s="2032" t="s">
        <v>248</v>
      </c>
      <c r="B24" s="5219">
        <f t="shared" ref="B24:G24" si="16">SUM(B25:B28)</f>
        <v>13</v>
      </c>
      <c r="C24" s="6746">
        <f t="shared" si="16"/>
        <v>101</v>
      </c>
      <c r="D24" s="5221">
        <f t="shared" si="16"/>
        <v>114</v>
      </c>
      <c r="E24" s="5219">
        <f t="shared" si="16"/>
        <v>12</v>
      </c>
      <c r="F24" s="5220">
        <f t="shared" si="16"/>
        <v>121</v>
      </c>
      <c r="G24" s="5221">
        <f t="shared" si="16"/>
        <v>133</v>
      </c>
      <c r="H24" s="2077">
        <f t="shared" ref="H24" si="17">SUM(H25:H28)</f>
        <v>0</v>
      </c>
      <c r="I24" s="2078">
        <f>SUM(I25:I28)</f>
        <v>6</v>
      </c>
      <c r="J24" s="4907">
        <f t="shared" ref="J24" si="18">SUM(J25:J28)</f>
        <v>6</v>
      </c>
      <c r="K24" s="3276">
        <f t="shared" ref="K24:M24" si="19">SUM(K25:K28)</f>
        <v>25</v>
      </c>
      <c r="L24" s="3276">
        <f t="shared" si="19"/>
        <v>228</v>
      </c>
      <c r="M24" s="3281">
        <f t="shared" si="19"/>
        <v>253</v>
      </c>
      <c r="N24" s="1947"/>
      <c r="O24" s="1947"/>
      <c r="P24" s="1947"/>
      <c r="Q24" s="1947"/>
      <c r="R24" s="1947"/>
      <c r="S24" s="1947"/>
      <c r="T24" s="1947"/>
      <c r="U24" s="1947"/>
      <c r="V24" s="1947"/>
      <c r="W24" s="1947"/>
      <c r="X24" s="1947"/>
      <c r="Y24" s="1947"/>
      <c r="Z24" s="1947"/>
    </row>
    <row r="25" spans="1:26" ht="24.75" customHeight="1">
      <c r="A25" s="2035" t="s">
        <v>368</v>
      </c>
      <c r="B25" s="5222">
        <v>0</v>
      </c>
      <c r="C25" s="6747">
        <v>0</v>
      </c>
      <c r="D25" s="5224">
        <f t="shared" ref="D25:D31" si="20">B25+C25</f>
        <v>0</v>
      </c>
      <c r="E25" s="5222">
        <v>0</v>
      </c>
      <c r="F25" s="5223">
        <v>0</v>
      </c>
      <c r="G25" s="5224">
        <f t="shared" ref="G25:G31" si="21">E25+F25</f>
        <v>0</v>
      </c>
      <c r="H25" s="2079">
        <v>0</v>
      </c>
      <c r="I25" s="2080">
        <v>0</v>
      </c>
      <c r="J25" s="4922">
        <v>0</v>
      </c>
      <c r="K25" s="3277">
        <f t="shared" ref="K25:L31" si="22">B25+E25+H25</f>
        <v>0</v>
      </c>
      <c r="L25" s="3277">
        <f t="shared" si="22"/>
        <v>0</v>
      </c>
      <c r="M25" s="3282">
        <f t="shared" ref="M25:M31" si="23">K25+L25</f>
        <v>0</v>
      </c>
      <c r="N25" s="1947"/>
      <c r="O25" s="1947"/>
      <c r="P25" s="1947"/>
      <c r="Q25" s="1947"/>
      <c r="R25" s="1947"/>
      <c r="S25" s="1947"/>
      <c r="T25" s="1947"/>
      <c r="U25" s="1947"/>
      <c r="V25" s="1947"/>
      <c r="W25" s="1947"/>
      <c r="X25" s="1947"/>
      <c r="Y25" s="1947"/>
      <c r="Z25" s="1947"/>
    </row>
    <row r="26" spans="1:26" ht="24.75" customHeight="1">
      <c r="A26" s="2035" t="s">
        <v>222</v>
      </c>
      <c r="B26" s="5222">
        <v>13</v>
      </c>
      <c r="C26" s="6747">
        <v>101</v>
      </c>
      <c r="D26" s="5224">
        <f t="shared" si="20"/>
        <v>114</v>
      </c>
      <c r="E26" s="5222">
        <v>12</v>
      </c>
      <c r="F26" s="5223">
        <v>121</v>
      </c>
      <c r="G26" s="5224">
        <f t="shared" si="21"/>
        <v>133</v>
      </c>
      <c r="H26" s="2079">
        <v>0</v>
      </c>
      <c r="I26" s="2080">
        <v>6</v>
      </c>
      <c r="J26" s="4922">
        <f t="shared" ref="J26:J31" si="24">H26+I26</f>
        <v>6</v>
      </c>
      <c r="K26" s="3277">
        <f t="shared" si="22"/>
        <v>25</v>
      </c>
      <c r="L26" s="3277">
        <f t="shared" si="22"/>
        <v>228</v>
      </c>
      <c r="M26" s="3282">
        <f t="shared" si="23"/>
        <v>253</v>
      </c>
      <c r="N26" s="1947"/>
      <c r="O26" s="1947"/>
      <c r="P26" s="1947"/>
      <c r="Q26" s="1947"/>
      <c r="R26" s="1947"/>
      <c r="S26" s="1947"/>
      <c r="T26" s="1947"/>
      <c r="U26" s="1947"/>
      <c r="V26" s="1947"/>
      <c r="W26" s="1947"/>
      <c r="X26" s="1947"/>
      <c r="Y26" s="1947"/>
      <c r="Z26" s="1947"/>
    </row>
    <row r="27" spans="1:26" ht="39" customHeight="1">
      <c r="A27" s="2035" t="s">
        <v>224</v>
      </c>
      <c r="B27" s="5222">
        <v>0</v>
      </c>
      <c r="C27" s="6747">
        <v>0</v>
      </c>
      <c r="D27" s="5224">
        <f t="shared" si="20"/>
        <v>0</v>
      </c>
      <c r="E27" s="5222">
        <v>0</v>
      </c>
      <c r="F27" s="5223">
        <v>0</v>
      </c>
      <c r="G27" s="5224">
        <f t="shared" si="21"/>
        <v>0</v>
      </c>
      <c r="H27" s="2079">
        <v>0</v>
      </c>
      <c r="I27" s="2080">
        <v>0</v>
      </c>
      <c r="J27" s="4922">
        <v>0</v>
      </c>
      <c r="K27" s="3277">
        <f t="shared" si="22"/>
        <v>0</v>
      </c>
      <c r="L27" s="3277">
        <f t="shared" si="22"/>
        <v>0</v>
      </c>
      <c r="M27" s="3282">
        <f t="shared" si="23"/>
        <v>0</v>
      </c>
      <c r="N27" s="1947"/>
      <c r="O27" s="1947"/>
      <c r="P27" s="1947"/>
      <c r="Q27" s="1947"/>
      <c r="R27" s="1947"/>
      <c r="S27" s="1947"/>
      <c r="T27" s="1947"/>
      <c r="U27" s="1947"/>
      <c r="V27" s="1947"/>
      <c r="W27" s="1947"/>
      <c r="X27" s="1947"/>
      <c r="Y27" s="1947"/>
      <c r="Z27" s="1947"/>
    </row>
    <row r="28" spans="1:26" ht="24.75" customHeight="1">
      <c r="A28" s="2035" t="s">
        <v>225</v>
      </c>
      <c r="B28" s="5222">
        <v>0</v>
      </c>
      <c r="C28" s="6747">
        <v>0</v>
      </c>
      <c r="D28" s="5224">
        <f t="shared" si="20"/>
        <v>0</v>
      </c>
      <c r="E28" s="5222">
        <v>0</v>
      </c>
      <c r="F28" s="5223">
        <v>0</v>
      </c>
      <c r="G28" s="5224">
        <f t="shared" si="21"/>
        <v>0</v>
      </c>
      <c r="H28" s="2079">
        <v>0</v>
      </c>
      <c r="I28" s="2080">
        <v>0</v>
      </c>
      <c r="J28" s="4922">
        <v>0</v>
      </c>
      <c r="K28" s="3277">
        <f t="shared" si="22"/>
        <v>0</v>
      </c>
      <c r="L28" s="3277">
        <f t="shared" si="22"/>
        <v>0</v>
      </c>
      <c r="M28" s="3282">
        <f t="shared" si="23"/>
        <v>0</v>
      </c>
      <c r="N28" s="1947"/>
      <c r="O28" s="1947"/>
      <c r="P28" s="1947"/>
      <c r="Q28" s="1947"/>
      <c r="R28" s="1947"/>
      <c r="S28" s="1947"/>
      <c r="T28" s="1947"/>
      <c r="U28" s="1947"/>
      <c r="V28" s="1947"/>
      <c r="W28" s="1947"/>
      <c r="X28" s="1947"/>
      <c r="Y28" s="1947"/>
      <c r="Z28" s="1947"/>
    </row>
    <row r="29" spans="1:26" ht="24.75" customHeight="1">
      <c r="A29" s="2032" t="s">
        <v>249</v>
      </c>
      <c r="B29" s="5219">
        <v>0</v>
      </c>
      <c r="C29" s="6746">
        <v>0</v>
      </c>
      <c r="D29" s="5221">
        <f t="shared" si="20"/>
        <v>0</v>
      </c>
      <c r="E29" s="5219">
        <v>0</v>
      </c>
      <c r="F29" s="5220">
        <v>0</v>
      </c>
      <c r="G29" s="5221">
        <f t="shared" si="21"/>
        <v>0</v>
      </c>
      <c r="H29" s="2077">
        <v>0</v>
      </c>
      <c r="I29" s="2078">
        <v>0</v>
      </c>
      <c r="J29" s="4907">
        <f t="shared" si="24"/>
        <v>0</v>
      </c>
      <c r="K29" s="3276">
        <f t="shared" si="22"/>
        <v>0</v>
      </c>
      <c r="L29" s="3276">
        <f t="shared" si="22"/>
        <v>0</v>
      </c>
      <c r="M29" s="3281">
        <f t="shared" si="23"/>
        <v>0</v>
      </c>
      <c r="N29" s="1947"/>
      <c r="O29" s="1947"/>
      <c r="P29" s="1947"/>
      <c r="Q29" s="1947"/>
      <c r="R29" s="1947"/>
      <c r="S29" s="1947"/>
      <c r="T29" s="1947"/>
      <c r="U29" s="1947"/>
      <c r="V29" s="1947"/>
      <c r="W29" s="1947"/>
      <c r="X29" s="1947"/>
      <c r="Y29" s="1947"/>
      <c r="Z29" s="1947"/>
    </row>
    <row r="30" spans="1:26" ht="24.75" customHeight="1">
      <c r="A30" s="2032" t="s">
        <v>250</v>
      </c>
      <c r="B30" s="5219">
        <v>0</v>
      </c>
      <c r="C30" s="6746">
        <v>11</v>
      </c>
      <c r="D30" s="5221">
        <f t="shared" si="20"/>
        <v>11</v>
      </c>
      <c r="E30" s="5219">
        <v>0</v>
      </c>
      <c r="F30" s="5220">
        <v>0</v>
      </c>
      <c r="G30" s="5221">
        <f t="shared" si="21"/>
        <v>0</v>
      </c>
      <c r="H30" s="2077">
        <v>0</v>
      </c>
      <c r="I30" s="2078">
        <v>0</v>
      </c>
      <c r="J30" s="4907">
        <f t="shared" si="24"/>
        <v>0</v>
      </c>
      <c r="K30" s="3276">
        <f t="shared" si="22"/>
        <v>0</v>
      </c>
      <c r="L30" s="3276">
        <f t="shared" si="22"/>
        <v>11</v>
      </c>
      <c r="M30" s="3281">
        <f t="shared" si="23"/>
        <v>11</v>
      </c>
      <c r="N30" s="1947"/>
      <c r="O30" s="1947"/>
      <c r="P30" s="1947"/>
      <c r="Q30" s="1947"/>
      <c r="R30" s="1947"/>
      <c r="S30" s="1947"/>
      <c r="T30" s="1947"/>
      <c r="U30" s="1947"/>
      <c r="V30" s="1947"/>
      <c r="W30" s="1947"/>
      <c r="X30" s="1947"/>
      <c r="Y30" s="1947"/>
      <c r="Z30" s="1947"/>
    </row>
    <row r="31" spans="1:26" ht="27.75" customHeight="1" thickBot="1">
      <c r="A31" s="2032" t="s">
        <v>251</v>
      </c>
      <c r="B31" s="5219">
        <v>0</v>
      </c>
      <c r="C31" s="6746">
        <v>0</v>
      </c>
      <c r="D31" s="5221">
        <f t="shared" si="20"/>
        <v>0</v>
      </c>
      <c r="E31" s="5219">
        <v>0</v>
      </c>
      <c r="F31" s="5220">
        <v>0</v>
      </c>
      <c r="G31" s="5221">
        <f t="shared" si="21"/>
        <v>0</v>
      </c>
      <c r="H31" s="1977">
        <v>0</v>
      </c>
      <c r="I31" s="1978">
        <v>0</v>
      </c>
      <c r="J31" s="4908">
        <f t="shared" si="24"/>
        <v>0</v>
      </c>
      <c r="K31" s="3278">
        <f t="shared" si="22"/>
        <v>0</v>
      </c>
      <c r="L31" s="3278">
        <f t="shared" si="22"/>
        <v>0</v>
      </c>
      <c r="M31" s="2426">
        <f t="shared" si="23"/>
        <v>0</v>
      </c>
      <c r="N31" s="1947"/>
      <c r="O31" s="1947"/>
      <c r="P31" s="1947"/>
      <c r="Q31" s="1947"/>
      <c r="R31" s="1947"/>
      <c r="S31" s="1947"/>
      <c r="T31" s="1947"/>
      <c r="U31" s="1947"/>
      <c r="V31" s="1947"/>
      <c r="W31" s="1947"/>
      <c r="X31" s="1947"/>
      <c r="Y31" s="1947"/>
      <c r="Z31" s="1947"/>
    </row>
    <row r="32" spans="1:26" ht="31.5" customHeight="1" thickBot="1">
      <c r="A32" s="2062" t="s">
        <v>17</v>
      </c>
      <c r="B32" s="2081">
        <f t="shared" ref="B32:G32" si="25">B21+B22+B23+B24+B29+B30+B31</f>
        <v>13</v>
      </c>
      <c r="C32" s="2081">
        <f t="shared" si="25"/>
        <v>112</v>
      </c>
      <c r="D32" s="2081">
        <f t="shared" si="25"/>
        <v>125</v>
      </c>
      <c r="E32" s="2081">
        <f t="shared" si="25"/>
        <v>12</v>
      </c>
      <c r="F32" s="2081">
        <f t="shared" si="25"/>
        <v>121</v>
      </c>
      <c r="G32" s="2081">
        <f t="shared" si="25"/>
        <v>133</v>
      </c>
      <c r="H32" s="2081">
        <f t="shared" ref="H32:M32" si="26">H21+H22+H23+H24+H29+H30+H31</f>
        <v>1</v>
      </c>
      <c r="I32" s="2081">
        <f t="shared" si="26"/>
        <v>8</v>
      </c>
      <c r="J32" s="2081">
        <f t="shared" si="26"/>
        <v>9</v>
      </c>
      <c r="K32" s="3279">
        <f t="shared" si="26"/>
        <v>26</v>
      </c>
      <c r="L32" s="3279">
        <f t="shared" si="26"/>
        <v>241</v>
      </c>
      <c r="M32" s="3283">
        <f t="shared" si="26"/>
        <v>267</v>
      </c>
      <c r="N32" s="1947"/>
      <c r="O32" s="1947"/>
      <c r="P32" s="1947"/>
      <c r="Q32" s="1947"/>
      <c r="R32" s="1947"/>
      <c r="S32" s="1947"/>
      <c r="T32" s="1947"/>
      <c r="U32" s="1947"/>
      <c r="V32" s="1947"/>
      <c r="W32" s="1947"/>
      <c r="X32" s="1947"/>
      <c r="Y32" s="1947"/>
      <c r="Z32" s="1947"/>
    </row>
    <row r="33" spans="1:26" ht="24.75" customHeight="1" thickBot="1">
      <c r="A33" s="3270" t="s">
        <v>18</v>
      </c>
      <c r="B33" s="1941"/>
      <c r="C33" s="2058"/>
      <c r="D33" s="2059"/>
      <c r="E33" s="1941"/>
      <c r="F33" s="2058"/>
      <c r="G33" s="2059"/>
      <c r="H33" s="1941"/>
      <c r="I33" s="1942"/>
      <c r="J33" s="1946"/>
      <c r="K33" s="2055"/>
      <c r="L33" s="2056"/>
      <c r="M33" s="2057"/>
      <c r="N33" s="1947"/>
      <c r="O33" s="1947"/>
      <c r="P33" s="1947"/>
      <c r="Q33" s="1947"/>
      <c r="R33" s="1947"/>
      <c r="S33" s="1947"/>
      <c r="T33" s="1947"/>
      <c r="U33" s="1947"/>
      <c r="V33" s="1947"/>
      <c r="W33" s="1947"/>
      <c r="X33" s="1947"/>
      <c r="Y33" s="1947"/>
      <c r="Z33" s="1947"/>
    </row>
    <row r="34" spans="1:26" ht="24.75" customHeight="1">
      <c r="A34" s="2032" t="s">
        <v>243</v>
      </c>
      <c r="B34" s="2033">
        <v>0</v>
      </c>
      <c r="C34" s="6746">
        <v>0</v>
      </c>
      <c r="D34" s="2034">
        <f>B34+C34</f>
        <v>0</v>
      </c>
      <c r="E34" s="2033">
        <v>0</v>
      </c>
      <c r="F34" s="4925">
        <v>0</v>
      </c>
      <c r="G34" s="2034">
        <f>E34+F34</f>
        <v>0</v>
      </c>
      <c r="H34" s="2029">
        <v>0</v>
      </c>
      <c r="I34" s="2076">
        <v>0</v>
      </c>
      <c r="J34" s="2034">
        <f>H34+I34</f>
        <v>0</v>
      </c>
      <c r="K34" s="3275">
        <f t="shared" ref="K34:L36" si="27">B34+E34+H34</f>
        <v>0</v>
      </c>
      <c r="L34" s="3275">
        <f t="shared" si="27"/>
        <v>0</v>
      </c>
      <c r="M34" s="3280">
        <f t="shared" ref="M34:M36" si="28">K34+L34</f>
        <v>0</v>
      </c>
      <c r="N34" s="1947"/>
      <c r="O34" s="1947"/>
      <c r="P34" s="1947"/>
      <c r="Q34" s="1947"/>
      <c r="R34" s="1947"/>
      <c r="S34" s="1947"/>
      <c r="T34" s="1947"/>
      <c r="U34" s="1947"/>
      <c r="V34" s="1947"/>
      <c r="W34" s="1947"/>
      <c r="X34" s="1947"/>
      <c r="Y34" s="1947"/>
      <c r="Z34" s="1947"/>
    </row>
    <row r="35" spans="1:26" ht="24.75" customHeight="1">
      <c r="A35" s="2032" t="s">
        <v>257</v>
      </c>
      <c r="B35" s="2033">
        <v>0</v>
      </c>
      <c r="C35" s="6746">
        <v>0</v>
      </c>
      <c r="D35" s="2034">
        <f>B35+C35</f>
        <v>0</v>
      </c>
      <c r="E35" s="2033">
        <v>0</v>
      </c>
      <c r="F35" s="4925">
        <v>0</v>
      </c>
      <c r="G35" s="2034">
        <f>E35+F35</f>
        <v>0</v>
      </c>
      <c r="H35" s="2077">
        <v>0</v>
      </c>
      <c r="I35" s="2078">
        <v>0</v>
      </c>
      <c r="J35" s="2034">
        <f>H35+I35</f>
        <v>0</v>
      </c>
      <c r="K35" s="3276">
        <f t="shared" si="27"/>
        <v>0</v>
      </c>
      <c r="L35" s="3276">
        <f t="shared" si="27"/>
        <v>0</v>
      </c>
      <c r="M35" s="3281">
        <f t="shared" si="28"/>
        <v>0</v>
      </c>
      <c r="N35" s="1947"/>
      <c r="O35" s="1947"/>
      <c r="P35" s="1947"/>
      <c r="Q35" s="1947"/>
      <c r="R35" s="1947"/>
      <c r="S35" s="1947"/>
      <c r="T35" s="1947"/>
      <c r="U35" s="1947"/>
      <c r="V35" s="1947"/>
      <c r="W35" s="1947"/>
      <c r="X35" s="1947"/>
      <c r="Y35" s="1947"/>
      <c r="Z35" s="1947"/>
    </row>
    <row r="36" spans="1:26" ht="24.75" customHeight="1">
      <c r="A36" s="2032" t="s">
        <v>247</v>
      </c>
      <c r="B36" s="2033">
        <v>0</v>
      </c>
      <c r="C36" s="6746">
        <v>0</v>
      </c>
      <c r="D36" s="2034">
        <f>B36+C36</f>
        <v>0</v>
      </c>
      <c r="E36" s="2033">
        <v>0</v>
      </c>
      <c r="F36" s="4925">
        <v>0</v>
      </c>
      <c r="G36" s="2034">
        <f>E36+F36</f>
        <v>0</v>
      </c>
      <c r="H36" s="2077">
        <v>0</v>
      </c>
      <c r="I36" s="2078">
        <v>0</v>
      </c>
      <c r="J36" s="2034">
        <f>H36+I36</f>
        <v>0</v>
      </c>
      <c r="K36" s="3276">
        <f t="shared" si="27"/>
        <v>0</v>
      </c>
      <c r="L36" s="3276">
        <f t="shared" si="27"/>
        <v>0</v>
      </c>
      <c r="M36" s="3281">
        <f t="shared" si="28"/>
        <v>0</v>
      </c>
      <c r="N36" s="1947"/>
      <c r="O36" s="1947"/>
      <c r="P36" s="1947"/>
      <c r="Q36" s="1947"/>
      <c r="R36" s="1947"/>
      <c r="S36" s="1947"/>
      <c r="T36" s="1947"/>
      <c r="U36" s="1947"/>
      <c r="V36" s="1947"/>
      <c r="W36" s="1947"/>
      <c r="X36" s="1947"/>
      <c r="Y36" s="1947"/>
      <c r="Z36" s="1947"/>
    </row>
    <row r="37" spans="1:26" ht="24.75" customHeight="1">
      <c r="A37" s="2032" t="s">
        <v>248</v>
      </c>
      <c r="B37" s="2033">
        <f t="shared" ref="B37:G37" si="29">SUM(B38:B41)</f>
        <v>0</v>
      </c>
      <c r="C37" s="6746">
        <f t="shared" si="29"/>
        <v>1</v>
      </c>
      <c r="D37" s="2034">
        <f t="shared" si="29"/>
        <v>1</v>
      </c>
      <c r="E37" s="2033">
        <f t="shared" si="29"/>
        <v>1</v>
      </c>
      <c r="F37" s="4925">
        <f t="shared" si="29"/>
        <v>0</v>
      </c>
      <c r="G37" s="2034">
        <f t="shared" si="29"/>
        <v>1</v>
      </c>
      <c r="H37" s="2077">
        <f t="shared" ref="H37:M37" si="30">SUM(H38:H41)</f>
        <v>0</v>
      </c>
      <c r="I37" s="2078">
        <f t="shared" si="30"/>
        <v>1</v>
      </c>
      <c r="J37" s="2034">
        <f t="shared" si="30"/>
        <v>1</v>
      </c>
      <c r="K37" s="3276">
        <f t="shared" si="30"/>
        <v>1</v>
      </c>
      <c r="L37" s="3276">
        <f t="shared" si="30"/>
        <v>2</v>
      </c>
      <c r="M37" s="3281">
        <f t="shared" si="30"/>
        <v>3</v>
      </c>
      <c r="N37" s="1947"/>
      <c r="O37" s="1947"/>
      <c r="P37" s="1947"/>
      <c r="Q37" s="1947"/>
      <c r="R37" s="1947"/>
      <c r="S37" s="1947"/>
      <c r="T37" s="1947"/>
      <c r="U37" s="1947"/>
      <c r="V37" s="1947"/>
      <c r="W37" s="1947"/>
      <c r="X37" s="1947"/>
      <c r="Y37" s="1947"/>
      <c r="Z37" s="1947"/>
    </row>
    <row r="38" spans="1:26" ht="24.75" customHeight="1">
      <c r="A38" s="2035" t="s">
        <v>220</v>
      </c>
      <c r="B38" s="2036">
        <v>0</v>
      </c>
      <c r="C38" s="6747">
        <v>0</v>
      </c>
      <c r="D38" s="2037">
        <f t="shared" ref="D38:D44" si="31">B38+C38</f>
        <v>0</v>
      </c>
      <c r="E38" s="2036">
        <v>0</v>
      </c>
      <c r="F38" s="4926">
        <v>0</v>
      </c>
      <c r="G38" s="2037">
        <f t="shared" ref="G38:G44" si="32">E38+F38</f>
        <v>0</v>
      </c>
      <c r="H38" s="2079">
        <v>0</v>
      </c>
      <c r="I38" s="2080">
        <v>0</v>
      </c>
      <c r="J38" s="2037">
        <f t="shared" ref="J38:J44" si="33">H38+I38</f>
        <v>0</v>
      </c>
      <c r="K38" s="3277">
        <f t="shared" ref="K38:L44" si="34">B38+E38+H38</f>
        <v>0</v>
      </c>
      <c r="L38" s="3277">
        <f t="shared" si="34"/>
        <v>0</v>
      </c>
      <c r="M38" s="3282">
        <f t="shared" ref="M38:M44" si="35">K38+L38</f>
        <v>0</v>
      </c>
      <c r="N38" s="1947"/>
      <c r="O38" s="1947"/>
      <c r="P38" s="1947"/>
      <c r="Q38" s="1947"/>
      <c r="R38" s="1947"/>
      <c r="S38" s="1947"/>
      <c r="T38" s="1947"/>
      <c r="U38" s="1947"/>
      <c r="V38" s="1947"/>
      <c r="W38" s="1947"/>
      <c r="X38" s="1947"/>
      <c r="Y38" s="1947"/>
      <c r="Z38" s="1947"/>
    </row>
    <row r="39" spans="1:26" ht="24.75" customHeight="1">
      <c r="A39" s="2035" t="s">
        <v>222</v>
      </c>
      <c r="B39" s="2036">
        <v>0</v>
      </c>
      <c r="C39" s="6747">
        <v>1</v>
      </c>
      <c r="D39" s="2037">
        <v>1</v>
      </c>
      <c r="E39" s="2036">
        <v>1</v>
      </c>
      <c r="F39" s="4926">
        <v>0</v>
      </c>
      <c r="G39" s="2037">
        <f t="shared" si="32"/>
        <v>1</v>
      </c>
      <c r="H39" s="2079">
        <v>0</v>
      </c>
      <c r="I39" s="2080">
        <v>1</v>
      </c>
      <c r="J39" s="2037">
        <f t="shared" si="33"/>
        <v>1</v>
      </c>
      <c r="K39" s="3277">
        <f t="shared" si="34"/>
        <v>1</v>
      </c>
      <c r="L39" s="3277">
        <f t="shared" si="34"/>
        <v>2</v>
      </c>
      <c r="M39" s="3282">
        <f t="shared" si="35"/>
        <v>3</v>
      </c>
      <c r="N39" s="1947"/>
      <c r="O39" s="1947"/>
      <c r="P39" s="1947"/>
      <c r="Q39" s="1947"/>
      <c r="R39" s="1947"/>
      <c r="S39" s="1947"/>
      <c r="T39" s="1947"/>
      <c r="U39" s="1947"/>
      <c r="V39" s="1947"/>
      <c r="W39" s="1947"/>
      <c r="X39" s="1947"/>
      <c r="Y39" s="1947"/>
      <c r="Z39" s="1947"/>
    </row>
    <row r="40" spans="1:26" ht="38.25" customHeight="1">
      <c r="A40" s="2035" t="s">
        <v>224</v>
      </c>
      <c r="B40" s="2036">
        <v>0</v>
      </c>
      <c r="C40" s="6747">
        <v>0</v>
      </c>
      <c r="D40" s="2037">
        <f t="shared" si="31"/>
        <v>0</v>
      </c>
      <c r="E40" s="2036">
        <v>0</v>
      </c>
      <c r="F40" s="4926">
        <v>0</v>
      </c>
      <c r="G40" s="2037">
        <f t="shared" si="32"/>
        <v>0</v>
      </c>
      <c r="H40" s="2079">
        <v>0</v>
      </c>
      <c r="I40" s="2080">
        <v>0</v>
      </c>
      <c r="J40" s="2037">
        <f t="shared" si="33"/>
        <v>0</v>
      </c>
      <c r="K40" s="3277">
        <f t="shared" si="34"/>
        <v>0</v>
      </c>
      <c r="L40" s="3277">
        <f t="shared" si="34"/>
        <v>0</v>
      </c>
      <c r="M40" s="3282">
        <f t="shared" si="35"/>
        <v>0</v>
      </c>
      <c r="N40" s="1947"/>
      <c r="O40" s="1947"/>
      <c r="P40" s="1947"/>
      <c r="Q40" s="1947"/>
      <c r="R40" s="1947"/>
      <c r="S40" s="1947"/>
      <c r="T40" s="1947"/>
      <c r="U40" s="1947"/>
      <c r="V40" s="1947"/>
      <c r="W40" s="1947"/>
      <c r="X40" s="1947"/>
      <c r="Y40" s="1947"/>
      <c r="Z40" s="1947"/>
    </row>
    <row r="41" spans="1:26" ht="24.75" customHeight="1">
      <c r="A41" s="2035" t="s">
        <v>225</v>
      </c>
      <c r="B41" s="2036">
        <v>0</v>
      </c>
      <c r="C41" s="6747">
        <v>0</v>
      </c>
      <c r="D41" s="2037">
        <f t="shared" si="31"/>
        <v>0</v>
      </c>
      <c r="E41" s="2036">
        <v>0</v>
      </c>
      <c r="F41" s="4926">
        <v>0</v>
      </c>
      <c r="G41" s="2037">
        <f t="shared" si="32"/>
        <v>0</v>
      </c>
      <c r="H41" s="2079">
        <v>0</v>
      </c>
      <c r="I41" s="2080">
        <v>0</v>
      </c>
      <c r="J41" s="2037">
        <f t="shared" si="33"/>
        <v>0</v>
      </c>
      <c r="K41" s="3277">
        <f t="shared" si="34"/>
        <v>0</v>
      </c>
      <c r="L41" s="3277">
        <f t="shared" si="34"/>
        <v>0</v>
      </c>
      <c r="M41" s="3282">
        <f t="shared" si="35"/>
        <v>0</v>
      </c>
      <c r="N41" s="1947"/>
      <c r="O41" s="1947"/>
      <c r="P41" s="1947"/>
      <c r="Q41" s="1947"/>
      <c r="R41" s="1947"/>
      <c r="S41" s="1947"/>
      <c r="T41" s="1947"/>
      <c r="U41" s="1947"/>
      <c r="V41" s="1947"/>
      <c r="W41" s="1947"/>
      <c r="X41" s="1947"/>
      <c r="Y41" s="1947"/>
      <c r="Z41" s="1947"/>
    </row>
    <row r="42" spans="1:26" ht="24.75" customHeight="1">
      <c r="A42" s="2032" t="s">
        <v>249</v>
      </c>
      <c r="B42" s="2033">
        <v>0</v>
      </c>
      <c r="C42" s="6746">
        <v>0</v>
      </c>
      <c r="D42" s="2034">
        <f t="shared" si="31"/>
        <v>0</v>
      </c>
      <c r="E42" s="2033">
        <v>0</v>
      </c>
      <c r="F42" s="4925">
        <v>0</v>
      </c>
      <c r="G42" s="2034">
        <f t="shared" si="32"/>
        <v>0</v>
      </c>
      <c r="H42" s="2077">
        <v>0</v>
      </c>
      <c r="I42" s="2078">
        <v>0</v>
      </c>
      <c r="J42" s="2034">
        <f t="shared" si="33"/>
        <v>0</v>
      </c>
      <c r="K42" s="3276">
        <f t="shared" si="34"/>
        <v>0</v>
      </c>
      <c r="L42" s="3276">
        <f t="shared" si="34"/>
        <v>0</v>
      </c>
      <c r="M42" s="3281">
        <f t="shared" si="35"/>
        <v>0</v>
      </c>
      <c r="N42" s="1947"/>
      <c r="O42" s="1947"/>
      <c r="P42" s="1947"/>
      <c r="Q42" s="1947"/>
      <c r="R42" s="1947"/>
      <c r="S42" s="1947"/>
      <c r="T42" s="1947"/>
      <c r="U42" s="1947"/>
      <c r="V42" s="1947"/>
      <c r="W42" s="1947"/>
      <c r="X42" s="1947"/>
      <c r="Y42" s="1947"/>
      <c r="Z42" s="1947"/>
    </row>
    <row r="43" spans="1:26" ht="24.75" customHeight="1">
      <c r="A43" s="2032" t="s">
        <v>250</v>
      </c>
      <c r="B43" s="2033">
        <v>0</v>
      </c>
      <c r="C43" s="6746">
        <v>0</v>
      </c>
      <c r="D43" s="2034">
        <f t="shared" si="31"/>
        <v>0</v>
      </c>
      <c r="E43" s="2033">
        <v>0</v>
      </c>
      <c r="F43" s="4925">
        <v>0</v>
      </c>
      <c r="G43" s="2034">
        <f t="shared" si="32"/>
        <v>0</v>
      </c>
      <c r="H43" s="2077">
        <v>0</v>
      </c>
      <c r="I43" s="2078">
        <v>0</v>
      </c>
      <c r="J43" s="2034">
        <f t="shared" si="33"/>
        <v>0</v>
      </c>
      <c r="K43" s="3276">
        <f t="shared" si="34"/>
        <v>0</v>
      </c>
      <c r="L43" s="3276">
        <f t="shared" si="34"/>
        <v>0</v>
      </c>
      <c r="M43" s="3281">
        <f t="shared" si="35"/>
        <v>0</v>
      </c>
      <c r="N43" s="1947"/>
      <c r="O43" s="1947"/>
      <c r="P43" s="1947"/>
      <c r="Q43" s="1947"/>
      <c r="R43" s="1947"/>
      <c r="S43" s="1947"/>
      <c r="T43" s="1947"/>
      <c r="U43" s="1947"/>
      <c r="V43" s="1947"/>
      <c r="W43" s="1947"/>
      <c r="X43" s="1947"/>
      <c r="Y43" s="1947"/>
      <c r="Z43" s="1947"/>
    </row>
    <row r="44" spans="1:26" ht="21" customHeight="1" thickBot="1">
      <c r="A44" s="2032" t="s">
        <v>251</v>
      </c>
      <c r="B44" s="2033">
        <v>0</v>
      </c>
      <c r="C44" s="6746">
        <v>0</v>
      </c>
      <c r="D44" s="2034">
        <f t="shared" si="31"/>
        <v>0</v>
      </c>
      <c r="E44" s="2033">
        <v>0</v>
      </c>
      <c r="F44" s="4925">
        <v>0</v>
      </c>
      <c r="G44" s="2034">
        <f t="shared" si="32"/>
        <v>0</v>
      </c>
      <c r="H44" s="1977">
        <v>0</v>
      </c>
      <c r="I44" s="1978">
        <v>0</v>
      </c>
      <c r="J44" s="2034">
        <f t="shared" si="33"/>
        <v>0</v>
      </c>
      <c r="K44" s="3278">
        <f t="shared" si="34"/>
        <v>0</v>
      </c>
      <c r="L44" s="3278">
        <f t="shared" si="34"/>
        <v>0</v>
      </c>
      <c r="M44" s="2426">
        <f t="shared" si="35"/>
        <v>0</v>
      </c>
      <c r="N44" s="1947"/>
      <c r="O44" s="1947"/>
      <c r="P44" s="1947"/>
      <c r="Q44" s="1947"/>
      <c r="R44" s="1947"/>
      <c r="S44" s="1947"/>
      <c r="T44" s="1947"/>
      <c r="U44" s="1947"/>
      <c r="V44" s="1947"/>
      <c r="W44" s="1947"/>
      <c r="X44" s="1947"/>
      <c r="Y44" s="1947"/>
      <c r="Z44" s="1947"/>
    </row>
    <row r="45" spans="1:26" ht="30" customHeight="1" thickBot="1">
      <c r="A45" s="2062" t="s">
        <v>19</v>
      </c>
      <c r="B45" s="2081">
        <f t="shared" ref="B45:M45" si="36">B34+B35+B36+B37+B42+B43+B44</f>
        <v>0</v>
      </c>
      <c r="C45" s="2081">
        <f t="shared" si="36"/>
        <v>1</v>
      </c>
      <c r="D45" s="2081">
        <f t="shared" si="36"/>
        <v>1</v>
      </c>
      <c r="E45" s="2081">
        <f t="shared" si="36"/>
        <v>1</v>
      </c>
      <c r="F45" s="2081">
        <f t="shared" si="36"/>
        <v>0</v>
      </c>
      <c r="G45" s="2081">
        <f t="shared" si="36"/>
        <v>1</v>
      </c>
      <c r="H45" s="2081">
        <f t="shared" si="36"/>
        <v>0</v>
      </c>
      <c r="I45" s="2081">
        <f t="shared" si="36"/>
        <v>1</v>
      </c>
      <c r="J45" s="2081">
        <f t="shared" si="36"/>
        <v>1</v>
      </c>
      <c r="K45" s="3279">
        <f t="shared" si="36"/>
        <v>1</v>
      </c>
      <c r="L45" s="3279">
        <f t="shared" si="36"/>
        <v>2</v>
      </c>
      <c r="M45" s="3283">
        <f t="shared" si="36"/>
        <v>3</v>
      </c>
      <c r="N45" s="1947"/>
      <c r="O45" s="1947"/>
      <c r="P45" s="1947"/>
      <c r="Q45" s="1947"/>
      <c r="R45" s="1947"/>
      <c r="S45" s="1947"/>
      <c r="T45" s="1947"/>
      <c r="U45" s="1947"/>
      <c r="V45" s="1947"/>
      <c r="W45" s="1947"/>
      <c r="X45" s="1947"/>
      <c r="Y45" s="1947"/>
      <c r="Z45" s="1947"/>
    </row>
    <row r="46" spans="1:26" ht="32.25" customHeight="1" thickBot="1">
      <c r="A46" s="1958" t="s">
        <v>258</v>
      </c>
      <c r="B46" s="2117">
        <f t="shared" ref="B46:M46" si="37">B32+B45</f>
        <v>13</v>
      </c>
      <c r="C46" s="2117">
        <f t="shared" si="37"/>
        <v>113</v>
      </c>
      <c r="D46" s="2117">
        <f t="shared" si="37"/>
        <v>126</v>
      </c>
      <c r="E46" s="2117">
        <f t="shared" si="37"/>
        <v>13</v>
      </c>
      <c r="F46" s="2117">
        <f t="shared" si="37"/>
        <v>121</v>
      </c>
      <c r="G46" s="2117">
        <f t="shared" si="37"/>
        <v>134</v>
      </c>
      <c r="H46" s="2117">
        <f t="shared" si="37"/>
        <v>1</v>
      </c>
      <c r="I46" s="2117">
        <f t="shared" si="37"/>
        <v>9</v>
      </c>
      <c r="J46" s="2117">
        <f t="shared" si="37"/>
        <v>10</v>
      </c>
      <c r="K46" s="3284">
        <f t="shared" si="37"/>
        <v>27</v>
      </c>
      <c r="L46" s="3284">
        <f t="shared" si="37"/>
        <v>243</v>
      </c>
      <c r="M46" s="3285">
        <f t="shared" si="37"/>
        <v>270</v>
      </c>
      <c r="N46" s="1947"/>
      <c r="O46" s="1947"/>
      <c r="P46" s="1947"/>
      <c r="Q46" s="1947"/>
      <c r="R46" s="1947"/>
      <c r="S46" s="1947"/>
      <c r="T46" s="1947"/>
      <c r="U46" s="1947"/>
      <c r="V46" s="1947"/>
      <c r="W46" s="1947"/>
      <c r="X46" s="1947"/>
      <c r="Y46" s="1947"/>
      <c r="Z46" s="1947"/>
    </row>
    <row r="47" spans="1:26" ht="37.5" customHeight="1">
      <c r="A47" s="8054"/>
      <c r="B47" s="8040"/>
      <c r="C47" s="8040"/>
      <c r="D47" s="8040"/>
      <c r="E47" s="8040"/>
      <c r="F47" s="8040"/>
      <c r="G47" s="8040"/>
      <c r="H47" s="8040"/>
      <c r="I47" s="8040"/>
      <c r="J47" s="8040"/>
      <c r="K47" s="1996"/>
      <c r="L47" s="1996"/>
      <c r="M47" s="1996"/>
      <c r="N47" s="1947"/>
      <c r="O47" s="1947"/>
      <c r="P47" s="1947"/>
      <c r="Q47" s="1947"/>
      <c r="R47" s="1947"/>
      <c r="S47" s="1947"/>
      <c r="T47" s="1947"/>
      <c r="U47" s="1947"/>
      <c r="V47" s="1947"/>
      <c r="W47" s="1947"/>
      <c r="X47" s="1947"/>
      <c r="Y47" s="1947"/>
      <c r="Z47" s="1947"/>
    </row>
    <row r="48" spans="1:26" ht="26.25" customHeight="1">
      <c r="A48" s="1948"/>
      <c r="B48" s="1947"/>
      <c r="C48" s="1947"/>
      <c r="D48" s="1947"/>
      <c r="E48" s="1947"/>
      <c r="F48" s="1947"/>
      <c r="G48" s="1947"/>
      <c r="H48" s="1947"/>
      <c r="I48" s="1947"/>
      <c r="J48" s="1947"/>
      <c r="K48" s="1996"/>
      <c r="L48" s="1996"/>
      <c r="M48" s="1996"/>
      <c r="N48" s="1947"/>
      <c r="O48" s="1947"/>
      <c r="P48" s="1947"/>
      <c r="Q48" s="1947"/>
      <c r="R48" s="1947"/>
      <c r="S48" s="1947"/>
      <c r="T48" s="1947"/>
      <c r="U48" s="1947"/>
      <c r="V48" s="1947"/>
      <c r="W48" s="1947"/>
      <c r="X48" s="1947"/>
      <c r="Y48" s="1947"/>
      <c r="Z48" s="1947"/>
    </row>
    <row r="49" spans="1:26" ht="20.25" customHeight="1">
      <c r="A49" s="1947"/>
      <c r="B49" s="1947"/>
      <c r="C49" s="1947"/>
      <c r="D49" s="1947"/>
      <c r="E49" s="1947"/>
      <c r="F49" s="1947"/>
      <c r="G49" s="1947"/>
      <c r="H49" s="1947"/>
      <c r="I49" s="1947"/>
      <c r="J49" s="1947"/>
      <c r="K49" s="1947"/>
      <c r="L49" s="1947"/>
      <c r="M49" s="1947"/>
      <c r="N49" s="1947"/>
      <c r="O49" s="1947"/>
      <c r="P49" s="1947"/>
      <c r="Q49" s="1947"/>
      <c r="R49" s="1947"/>
      <c r="S49" s="1947"/>
      <c r="T49" s="1947"/>
      <c r="U49" s="1947"/>
      <c r="V49" s="1947"/>
      <c r="W49" s="1947"/>
      <c r="X49" s="1947"/>
      <c r="Y49" s="1947"/>
      <c r="Z49" s="1947"/>
    </row>
    <row r="50" spans="1:26" ht="79.5" customHeight="1">
      <c r="A50" s="1947"/>
      <c r="B50" s="1947"/>
      <c r="C50" s="1947"/>
      <c r="D50" s="1947"/>
      <c r="E50" s="1947"/>
      <c r="F50" s="1947"/>
      <c r="G50" s="1947"/>
      <c r="H50" s="1947"/>
      <c r="I50" s="1947"/>
      <c r="J50" s="1947"/>
      <c r="K50" s="1947"/>
      <c r="L50" s="1947"/>
      <c r="M50" s="1947"/>
      <c r="N50" s="1947"/>
      <c r="O50" s="1947"/>
      <c r="P50" s="1947"/>
      <c r="Q50" s="1947"/>
      <c r="R50" s="1947"/>
      <c r="S50" s="1947"/>
      <c r="T50" s="1947"/>
      <c r="U50" s="1947"/>
      <c r="V50" s="1947"/>
      <c r="W50" s="1947"/>
      <c r="X50" s="1947"/>
      <c r="Y50" s="1947"/>
      <c r="Z50" s="1947"/>
    </row>
    <row r="51" spans="1:26" ht="20.25" customHeight="1">
      <c r="A51" s="1947"/>
      <c r="B51" s="1947"/>
      <c r="C51" s="1947"/>
      <c r="D51" s="1947"/>
      <c r="E51" s="1947"/>
      <c r="F51" s="1947"/>
      <c r="G51" s="1947"/>
      <c r="H51" s="1947"/>
      <c r="I51" s="1947"/>
      <c r="J51" s="1947"/>
      <c r="K51" s="1947"/>
      <c r="L51" s="1947"/>
      <c r="M51" s="1947"/>
      <c r="N51" s="1947"/>
      <c r="O51" s="1947"/>
      <c r="P51" s="1947"/>
      <c r="Q51" s="1947"/>
      <c r="R51" s="1947"/>
      <c r="S51" s="1947"/>
      <c r="T51" s="1947"/>
      <c r="U51" s="1947"/>
      <c r="V51" s="1947"/>
      <c r="W51" s="1947"/>
      <c r="X51" s="1947"/>
      <c r="Y51" s="1947"/>
      <c r="Z51" s="1947"/>
    </row>
    <row r="52" spans="1:26" ht="20.25" customHeight="1">
      <c r="A52" s="1947"/>
      <c r="B52" s="1947"/>
      <c r="C52" s="1947"/>
      <c r="D52" s="1947"/>
      <c r="E52" s="1947"/>
      <c r="F52" s="1947"/>
      <c r="G52" s="1947"/>
      <c r="H52" s="1947"/>
      <c r="I52" s="1947"/>
      <c r="J52" s="1947"/>
      <c r="K52" s="1947"/>
      <c r="L52" s="1947"/>
      <c r="M52" s="1947"/>
      <c r="N52" s="1947"/>
      <c r="O52" s="1947"/>
      <c r="P52" s="1947"/>
      <c r="Q52" s="1947"/>
      <c r="R52" s="1947"/>
      <c r="S52" s="1947"/>
      <c r="T52" s="1947"/>
      <c r="U52" s="1947"/>
      <c r="V52" s="1947"/>
      <c r="W52" s="1947"/>
      <c r="X52" s="1947"/>
      <c r="Y52" s="1947"/>
      <c r="Z52" s="1947"/>
    </row>
    <row r="53" spans="1:26" ht="20.25" customHeight="1">
      <c r="A53" s="1947"/>
      <c r="B53" s="1947"/>
      <c r="C53" s="1947"/>
      <c r="D53" s="1947"/>
      <c r="E53" s="1947"/>
      <c r="F53" s="1947"/>
      <c r="G53" s="1947"/>
      <c r="H53" s="1947"/>
      <c r="I53" s="1947"/>
      <c r="J53" s="1947"/>
      <c r="K53" s="1947"/>
      <c r="L53" s="1947"/>
      <c r="M53" s="1947"/>
      <c r="N53" s="1947"/>
      <c r="O53" s="1947"/>
      <c r="P53" s="1947"/>
      <c r="Q53" s="1947"/>
      <c r="R53" s="1947"/>
      <c r="S53" s="1947"/>
      <c r="T53" s="1947"/>
      <c r="U53" s="1947"/>
      <c r="V53" s="1947"/>
      <c r="W53" s="1947"/>
      <c r="X53" s="1947"/>
      <c r="Y53" s="1947"/>
      <c r="Z53" s="1947"/>
    </row>
    <row r="54" spans="1:26" ht="20.25" customHeight="1">
      <c r="A54" s="1947"/>
      <c r="B54" s="1947"/>
      <c r="C54" s="1947"/>
      <c r="D54" s="1947"/>
      <c r="E54" s="1947"/>
      <c r="F54" s="1947"/>
      <c r="G54" s="1947"/>
      <c r="H54" s="1947"/>
      <c r="I54" s="1947"/>
      <c r="J54" s="1947"/>
      <c r="K54" s="1947"/>
      <c r="L54" s="1947"/>
      <c r="M54" s="1947"/>
      <c r="N54" s="1947"/>
      <c r="O54" s="1947"/>
      <c r="P54" s="1947"/>
      <c r="Q54" s="1947"/>
      <c r="R54" s="1947"/>
      <c r="S54" s="1947"/>
      <c r="T54" s="1947"/>
      <c r="U54" s="1947"/>
      <c r="V54" s="1947"/>
      <c r="W54" s="1947"/>
      <c r="X54" s="1947"/>
      <c r="Y54" s="1947"/>
      <c r="Z54" s="1947"/>
    </row>
    <row r="55" spans="1:26" ht="20.25" customHeight="1">
      <c r="A55" s="1947"/>
      <c r="B55" s="1947"/>
      <c r="C55" s="1947"/>
      <c r="D55" s="1947"/>
      <c r="E55" s="1947"/>
      <c r="F55" s="1947"/>
      <c r="G55" s="1947"/>
      <c r="H55" s="1947"/>
      <c r="I55" s="1947"/>
      <c r="J55" s="1947"/>
      <c r="K55" s="1947"/>
      <c r="L55" s="1947"/>
      <c r="M55" s="1947"/>
      <c r="N55" s="1947"/>
      <c r="O55" s="1947"/>
      <c r="P55" s="1947"/>
      <c r="Q55" s="1947"/>
      <c r="R55" s="1947"/>
      <c r="S55" s="1947"/>
      <c r="T55" s="1947"/>
      <c r="U55" s="1947"/>
      <c r="V55" s="1947"/>
      <c r="W55" s="1947"/>
      <c r="X55" s="1947"/>
      <c r="Y55" s="1947"/>
      <c r="Z55" s="1947"/>
    </row>
    <row r="56" spans="1:26" ht="20.25" customHeight="1">
      <c r="A56" s="1947"/>
      <c r="B56" s="1947"/>
      <c r="C56" s="1947"/>
      <c r="D56" s="1947"/>
      <c r="E56" s="1947"/>
      <c r="F56" s="1947"/>
      <c r="G56" s="1947"/>
      <c r="H56" s="1947"/>
      <c r="I56" s="1947"/>
      <c r="J56" s="1947"/>
      <c r="K56" s="1947"/>
      <c r="L56" s="1947"/>
      <c r="M56" s="1947"/>
      <c r="N56" s="1947"/>
      <c r="O56" s="1947"/>
      <c r="P56" s="1947"/>
      <c r="Q56" s="1947"/>
      <c r="R56" s="1947"/>
      <c r="S56" s="1947"/>
      <c r="T56" s="1947"/>
      <c r="U56" s="1947"/>
      <c r="V56" s="1947"/>
      <c r="W56" s="1947"/>
      <c r="X56" s="1947"/>
      <c r="Y56" s="1947"/>
      <c r="Z56" s="1947"/>
    </row>
    <row r="57" spans="1:26" ht="20.25" customHeight="1">
      <c r="A57" s="1947"/>
      <c r="B57" s="1947"/>
      <c r="C57" s="1947"/>
      <c r="D57" s="1947"/>
      <c r="E57" s="1947"/>
      <c r="F57" s="1947"/>
      <c r="G57" s="1947"/>
      <c r="H57" s="1947"/>
      <c r="I57" s="1947"/>
      <c r="J57" s="1947"/>
      <c r="K57" s="1947"/>
      <c r="L57" s="1947"/>
      <c r="M57" s="1947"/>
      <c r="N57" s="1947"/>
      <c r="O57" s="1947"/>
      <c r="P57" s="1947"/>
      <c r="Q57" s="1947"/>
      <c r="R57" s="1947"/>
      <c r="S57" s="1947"/>
      <c r="T57" s="1947"/>
      <c r="U57" s="1947"/>
      <c r="V57" s="1947"/>
      <c r="W57" s="1947"/>
      <c r="X57" s="1947"/>
      <c r="Y57" s="1947"/>
      <c r="Z57" s="1947"/>
    </row>
    <row r="58" spans="1:26" ht="20.25" customHeight="1">
      <c r="A58" s="1947"/>
      <c r="B58" s="1947"/>
      <c r="C58" s="1947"/>
      <c r="D58" s="1947"/>
      <c r="E58" s="1947"/>
      <c r="F58" s="1947"/>
      <c r="G58" s="1947"/>
      <c r="H58" s="1947"/>
      <c r="I58" s="1947"/>
      <c r="J58" s="1947"/>
      <c r="K58" s="1947"/>
      <c r="L58" s="1947"/>
      <c r="M58" s="1947"/>
      <c r="N58" s="1947"/>
      <c r="O58" s="1947"/>
      <c r="P58" s="1947"/>
      <c r="Q58" s="1947"/>
      <c r="R58" s="1947"/>
      <c r="S58" s="1947"/>
      <c r="T58" s="1947"/>
      <c r="U58" s="1947"/>
      <c r="V58" s="1947"/>
      <c r="W58" s="1947"/>
      <c r="X58" s="1947"/>
      <c r="Y58" s="1947"/>
      <c r="Z58" s="1947"/>
    </row>
    <row r="59" spans="1:26" ht="20.25" customHeight="1">
      <c r="A59" s="1947"/>
      <c r="B59" s="1947"/>
      <c r="C59" s="1947"/>
      <c r="D59" s="1947"/>
      <c r="E59" s="1947"/>
      <c r="F59" s="1947"/>
      <c r="G59" s="1947"/>
      <c r="H59" s="1947"/>
      <c r="I59" s="1947"/>
      <c r="J59" s="1947"/>
      <c r="K59" s="1947"/>
      <c r="L59" s="1947"/>
      <c r="M59" s="1947"/>
      <c r="N59" s="1947"/>
      <c r="O59" s="1947"/>
      <c r="P59" s="1947"/>
      <c r="Q59" s="1947"/>
      <c r="R59" s="1947"/>
      <c r="S59" s="1947"/>
      <c r="T59" s="1947"/>
      <c r="U59" s="1947"/>
      <c r="V59" s="1947"/>
      <c r="W59" s="1947"/>
      <c r="X59" s="1947"/>
      <c r="Y59" s="1947"/>
      <c r="Z59" s="1947"/>
    </row>
    <row r="60" spans="1:26" ht="20.25" customHeight="1">
      <c r="A60" s="1947"/>
      <c r="B60" s="1947"/>
      <c r="C60" s="1947"/>
      <c r="D60" s="1947"/>
      <c r="E60" s="1947"/>
      <c r="F60" s="1947"/>
      <c r="G60" s="1947"/>
      <c r="H60" s="1947"/>
      <c r="I60" s="1947"/>
      <c r="J60" s="1947"/>
      <c r="K60" s="1947"/>
      <c r="L60" s="1947"/>
      <c r="M60" s="1947"/>
      <c r="N60" s="1947"/>
      <c r="O60" s="1947"/>
      <c r="P60" s="1947"/>
      <c r="Q60" s="1947"/>
      <c r="R60" s="1947"/>
      <c r="S60" s="1947"/>
      <c r="T60" s="1947"/>
      <c r="U60" s="1947"/>
      <c r="V60" s="1947"/>
      <c r="W60" s="1947"/>
      <c r="X60" s="1947"/>
      <c r="Y60" s="1947"/>
      <c r="Z60" s="1947"/>
    </row>
    <row r="61" spans="1:26" ht="20.25" customHeight="1">
      <c r="A61" s="1947"/>
      <c r="B61" s="1947"/>
      <c r="C61" s="1947"/>
      <c r="D61" s="1947"/>
      <c r="E61" s="1947"/>
      <c r="F61" s="1947"/>
      <c r="G61" s="1947"/>
      <c r="H61" s="1947"/>
      <c r="I61" s="1947"/>
      <c r="J61" s="1947"/>
      <c r="K61" s="1947"/>
      <c r="L61" s="1947"/>
      <c r="M61" s="1947"/>
      <c r="N61" s="1947"/>
      <c r="O61" s="1947"/>
      <c r="P61" s="1947"/>
      <c r="Q61" s="1947"/>
      <c r="R61" s="1947"/>
      <c r="S61" s="1947"/>
      <c r="T61" s="1947"/>
      <c r="U61" s="1947"/>
      <c r="V61" s="1947"/>
      <c r="W61" s="1947"/>
      <c r="X61" s="1947"/>
      <c r="Y61" s="1947"/>
      <c r="Z61" s="1947"/>
    </row>
    <row r="62" spans="1:26" ht="20.25" customHeight="1">
      <c r="A62" s="1947"/>
      <c r="B62" s="1947"/>
      <c r="C62" s="1947"/>
      <c r="D62" s="1947"/>
      <c r="E62" s="1947"/>
      <c r="F62" s="1947"/>
      <c r="G62" s="1947"/>
      <c r="H62" s="1947"/>
      <c r="I62" s="1947"/>
      <c r="J62" s="1947"/>
      <c r="K62" s="1947"/>
      <c r="L62" s="1947"/>
      <c r="M62" s="1947"/>
      <c r="N62" s="1947"/>
      <c r="O62" s="1947"/>
      <c r="P62" s="1947"/>
      <c r="Q62" s="1947"/>
      <c r="R62" s="1947"/>
      <c r="S62" s="1947"/>
      <c r="T62" s="1947"/>
      <c r="U62" s="1947"/>
      <c r="V62" s="1947"/>
      <c r="W62" s="1947"/>
      <c r="X62" s="1947"/>
      <c r="Y62" s="1947"/>
      <c r="Z62" s="1947"/>
    </row>
    <row r="63" spans="1:26" ht="20.25" customHeight="1">
      <c r="A63" s="1947"/>
      <c r="B63" s="1947"/>
      <c r="C63" s="1947"/>
      <c r="D63" s="1947"/>
      <c r="E63" s="1947"/>
      <c r="F63" s="1947"/>
      <c r="G63" s="1947"/>
      <c r="H63" s="1947"/>
      <c r="I63" s="1947"/>
      <c r="J63" s="1947"/>
      <c r="K63" s="1947"/>
      <c r="L63" s="1947"/>
      <c r="M63" s="1947"/>
      <c r="N63" s="1947"/>
      <c r="O63" s="1947"/>
      <c r="P63" s="1947"/>
      <c r="Q63" s="1947"/>
      <c r="R63" s="1947"/>
      <c r="S63" s="1947"/>
      <c r="T63" s="1947"/>
      <c r="U63" s="1947"/>
      <c r="V63" s="1947"/>
      <c r="W63" s="1947"/>
      <c r="X63" s="1947"/>
      <c r="Y63" s="1947"/>
      <c r="Z63" s="1947"/>
    </row>
    <row r="64" spans="1:26" ht="20.25" customHeight="1">
      <c r="A64" s="1947"/>
      <c r="B64" s="1947"/>
      <c r="C64" s="1947"/>
      <c r="D64" s="1947"/>
      <c r="E64" s="1947"/>
      <c r="F64" s="1947"/>
      <c r="G64" s="1947"/>
      <c r="H64" s="1947"/>
      <c r="I64" s="1947"/>
      <c r="J64" s="1947"/>
      <c r="K64" s="1947"/>
      <c r="L64" s="1947"/>
      <c r="M64" s="1947"/>
      <c r="N64" s="1947"/>
      <c r="O64" s="1947"/>
      <c r="P64" s="1947"/>
      <c r="Q64" s="1947"/>
      <c r="R64" s="1947"/>
      <c r="S64" s="1947"/>
      <c r="T64" s="1947"/>
      <c r="U64" s="1947"/>
      <c r="V64" s="1947"/>
      <c r="W64" s="1947"/>
      <c r="X64" s="1947"/>
      <c r="Y64" s="1947"/>
      <c r="Z64" s="1947"/>
    </row>
    <row r="65" spans="1:26" ht="20.25" customHeight="1">
      <c r="A65" s="1947"/>
      <c r="B65" s="1947"/>
      <c r="C65" s="1947"/>
      <c r="D65" s="1947"/>
      <c r="E65" s="1947"/>
      <c r="F65" s="1947"/>
      <c r="G65" s="1947"/>
      <c r="H65" s="1947"/>
      <c r="I65" s="1947"/>
      <c r="J65" s="1947"/>
      <c r="K65" s="1947"/>
      <c r="L65" s="1947"/>
      <c r="M65" s="1947"/>
      <c r="N65" s="1947"/>
      <c r="O65" s="1947"/>
      <c r="P65" s="1947"/>
      <c r="Q65" s="1947"/>
      <c r="R65" s="1947"/>
      <c r="S65" s="1947"/>
      <c r="T65" s="1947"/>
      <c r="U65" s="1947"/>
      <c r="V65" s="1947"/>
      <c r="W65" s="1947"/>
      <c r="X65" s="1947"/>
      <c r="Y65" s="1947"/>
      <c r="Z65" s="1947"/>
    </row>
    <row r="66" spans="1:26" ht="20.25" customHeight="1">
      <c r="A66" s="1947"/>
      <c r="B66" s="1947"/>
      <c r="C66" s="1947"/>
      <c r="D66" s="1947"/>
      <c r="E66" s="1947"/>
      <c r="F66" s="1947"/>
      <c r="G66" s="1947"/>
      <c r="H66" s="1947"/>
      <c r="I66" s="1947"/>
      <c r="J66" s="1947"/>
      <c r="K66" s="1947"/>
      <c r="L66" s="1947"/>
      <c r="M66" s="1947"/>
      <c r="N66" s="1947"/>
      <c r="O66" s="1947"/>
      <c r="P66" s="1947"/>
      <c r="Q66" s="1947"/>
      <c r="R66" s="1947"/>
      <c r="S66" s="1947"/>
      <c r="T66" s="1947"/>
      <c r="U66" s="1947"/>
      <c r="V66" s="1947"/>
      <c r="W66" s="1947"/>
      <c r="X66" s="1947"/>
      <c r="Y66" s="1947"/>
      <c r="Z66" s="1947"/>
    </row>
    <row r="67" spans="1:26" ht="20.25" customHeight="1">
      <c r="A67" s="1947"/>
      <c r="B67" s="1947"/>
      <c r="C67" s="1947"/>
      <c r="D67" s="1947"/>
      <c r="E67" s="1947"/>
      <c r="F67" s="1947"/>
      <c r="G67" s="1947"/>
      <c r="H67" s="1947"/>
      <c r="I67" s="1947"/>
      <c r="J67" s="1947"/>
      <c r="K67" s="1947"/>
      <c r="L67" s="1947"/>
      <c r="M67" s="1947"/>
      <c r="N67" s="1947"/>
      <c r="O67" s="1947"/>
      <c r="P67" s="1947"/>
      <c r="Q67" s="1947"/>
      <c r="R67" s="1947"/>
      <c r="S67" s="1947"/>
      <c r="T67" s="1947"/>
      <c r="U67" s="1947"/>
      <c r="V67" s="1947"/>
      <c r="W67" s="1947"/>
      <c r="X67" s="1947"/>
      <c r="Y67" s="1947"/>
      <c r="Z67" s="1947"/>
    </row>
    <row r="68" spans="1:26" ht="20.25" customHeight="1">
      <c r="A68" s="1947"/>
      <c r="B68" s="1947"/>
      <c r="C68" s="1947"/>
      <c r="D68" s="1947"/>
      <c r="E68" s="1947"/>
      <c r="F68" s="1947"/>
      <c r="G68" s="1947"/>
      <c r="H68" s="1947"/>
      <c r="I68" s="1947"/>
      <c r="J68" s="1947"/>
      <c r="K68" s="1947"/>
      <c r="L68" s="1947"/>
      <c r="M68" s="1947"/>
      <c r="N68" s="1947"/>
      <c r="O68" s="1947"/>
      <c r="P68" s="1947"/>
      <c r="Q68" s="1947"/>
      <c r="R68" s="1947"/>
      <c r="S68" s="1947"/>
      <c r="T68" s="1947"/>
      <c r="U68" s="1947"/>
      <c r="V68" s="1947"/>
      <c r="W68" s="1947"/>
      <c r="X68" s="1947"/>
      <c r="Y68" s="1947"/>
      <c r="Z68" s="1947"/>
    </row>
    <row r="69" spans="1:26" ht="20.25" customHeight="1">
      <c r="A69" s="1947"/>
      <c r="B69" s="1947"/>
      <c r="C69" s="1947"/>
      <c r="D69" s="1947"/>
      <c r="E69" s="1947"/>
      <c r="F69" s="1947"/>
      <c r="G69" s="1947"/>
      <c r="H69" s="1947"/>
      <c r="I69" s="1947"/>
      <c r="J69" s="1947"/>
      <c r="K69" s="1947"/>
      <c r="L69" s="1947"/>
      <c r="M69" s="1947"/>
      <c r="N69" s="1947"/>
      <c r="O69" s="1947"/>
      <c r="P69" s="1947"/>
      <c r="Q69" s="1947"/>
      <c r="R69" s="1947"/>
      <c r="S69" s="1947"/>
      <c r="T69" s="1947"/>
      <c r="U69" s="1947"/>
      <c r="V69" s="1947"/>
      <c r="W69" s="1947"/>
      <c r="X69" s="1947"/>
      <c r="Y69" s="1947"/>
      <c r="Z69" s="1947"/>
    </row>
    <row r="70" spans="1:26" ht="20.25" customHeight="1">
      <c r="A70" s="1947"/>
      <c r="B70" s="1947"/>
      <c r="C70" s="1947"/>
      <c r="D70" s="1947"/>
      <c r="E70" s="1947"/>
      <c r="F70" s="1947"/>
      <c r="G70" s="1947"/>
      <c r="H70" s="1947"/>
      <c r="I70" s="1947"/>
      <c r="J70" s="1947"/>
      <c r="K70" s="1947"/>
      <c r="L70" s="1947"/>
      <c r="M70" s="1947"/>
      <c r="N70" s="1947"/>
      <c r="O70" s="1947"/>
      <c r="P70" s="1947"/>
      <c r="Q70" s="1947"/>
      <c r="R70" s="1947"/>
      <c r="S70" s="1947"/>
      <c r="T70" s="1947"/>
      <c r="U70" s="1947"/>
      <c r="V70" s="1947"/>
      <c r="W70" s="1947"/>
      <c r="X70" s="1947"/>
      <c r="Y70" s="1947"/>
      <c r="Z70" s="1947"/>
    </row>
    <row r="71" spans="1:26" ht="20.25" customHeight="1">
      <c r="A71" s="1947"/>
      <c r="B71" s="1947"/>
      <c r="C71" s="1947"/>
      <c r="D71" s="1947"/>
      <c r="E71" s="1947"/>
      <c r="F71" s="1947"/>
      <c r="G71" s="1947"/>
      <c r="H71" s="1947"/>
      <c r="I71" s="1947"/>
      <c r="J71" s="1947"/>
      <c r="K71" s="1947"/>
      <c r="L71" s="1947"/>
      <c r="M71" s="1947"/>
      <c r="N71" s="1947"/>
      <c r="O71" s="1947"/>
      <c r="P71" s="1947"/>
      <c r="Q71" s="1947"/>
      <c r="R71" s="1947"/>
      <c r="S71" s="1947"/>
      <c r="T71" s="1947"/>
      <c r="U71" s="1947"/>
      <c r="V71" s="1947"/>
      <c r="W71" s="1947"/>
      <c r="X71" s="1947"/>
      <c r="Y71" s="1947"/>
      <c r="Z71" s="1947"/>
    </row>
    <row r="72" spans="1:26" ht="20.25" customHeight="1">
      <c r="A72" s="1947"/>
      <c r="B72" s="1947"/>
      <c r="C72" s="1947"/>
      <c r="D72" s="1947"/>
      <c r="E72" s="1947"/>
      <c r="F72" s="1947"/>
      <c r="G72" s="1947"/>
      <c r="H72" s="1947"/>
      <c r="I72" s="1947"/>
      <c r="J72" s="1947"/>
      <c r="K72" s="1947"/>
      <c r="L72" s="1947"/>
      <c r="M72" s="1947"/>
      <c r="N72" s="1947"/>
      <c r="O72" s="1947"/>
      <c r="P72" s="1947"/>
      <c r="Q72" s="1947"/>
      <c r="R72" s="1947"/>
      <c r="S72" s="1947"/>
      <c r="T72" s="1947"/>
      <c r="U72" s="1947"/>
      <c r="V72" s="1947"/>
      <c r="W72" s="1947"/>
      <c r="X72" s="1947"/>
      <c r="Y72" s="1947"/>
      <c r="Z72" s="1947"/>
    </row>
    <row r="73" spans="1:26" ht="20.25" customHeight="1">
      <c r="A73" s="1947"/>
      <c r="B73" s="1947"/>
      <c r="C73" s="1947"/>
      <c r="D73" s="1947"/>
      <c r="E73" s="1947"/>
      <c r="F73" s="1947"/>
      <c r="G73" s="1947"/>
      <c r="H73" s="1947"/>
      <c r="I73" s="1947"/>
      <c r="J73" s="1947"/>
      <c r="K73" s="1947"/>
      <c r="L73" s="1947"/>
      <c r="M73" s="1947"/>
      <c r="N73" s="1947"/>
      <c r="O73" s="1947"/>
      <c r="P73" s="1947"/>
      <c r="Q73" s="1947"/>
      <c r="R73" s="1947"/>
      <c r="S73" s="1947"/>
      <c r="T73" s="1947"/>
      <c r="U73" s="1947"/>
      <c r="V73" s="1947"/>
      <c r="W73" s="1947"/>
      <c r="X73" s="1947"/>
      <c r="Y73" s="1947"/>
      <c r="Z73" s="1947"/>
    </row>
    <row r="74" spans="1:26" ht="20.25" customHeight="1">
      <c r="A74" s="1947"/>
      <c r="B74" s="1947"/>
      <c r="C74" s="1947"/>
      <c r="D74" s="1947"/>
      <c r="E74" s="1947"/>
      <c r="F74" s="1947"/>
      <c r="G74" s="1947"/>
      <c r="H74" s="1947"/>
      <c r="I74" s="1947"/>
      <c r="J74" s="1947"/>
      <c r="K74" s="1947"/>
      <c r="L74" s="1947"/>
      <c r="M74" s="1947"/>
      <c r="N74" s="1947"/>
      <c r="O74" s="1947"/>
      <c r="P74" s="1947"/>
      <c r="Q74" s="1947"/>
      <c r="R74" s="1947"/>
      <c r="S74" s="1947"/>
      <c r="T74" s="1947"/>
      <c r="U74" s="1947"/>
      <c r="V74" s="1947"/>
      <c r="W74" s="1947"/>
      <c r="X74" s="1947"/>
      <c r="Y74" s="1947"/>
      <c r="Z74" s="1947"/>
    </row>
    <row r="75" spans="1:26" ht="20.25" customHeight="1">
      <c r="A75" s="1947"/>
      <c r="B75" s="1947"/>
      <c r="C75" s="1947"/>
      <c r="D75" s="1947"/>
      <c r="E75" s="1947"/>
      <c r="F75" s="1947"/>
      <c r="G75" s="1947"/>
      <c r="H75" s="1947"/>
      <c r="I75" s="1947"/>
      <c r="J75" s="1947"/>
      <c r="K75" s="1947"/>
      <c r="L75" s="1947"/>
      <c r="M75" s="1947"/>
      <c r="N75" s="1947"/>
      <c r="O75" s="1947"/>
      <c r="P75" s="1947"/>
      <c r="Q75" s="1947"/>
      <c r="R75" s="1947"/>
      <c r="S75" s="1947"/>
      <c r="T75" s="1947"/>
      <c r="U75" s="1947"/>
      <c r="V75" s="1947"/>
      <c r="W75" s="1947"/>
      <c r="X75" s="1947"/>
      <c r="Y75" s="1947"/>
      <c r="Z75" s="1947"/>
    </row>
    <row r="76" spans="1:26" ht="20.25" customHeight="1">
      <c r="A76" s="1947"/>
      <c r="B76" s="1947"/>
      <c r="C76" s="1947"/>
      <c r="D76" s="1947"/>
      <c r="E76" s="1947"/>
      <c r="F76" s="1947"/>
      <c r="G76" s="1947"/>
      <c r="H76" s="1947"/>
      <c r="I76" s="1947"/>
      <c r="J76" s="1947"/>
      <c r="K76" s="1947"/>
      <c r="L76" s="1947"/>
      <c r="M76" s="1947"/>
      <c r="N76" s="1947"/>
      <c r="O76" s="1947"/>
      <c r="P76" s="1947"/>
      <c r="Q76" s="1947"/>
      <c r="R76" s="1947"/>
      <c r="S76" s="1947"/>
      <c r="T76" s="1947"/>
      <c r="U76" s="1947"/>
      <c r="V76" s="1947"/>
      <c r="W76" s="1947"/>
      <c r="X76" s="1947"/>
      <c r="Y76" s="1947"/>
      <c r="Z76" s="1947"/>
    </row>
    <row r="77" spans="1:26" ht="20.25" customHeight="1">
      <c r="A77" s="1947"/>
      <c r="B77" s="1947"/>
      <c r="C77" s="1947"/>
      <c r="D77" s="1947"/>
      <c r="E77" s="1947"/>
      <c r="F77" s="1947"/>
      <c r="G77" s="1947"/>
      <c r="H77" s="1947"/>
      <c r="I77" s="1947"/>
      <c r="J77" s="1947"/>
      <c r="K77" s="1947"/>
      <c r="L77" s="1947"/>
      <c r="M77" s="1947"/>
      <c r="N77" s="1947"/>
      <c r="O77" s="1947"/>
      <c r="P77" s="1947"/>
      <c r="Q77" s="1947"/>
      <c r="R77" s="1947"/>
      <c r="S77" s="1947"/>
      <c r="T77" s="1947"/>
      <c r="U77" s="1947"/>
      <c r="V77" s="1947"/>
      <c r="W77" s="1947"/>
      <c r="X77" s="1947"/>
      <c r="Y77" s="1947"/>
      <c r="Z77" s="1947"/>
    </row>
    <row r="78" spans="1:26" ht="20.25" customHeight="1">
      <c r="A78" s="1947"/>
      <c r="B78" s="1947"/>
      <c r="C78" s="1947"/>
      <c r="D78" s="1947"/>
      <c r="E78" s="1947"/>
      <c r="F78" s="1947"/>
      <c r="G78" s="1947"/>
      <c r="H78" s="1947"/>
      <c r="I78" s="1947"/>
      <c r="J78" s="1947"/>
      <c r="K78" s="1947"/>
      <c r="L78" s="1947"/>
      <c r="M78" s="1947"/>
      <c r="N78" s="1947"/>
      <c r="O78" s="1947"/>
      <c r="P78" s="1947"/>
      <c r="Q78" s="1947"/>
      <c r="R78" s="1947"/>
      <c r="S78" s="1947"/>
      <c r="T78" s="1947"/>
      <c r="U78" s="1947"/>
      <c r="V78" s="1947"/>
      <c r="W78" s="1947"/>
      <c r="X78" s="1947"/>
      <c r="Y78" s="1947"/>
      <c r="Z78" s="1947"/>
    </row>
    <row r="79" spans="1:26" ht="20.25" customHeight="1">
      <c r="A79" s="1947"/>
      <c r="B79" s="1947"/>
      <c r="C79" s="1947"/>
      <c r="D79" s="1947"/>
      <c r="E79" s="1947"/>
      <c r="F79" s="1947"/>
      <c r="G79" s="1947"/>
      <c r="H79" s="1947"/>
      <c r="I79" s="1947"/>
      <c r="J79" s="1947"/>
      <c r="K79" s="1947"/>
      <c r="L79" s="1947"/>
      <c r="M79" s="1947"/>
      <c r="N79" s="1947"/>
      <c r="O79" s="1947"/>
      <c r="P79" s="1947"/>
      <c r="Q79" s="1947"/>
      <c r="R79" s="1947"/>
      <c r="S79" s="1947"/>
      <c r="T79" s="1947"/>
      <c r="U79" s="1947"/>
      <c r="V79" s="1947"/>
      <c r="W79" s="1947"/>
      <c r="X79" s="1947"/>
      <c r="Y79" s="1947"/>
      <c r="Z79" s="1947"/>
    </row>
    <row r="80" spans="1:26" ht="20.25" customHeight="1">
      <c r="A80" s="1947"/>
      <c r="B80" s="1947"/>
      <c r="C80" s="1947"/>
      <c r="D80" s="1947"/>
      <c r="E80" s="1947"/>
      <c r="F80" s="1947"/>
      <c r="G80" s="1947"/>
      <c r="H80" s="1947"/>
      <c r="I80" s="1947"/>
      <c r="J80" s="1947"/>
      <c r="K80" s="1947"/>
      <c r="L80" s="1947"/>
      <c r="M80" s="1947"/>
      <c r="N80" s="1947"/>
      <c r="O80" s="1947"/>
      <c r="P80" s="1947"/>
      <c r="Q80" s="1947"/>
      <c r="R80" s="1947"/>
      <c r="S80" s="1947"/>
      <c r="T80" s="1947"/>
      <c r="U80" s="1947"/>
      <c r="V80" s="1947"/>
      <c r="W80" s="1947"/>
      <c r="X80" s="1947"/>
      <c r="Y80" s="1947"/>
      <c r="Z80" s="1947"/>
    </row>
    <row r="81" spans="1:26" ht="20.25" customHeight="1">
      <c r="A81" s="1947"/>
      <c r="B81" s="1947"/>
      <c r="C81" s="1947"/>
      <c r="D81" s="1947"/>
      <c r="E81" s="1947"/>
      <c r="F81" s="1947"/>
      <c r="G81" s="1947"/>
      <c r="H81" s="1947"/>
      <c r="I81" s="1947"/>
      <c r="J81" s="1947"/>
      <c r="K81" s="1947"/>
      <c r="L81" s="1947"/>
      <c r="M81" s="1947"/>
      <c r="N81" s="1947"/>
      <c r="O81" s="1947"/>
      <c r="P81" s="1947"/>
      <c r="Q81" s="1947"/>
      <c r="R81" s="1947"/>
      <c r="S81" s="1947"/>
      <c r="T81" s="1947"/>
      <c r="U81" s="1947"/>
      <c r="V81" s="1947"/>
      <c r="W81" s="1947"/>
      <c r="X81" s="1947"/>
      <c r="Y81" s="1947"/>
      <c r="Z81" s="1947"/>
    </row>
    <row r="82" spans="1:26" ht="20.25" customHeight="1">
      <c r="A82" s="1947"/>
      <c r="B82" s="1947"/>
      <c r="C82" s="1947"/>
      <c r="D82" s="1947"/>
      <c r="E82" s="1947"/>
      <c r="F82" s="1947"/>
      <c r="G82" s="1947"/>
      <c r="H82" s="1947"/>
      <c r="I82" s="1947"/>
      <c r="J82" s="1947"/>
      <c r="K82" s="1947"/>
      <c r="L82" s="1947"/>
      <c r="M82" s="1947"/>
      <c r="N82" s="1947"/>
      <c r="O82" s="1947"/>
      <c r="P82" s="1947"/>
      <c r="Q82" s="1947"/>
      <c r="R82" s="1947"/>
      <c r="S82" s="1947"/>
      <c r="T82" s="1947"/>
      <c r="U82" s="1947"/>
      <c r="V82" s="1947"/>
      <c r="W82" s="1947"/>
      <c r="X82" s="1947"/>
      <c r="Y82" s="1947"/>
      <c r="Z82" s="1947"/>
    </row>
    <row r="83" spans="1:26" ht="20.25" customHeight="1">
      <c r="A83" s="1947"/>
      <c r="B83" s="1947"/>
      <c r="C83" s="1947"/>
      <c r="D83" s="1947"/>
      <c r="E83" s="1947"/>
      <c r="F83" s="1947"/>
      <c r="G83" s="1947"/>
      <c r="H83" s="1947"/>
      <c r="I83" s="1947"/>
      <c r="J83" s="1947"/>
      <c r="K83" s="1947"/>
      <c r="L83" s="1947"/>
      <c r="M83" s="1947"/>
      <c r="N83" s="1947"/>
      <c r="O83" s="1947"/>
      <c r="P83" s="1947"/>
      <c r="Q83" s="1947"/>
      <c r="R83" s="1947"/>
      <c r="S83" s="1947"/>
      <c r="T83" s="1947"/>
      <c r="U83" s="1947"/>
      <c r="V83" s="1947"/>
      <c r="W83" s="1947"/>
      <c r="X83" s="1947"/>
      <c r="Y83" s="1947"/>
      <c r="Z83" s="1947"/>
    </row>
    <row r="84" spans="1:26" ht="20.25" customHeight="1">
      <c r="A84" s="1947"/>
      <c r="B84" s="1947"/>
      <c r="C84" s="1947"/>
      <c r="D84" s="1947"/>
      <c r="E84" s="1947"/>
      <c r="F84" s="1947"/>
      <c r="G84" s="1947"/>
      <c r="H84" s="1947"/>
      <c r="I84" s="1947"/>
      <c r="J84" s="1947"/>
      <c r="K84" s="1947"/>
      <c r="L84" s="1947"/>
      <c r="M84" s="1947"/>
      <c r="N84" s="1947"/>
      <c r="O84" s="1947"/>
      <c r="P84" s="1947"/>
      <c r="Q84" s="1947"/>
      <c r="R84" s="1947"/>
      <c r="S84" s="1947"/>
      <c r="T84" s="1947"/>
      <c r="U84" s="1947"/>
      <c r="V84" s="1947"/>
      <c r="W84" s="1947"/>
      <c r="X84" s="1947"/>
      <c r="Y84" s="1947"/>
      <c r="Z84" s="1947"/>
    </row>
    <row r="85" spans="1:26" ht="20.25" customHeight="1">
      <c r="A85" s="1947"/>
      <c r="B85" s="1947"/>
      <c r="C85" s="1947"/>
      <c r="D85" s="1947"/>
      <c r="E85" s="1947"/>
      <c r="F85" s="1947"/>
      <c r="G85" s="1947"/>
      <c r="H85" s="1947"/>
      <c r="I85" s="1947"/>
      <c r="J85" s="1947"/>
      <c r="K85" s="1947"/>
      <c r="L85" s="1947"/>
      <c r="M85" s="1947"/>
      <c r="N85" s="1947"/>
      <c r="O85" s="1947"/>
      <c r="P85" s="1947"/>
      <c r="Q85" s="1947"/>
      <c r="R85" s="1947"/>
      <c r="S85" s="1947"/>
      <c r="T85" s="1947"/>
      <c r="U85" s="1947"/>
      <c r="V85" s="1947"/>
      <c r="W85" s="1947"/>
      <c r="X85" s="1947"/>
      <c r="Y85" s="1947"/>
      <c r="Z85" s="1947"/>
    </row>
    <row r="86" spans="1:26" ht="20.25" customHeight="1">
      <c r="A86" s="1947"/>
      <c r="B86" s="1947"/>
      <c r="C86" s="1947"/>
      <c r="D86" s="1947"/>
      <c r="E86" s="1947"/>
      <c r="F86" s="1947"/>
      <c r="G86" s="1947"/>
      <c r="H86" s="1947"/>
      <c r="I86" s="1947"/>
      <c r="J86" s="1947"/>
      <c r="K86" s="1947"/>
      <c r="L86" s="1947"/>
      <c r="M86" s="1947"/>
      <c r="N86" s="1947"/>
      <c r="O86" s="1947"/>
      <c r="P86" s="1947"/>
      <c r="Q86" s="1947"/>
      <c r="R86" s="1947"/>
      <c r="S86" s="1947"/>
      <c r="T86" s="1947"/>
      <c r="U86" s="1947"/>
      <c r="V86" s="1947"/>
      <c r="W86" s="1947"/>
      <c r="X86" s="1947"/>
      <c r="Y86" s="1947"/>
      <c r="Z86" s="1947"/>
    </row>
    <row r="87" spans="1:26" ht="20.25" customHeight="1">
      <c r="A87" s="1947"/>
      <c r="B87" s="1947"/>
      <c r="C87" s="1947"/>
      <c r="D87" s="1947"/>
      <c r="E87" s="1947"/>
      <c r="F87" s="1947"/>
      <c r="G87" s="1947"/>
      <c r="H87" s="1947"/>
      <c r="I87" s="1947"/>
      <c r="J87" s="1947"/>
      <c r="K87" s="1947"/>
      <c r="L87" s="1947"/>
      <c r="M87" s="1947"/>
      <c r="N87" s="1947"/>
      <c r="O87" s="1947"/>
      <c r="P87" s="1947"/>
      <c r="Q87" s="1947"/>
      <c r="R87" s="1947"/>
      <c r="S87" s="1947"/>
      <c r="T87" s="1947"/>
      <c r="U87" s="1947"/>
      <c r="V87" s="1947"/>
      <c r="W87" s="1947"/>
      <c r="X87" s="1947"/>
      <c r="Y87" s="1947"/>
      <c r="Z87" s="1947"/>
    </row>
    <row r="88" spans="1:26" ht="20.25" customHeight="1">
      <c r="A88" s="1947"/>
      <c r="B88" s="1947"/>
      <c r="C88" s="1947"/>
      <c r="D88" s="1947"/>
      <c r="E88" s="1947"/>
      <c r="F88" s="1947"/>
      <c r="G88" s="1947"/>
      <c r="H88" s="1947"/>
      <c r="I88" s="1947"/>
      <c r="J88" s="1947"/>
      <c r="K88" s="1947"/>
      <c r="L88" s="1947"/>
      <c r="M88" s="1947"/>
      <c r="N88" s="1947"/>
      <c r="O88" s="1947"/>
      <c r="P88" s="1947"/>
      <c r="Q88" s="1947"/>
      <c r="R88" s="1947"/>
      <c r="S88" s="1947"/>
      <c r="T88" s="1947"/>
      <c r="U88" s="1947"/>
      <c r="V88" s="1947"/>
      <c r="W88" s="1947"/>
      <c r="X88" s="1947"/>
      <c r="Y88" s="1947"/>
      <c r="Z88" s="1947"/>
    </row>
    <row r="89" spans="1:26" ht="20.25" customHeight="1">
      <c r="A89" s="1947"/>
      <c r="B89" s="1947"/>
      <c r="C89" s="1947"/>
      <c r="D89" s="1947"/>
      <c r="E89" s="1947"/>
      <c r="F89" s="1947"/>
      <c r="G89" s="1947"/>
      <c r="H89" s="1947"/>
      <c r="I89" s="1947"/>
      <c r="J89" s="1947"/>
      <c r="K89" s="1947"/>
      <c r="L89" s="1947"/>
      <c r="M89" s="1947"/>
      <c r="N89" s="1947"/>
      <c r="O89" s="1947"/>
      <c r="P89" s="1947"/>
      <c r="Q89" s="1947"/>
      <c r="R89" s="1947"/>
      <c r="S89" s="1947"/>
      <c r="T89" s="1947"/>
      <c r="U89" s="1947"/>
      <c r="V89" s="1947"/>
      <c r="W89" s="1947"/>
      <c r="X89" s="1947"/>
      <c r="Y89" s="1947"/>
      <c r="Z89" s="1947"/>
    </row>
    <row r="90" spans="1:26" ht="20.25" customHeight="1">
      <c r="A90" s="1947"/>
      <c r="B90" s="1947"/>
      <c r="C90" s="1947"/>
      <c r="D90" s="1947"/>
      <c r="E90" s="1947"/>
      <c r="F90" s="1947"/>
      <c r="G90" s="1947"/>
      <c r="H90" s="1947"/>
      <c r="I90" s="1947"/>
      <c r="J90" s="1947"/>
      <c r="K90" s="1947"/>
      <c r="L90" s="1947"/>
      <c r="M90" s="1947"/>
      <c r="N90" s="1947"/>
      <c r="O90" s="1947"/>
      <c r="P90" s="1947"/>
      <c r="Q90" s="1947"/>
      <c r="R90" s="1947"/>
      <c r="S90" s="1947"/>
      <c r="T90" s="1947"/>
      <c r="U90" s="1947"/>
      <c r="V90" s="1947"/>
      <c r="W90" s="1947"/>
      <c r="X90" s="1947"/>
      <c r="Y90" s="1947"/>
      <c r="Z90" s="1947"/>
    </row>
    <row r="91" spans="1:26" ht="20.25" customHeight="1">
      <c r="A91" s="1947"/>
      <c r="B91" s="1947"/>
      <c r="C91" s="1947"/>
      <c r="D91" s="1947"/>
      <c r="E91" s="1947"/>
      <c r="F91" s="1947"/>
      <c r="G91" s="1947"/>
      <c r="H91" s="1947"/>
      <c r="I91" s="1947"/>
      <c r="J91" s="1947"/>
      <c r="K91" s="1947"/>
      <c r="L91" s="1947"/>
      <c r="M91" s="1947"/>
      <c r="N91" s="1947"/>
      <c r="O91" s="1947"/>
      <c r="P91" s="1947"/>
      <c r="Q91" s="1947"/>
      <c r="R91" s="1947"/>
      <c r="S91" s="1947"/>
      <c r="T91" s="1947"/>
      <c r="U91" s="1947"/>
      <c r="V91" s="1947"/>
      <c r="W91" s="1947"/>
      <c r="X91" s="1947"/>
      <c r="Y91" s="1947"/>
      <c r="Z91" s="1947"/>
    </row>
    <row r="92" spans="1:26" ht="20.25" customHeight="1">
      <c r="A92" s="1947"/>
      <c r="B92" s="1947"/>
      <c r="C92" s="1947"/>
      <c r="D92" s="1947"/>
      <c r="E92" s="1947"/>
      <c r="F92" s="1947"/>
      <c r="G92" s="1947"/>
      <c r="H92" s="1947"/>
      <c r="I92" s="1947"/>
      <c r="J92" s="1947"/>
      <c r="K92" s="1947"/>
      <c r="L92" s="1947"/>
      <c r="M92" s="1947"/>
      <c r="N92" s="1947"/>
      <c r="O92" s="1947"/>
      <c r="P92" s="1947"/>
      <c r="Q92" s="1947"/>
      <c r="R92" s="1947"/>
      <c r="S92" s="1947"/>
      <c r="T92" s="1947"/>
      <c r="U92" s="1947"/>
      <c r="V92" s="1947"/>
      <c r="W92" s="1947"/>
      <c r="X92" s="1947"/>
      <c r="Y92" s="1947"/>
      <c r="Z92" s="1947"/>
    </row>
    <row r="93" spans="1:26" ht="20.25" customHeight="1">
      <c r="A93" s="1947"/>
      <c r="B93" s="1947"/>
      <c r="C93" s="1947"/>
      <c r="D93" s="1947"/>
      <c r="E93" s="1947"/>
      <c r="F93" s="1947"/>
      <c r="G93" s="1947"/>
      <c r="H93" s="1947"/>
      <c r="I93" s="1947"/>
      <c r="J93" s="1947"/>
      <c r="K93" s="1947"/>
      <c r="L93" s="1947"/>
      <c r="M93" s="1947"/>
      <c r="N93" s="1947"/>
      <c r="O93" s="1947"/>
      <c r="P93" s="1947"/>
      <c r="Q93" s="1947"/>
      <c r="R93" s="1947"/>
      <c r="S93" s="1947"/>
      <c r="T93" s="1947"/>
      <c r="U93" s="1947"/>
      <c r="V93" s="1947"/>
      <c r="W93" s="1947"/>
      <c r="X93" s="1947"/>
      <c r="Y93" s="1947"/>
      <c r="Z93" s="1947"/>
    </row>
    <row r="94" spans="1:26" ht="20.25" customHeight="1">
      <c r="A94" s="1947"/>
      <c r="B94" s="1947"/>
      <c r="C94" s="1947"/>
      <c r="D94" s="1947"/>
      <c r="E94" s="1947"/>
      <c r="F94" s="1947"/>
      <c r="G94" s="1947"/>
      <c r="H94" s="1947"/>
      <c r="I94" s="1947"/>
      <c r="J94" s="1947"/>
      <c r="K94" s="1947"/>
      <c r="L94" s="1947"/>
      <c r="M94" s="1947"/>
      <c r="N94" s="1947"/>
      <c r="O94" s="1947"/>
      <c r="P94" s="1947"/>
      <c r="Q94" s="1947"/>
      <c r="R94" s="1947"/>
      <c r="S94" s="1947"/>
      <c r="T94" s="1947"/>
      <c r="U94" s="1947"/>
      <c r="V94" s="1947"/>
      <c r="W94" s="1947"/>
      <c r="X94" s="1947"/>
      <c r="Y94" s="1947"/>
      <c r="Z94" s="1947"/>
    </row>
    <row r="95" spans="1:26" ht="20.25" customHeight="1">
      <c r="A95" s="1947"/>
      <c r="B95" s="1947"/>
      <c r="C95" s="1947"/>
      <c r="D95" s="1947"/>
      <c r="E95" s="1947"/>
      <c r="F95" s="1947"/>
      <c r="G95" s="1947"/>
      <c r="H95" s="1947"/>
      <c r="I95" s="1947"/>
      <c r="J95" s="1947"/>
      <c r="K95" s="1947"/>
      <c r="L95" s="1947"/>
      <c r="M95" s="1947"/>
      <c r="N95" s="1947"/>
      <c r="O95" s="1947"/>
      <c r="P95" s="1947"/>
      <c r="Q95" s="1947"/>
      <c r="R95" s="1947"/>
      <c r="S95" s="1947"/>
      <c r="T95" s="1947"/>
      <c r="U95" s="1947"/>
      <c r="V95" s="1947"/>
      <c r="W95" s="1947"/>
      <c r="X95" s="1947"/>
      <c r="Y95" s="1947"/>
      <c r="Z95" s="1947"/>
    </row>
    <row r="96" spans="1:26" ht="20.25" customHeight="1">
      <c r="A96" s="1947"/>
      <c r="B96" s="1947"/>
      <c r="C96" s="1947"/>
      <c r="D96" s="1947"/>
      <c r="E96" s="1947"/>
      <c r="F96" s="1947"/>
      <c r="G96" s="1947"/>
      <c r="H96" s="1947"/>
      <c r="I96" s="1947"/>
      <c r="J96" s="1947"/>
      <c r="K96" s="1947"/>
      <c r="L96" s="1947"/>
      <c r="M96" s="1947"/>
      <c r="N96" s="1947"/>
      <c r="O96" s="1947"/>
      <c r="P96" s="1947"/>
      <c r="Q96" s="1947"/>
      <c r="R96" s="1947"/>
      <c r="S96" s="1947"/>
      <c r="T96" s="1947"/>
      <c r="U96" s="1947"/>
      <c r="V96" s="1947"/>
      <c r="W96" s="1947"/>
      <c r="X96" s="1947"/>
      <c r="Y96" s="1947"/>
      <c r="Z96" s="1947"/>
    </row>
    <row r="97" spans="1:26" ht="20.25" customHeight="1">
      <c r="A97" s="1947"/>
      <c r="B97" s="1947"/>
      <c r="C97" s="1947"/>
      <c r="D97" s="1947"/>
      <c r="E97" s="1947"/>
      <c r="F97" s="1947"/>
      <c r="G97" s="1947"/>
      <c r="H97" s="1947"/>
      <c r="I97" s="1947"/>
      <c r="J97" s="1947"/>
      <c r="K97" s="1947"/>
      <c r="L97" s="1947"/>
      <c r="M97" s="1947"/>
      <c r="N97" s="1947"/>
      <c r="O97" s="1947"/>
      <c r="P97" s="1947"/>
      <c r="Q97" s="1947"/>
      <c r="R97" s="1947"/>
      <c r="S97" s="1947"/>
      <c r="T97" s="1947"/>
      <c r="U97" s="1947"/>
      <c r="V97" s="1947"/>
      <c r="W97" s="1947"/>
      <c r="X97" s="1947"/>
      <c r="Y97" s="1947"/>
      <c r="Z97" s="1947"/>
    </row>
    <row r="98" spans="1:26" ht="20.25" customHeight="1">
      <c r="A98" s="1947"/>
      <c r="B98" s="1947"/>
      <c r="C98" s="1947"/>
      <c r="D98" s="1947"/>
      <c r="E98" s="1947"/>
      <c r="F98" s="1947"/>
      <c r="G98" s="1947"/>
      <c r="H98" s="1947"/>
      <c r="I98" s="1947"/>
      <c r="J98" s="1947"/>
      <c r="K98" s="1947"/>
      <c r="L98" s="1947"/>
      <c r="M98" s="1947"/>
      <c r="N98" s="1947"/>
      <c r="O98" s="1947"/>
      <c r="P98" s="1947"/>
      <c r="Q98" s="1947"/>
      <c r="R98" s="1947"/>
      <c r="S98" s="1947"/>
      <c r="T98" s="1947"/>
      <c r="U98" s="1947"/>
      <c r="V98" s="1947"/>
      <c r="W98" s="1947"/>
      <c r="X98" s="1947"/>
      <c r="Y98" s="1947"/>
      <c r="Z98" s="1947"/>
    </row>
    <row r="99" spans="1:26" ht="20.25" customHeight="1">
      <c r="A99" s="1947"/>
      <c r="B99" s="1947"/>
      <c r="C99" s="1947"/>
      <c r="D99" s="1947"/>
      <c r="E99" s="1947"/>
      <c r="F99" s="1947"/>
      <c r="G99" s="1947"/>
      <c r="H99" s="1947"/>
      <c r="I99" s="1947"/>
      <c r="J99" s="1947"/>
      <c r="K99" s="1947"/>
      <c r="L99" s="1947"/>
      <c r="M99" s="1947"/>
      <c r="N99" s="1947"/>
      <c r="O99" s="1947"/>
      <c r="P99" s="1947"/>
      <c r="Q99" s="1947"/>
      <c r="R99" s="1947"/>
      <c r="S99" s="1947"/>
      <c r="T99" s="1947"/>
      <c r="U99" s="1947"/>
      <c r="V99" s="1947"/>
      <c r="W99" s="1947"/>
      <c r="X99" s="1947"/>
      <c r="Y99" s="1947"/>
      <c r="Z99" s="1947"/>
    </row>
    <row r="100" spans="1:26" ht="20.25" customHeight="1">
      <c r="A100" s="1947"/>
      <c r="B100" s="1947"/>
      <c r="C100" s="1947"/>
      <c r="D100" s="1947"/>
      <c r="E100" s="1947"/>
      <c r="F100" s="1947"/>
      <c r="G100" s="1947"/>
      <c r="H100" s="1947"/>
      <c r="I100" s="1947"/>
      <c r="J100" s="1947"/>
      <c r="K100" s="1947"/>
      <c r="L100" s="1947"/>
      <c r="M100" s="1947"/>
      <c r="N100" s="1947"/>
      <c r="O100" s="1947"/>
      <c r="P100" s="1947"/>
      <c r="Q100" s="1947"/>
      <c r="R100" s="1947"/>
      <c r="S100" s="1947"/>
      <c r="T100" s="1947"/>
      <c r="U100" s="1947"/>
      <c r="V100" s="1947"/>
      <c r="W100" s="1947"/>
      <c r="X100" s="1947"/>
      <c r="Y100" s="1947"/>
      <c r="Z100" s="1947"/>
    </row>
    <row r="101" spans="1:26" ht="20.25" customHeight="1">
      <c r="A101" s="1947"/>
      <c r="B101" s="1947"/>
      <c r="C101" s="1947"/>
      <c r="D101" s="1947"/>
      <c r="E101" s="1947"/>
      <c r="F101" s="1947"/>
      <c r="G101" s="1947"/>
      <c r="H101" s="1947"/>
      <c r="I101" s="1947"/>
      <c r="J101" s="1947"/>
      <c r="K101" s="1947"/>
      <c r="L101" s="1947"/>
      <c r="M101" s="1947"/>
      <c r="N101" s="1947"/>
      <c r="O101" s="1947"/>
      <c r="P101" s="1947"/>
      <c r="Q101" s="1947"/>
      <c r="R101" s="1947"/>
      <c r="S101" s="1947"/>
      <c r="T101" s="1947"/>
      <c r="U101" s="1947"/>
      <c r="V101" s="1947"/>
      <c r="W101" s="1947"/>
      <c r="X101" s="1947"/>
      <c r="Y101" s="1947"/>
      <c r="Z101" s="1947"/>
    </row>
    <row r="102" spans="1:26" ht="20.25" customHeight="1">
      <c r="A102" s="1947"/>
      <c r="B102" s="1947"/>
      <c r="C102" s="1947"/>
      <c r="D102" s="1947"/>
      <c r="E102" s="1947"/>
      <c r="F102" s="1947"/>
      <c r="G102" s="1947"/>
      <c r="H102" s="1947"/>
      <c r="I102" s="1947"/>
      <c r="J102" s="1947"/>
      <c r="K102" s="1947"/>
      <c r="L102" s="1947"/>
      <c r="M102" s="1947"/>
      <c r="N102" s="1947"/>
      <c r="O102" s="1947"/>
      <c r="P102" s="1947"/>
      <c r="Q102" s="1947"/>
      <c r="R102" s="1947"/>
      <c r="S102" s="1947"/>
      <c r="T102" s="1947"/>
      <c r="U102" s="1947"/>
      <c r="V102" s="1947"/>
      <c r="W102" s="1947"/>
      <c r="X102" s="1947"/>
      <c r="Y102" s="1947"/>
      <c r="Z102" s="1947"/>
    </row>
    <row r="103" spans="1:26" ht="20.25" customHeight="1">
      <c r="A103" s="1947"/>
      <c r="B103" s="1947"/>
      <c r="C103" s="1947"/>
      <c r="D103" s="1947"/>
      <c r="E103" s="1947"/>
      <c r="F103" s="1947"/>
      <c r="G103" s="1947"/>
      <c r="H103" s="1947"/>
      <c r="I103" s="1947"/>
      <c r="J103" s="1947"/>
      <c r="K103" s="1947"/>
      <c r="L103" s="1947"/>
      <c r="M103" s="1947"/>
      <c r="N103" s="1947"/>
      <c r="O103" s="1947"/>
      <c r="P103" s="1947"/>
      <c r="Q103" s="1947"/>
      <c r="R103" s="1947"/>
      <c r="S103" s="1947"/>
      <c r="T103" s="1947"/>
      <c r="U103" s="1947"/>
      <c r="V103" s="1947"/>
      <c r="W103" s="1947"/>
      <c r="X103" s="1947"/>
      <c r="Y103" s="1947"/>
      <c r="Z103" s="1947"/>
    </row>
    <row r="104" spans="1:26" ht="20.25" customHeight="1">
      <c r="A104" s="1947"/>
      <c r="B104" s="1947"/>
      <c r="C104" s="1947"/>
      <c r="D104" s="1947"/>
      <c r="E104" s="1947"/>
      <c r="F104" s="1947"/>
      <c r="G104" s="1947"/>
      <c r="H104" s="1947"/>
      <c r="I104" s="1947"/>
      <c r="J104" s="1947"/>
      <c r="K104" s="1947"/>
      <c r="L104" s="1947"/>
      <c r="M104" s="1947"/>
      <c r="N104" s="1947"/>
      <c r="O104" s="1947"/>
      <c r="P104" s="1947"/>
      <c r="Q104" s="1947"/>
      <c r="R104" s="1947"/>
      <c r="S104" s="1947"/>
      <c r="T104" s="1947"/>
      <c r="U104" s="1947"/>
      <c r="V104" s="1947"/>
      <c r="W104" s="1947"/>
      <c r="X104" s="1947"/>
      <c r="Y104" s="1947"/>
      <c r="Z104" s="1947"/>
    </row>
    <row r="105" spans="1:26" ht="20.25" customHeight="1">
      <c r="A105" s="1947"/>
      <c r="B105" s="1947"/>
      <c r="C105" s="1947"/>
      <c r="D105" s="1947"/>
      <c r="E105" s="1947"/>
      <c r="F105" s="1947"/>
      <c r="G105" s="1947"/>
      <c r="H105" s="1947"/>
      <c r="I105" s="1947"/>
      <c r="J105" s="1947"/>
      <c r="K105" s="1947"/>
      <c r="L105" s="1947"/>
      <c r="M105" s="1947"/>
      <c r="N105" s="1947"/>
      <c r="O105" s="1947"/>
      <c r="P105" s="1947"/>
      <c r="Q105" s="1947"/>
      <c r="R105" s="1947"/>
      <c r="S105" s="1947"/>
      <c r="T105" s="1947"/>
      <c r="U105" s="1947"/>
      <c r="V105" s="1947"/>
      <c r="W105" s="1947"/>
      <c r="X105" s="1947"/>
      <c r="Y105" s="1947"/>
      <c r="Z105" s="1947"/>
    </row>
    <row r="106" spans="1:26" ht="20.25" customHeight="1">
      <c r="A106" s="1947"/>
      <c r="B106" s="1947"/>
      <c r="C106" s="1947"/>
      <c r="D106" s="1947"/>
      <c r="E106" s="1947"/>
      <c r="F106" s="1947"/>
      <c r="G106" s="1947"/>
      <c r="H106" s="1947"/>
      <c r="I106" s="1947"/>
      <c r="J106" s="1947"/>
      <c r="K106" s="1947"/>
      <c r="L106" s="1947"/>
      <c r="M106" s="1947"/>
      <c r="N106" s="1947"/>
      <c r="O106" s="1947"/>
      <c r="P106" s="1947"/>
      <c r="Q106" s="1947"/>
      <c r="R106" s="1947"/>
      <c r="S106" s="1947"/>
      <c r="T106" s="1947"/>
      <c r="U106" s="1947"/>
      <c r="V106" s="1947"/>
      <c r="W106" s="1947"/>
      <c r="X106" s="1947"/>
      <c r="Y106" s="1947"/>
      <c r="Z106" s="1947"/>
    </row>
    <row r="107" spans="1:26" ht="20.25" customHeight="1">
      <c r="A107" s="1947"/>
      <c r="B107" s="1947"/>
      <c r="C107" s="1947"/>
      <c r="D107" s="1947"/>
      <c r="E107" s="1947"/>
      <c r="F107" s="1947"/>
      <c r="G107" s="1947"/>
      <c r="H107" s="1947"/>
      <c r="I107" s="1947"/>
      <c r="J107" s="1947"/>
      <c r="K107" s="1947"/>
      <c r="L107" s="1947"/>
      <c r="M107" s="1947"/>
      <c r="N107" s="1947"/>
      <c r="O107" s="1947"/>
      <c r="P107" s="1947"/>
      <c r="Q107" s="1947"/>
      <c r="R107" s="1947"/>
      <c r="S107" s="1947"/>
      <c r="T107" s="1947"/>
      <c r="U107" s="1947"/>
      <c r="V107" s="1947"/>
      <c r="W107" s="1947"/>
      <c r="X107" s="1947"/>
      <c r="Y107" s="1947"/>
      <c r="Z107" s="1947"/>
    </row>
    <row r="108" spans="1:26" ht="20.25" customHeight="1">
      <c r="A108" s="1947"/>
      <c r="B108" s="1947"/>
      <c r="C108" s="1947"/>
      <c r="D108" s="1947"/>
      <c r="E108" s="1947"/>
      <c r="F108" s="1947"/>
      <c r="G108" s="1947"/>
      <c r="H108" s="1947"/>
      <c r="I108" s="1947"/>
      <c r="J108" s="1947"/>
      <c r="K108" s="1947"/>
      <c r="L108" s="1947"/>
      <c r="M108" s="1947"/>
      <c r="N108" s="1947"/>
      <c r="O108" s="1947"/>
      <c r="P108" s="1947"/>
      <c r="Q108" s="1947"/>
      <c r="R108" s="1947"/>
      <c r="S108" s="1947"/>
      <c r="T108" s="1947"/>
      <c r="U108" s="1947"/>
      <c r="V108" s="1947"/>
      <c r="W108" s="1947"/>
      <c r="X108" s="1947"/>
      <c r="Y108" s="1947"/>
      <c r="Z108" s="1947"/>
    </row>
    <row r="109" spans="1:26" ht="20.25" customHeight="1">
      <c r="A109" s="1947"/>
      <c r="B109" s="1947"/>
      <c r="C109" s="1947"/>
      <c r="D109" s="1947"/>
      <c r="E109" s="1947"/>
      <c r="F109" s="1947"/>
      <c r="G109" s="1947"/>
      <c r="H109" s="1947"/>
      <c r="I109" s="1947"/>
      <c r="J109" s="1947"/>
      <c r="K109" s="1947"/>
      <c r="L109" s="1947"/>
      <c r="M109" s="1947"/>
      <c r="N109" s="1947"/>
      <c r="O109" s="1947"/>
      <c r="P109" s="1947"/>
      <c r="Q109" s="1947"/>
      <c r="R109" s="1947"/>
      <c r="S109" s="1947"/>
      <c r="T109" s="1947"/>
      <c r="U109" s="1947"/>
      <c r="V109" s="1947"/>
      <c r="W109" s="1947"/>
      <c r="X109" s="1947"/>
      <c r="Y109" s="1947"/>
      <c r="Z109" s="1947"/>
    </row>
    <row r="110" spans="1:26" ht="20.25" customHeight="1">
      <c r="A110" s="1947"/>
      <c r="B110" s="1947"/>
      <c r="C110" s="1947"/>
      <c r="D110" s="1947"/>
      <c r="E110" s="1947"/>
      <c r="F110" s="1947"/>
      <c r="G110" s="1947"/>
      <c r="H110" s="1947"/>
      <c r="I110" s="1947"/>
      <c r="J110" s="1947"/>
      <c r="K110" s="1947"/>
      <c r="L110" s="1947"/>
      <c r="M110" s="1947"/>
      <c r="N110" s="1947"/>
      <c r="O110" s="1947"/>
      <c r="P110" s="1947"/>
      <c r="Q110" s="1947"/>
      <c r="R110" s="1947"/>
      <c r="S110" s="1947"/>
      <c r="T110" s="1947"/>
      <c r="U110" s="1947"/>
      <c r="V110" s="1947"/>
      <c r="W110" s="1947"/>
      <c r="X110" s="1947"/>
      <c r="Y110" s="1947"/>
      <c r="Z110" s="1947"/>
    </row>
    <row r="111" spans="1:26" ht="20.25" customHeight="1">
      <c r="A111" s="1947"/>
      <c r="B111" s="1947"/>
      <c r="C111" s="1947"/>
      <c r="D111" s="1947"/>
      <c r="E111" s="1947"/>
      <c r="F111" s="1947"/>
      <c r="G111" s="1947"/>
      <c r="H111" s="1947"/>
      <c r="I111" s="1947"/>
      <c r="J111" s="1947"/>
      <c r="K111" s="1947"/>
      <c r="L111" s="1947"/>
      <c r="M111" s="1947"/>
      <c r="N111" s="1947"/>
      <c r="O111" s="1947"/>
      <c r="P111" s="1947"/>
      <c r="Q111" s="1947"/>
      <c r="R111" s="1947"/>
      <c r="S111" s="1947"/>
      <c r="T111" s="1947"/>
      <c r="U111" s="1947"/>
      <c r="V111" s="1947"/>
      <c r="W111" s="1947"/>
      <c r="X111" s="1947"/>
      <c r="Y111" s="1947"/>
      <c r="Z111" s="1947"/>
    </row>
    <row r="112" spans="1:26" ht="20.25" customHeight="1">
      <c r="A112" s="1947"/>
      <c r="B112" s="1947"/>
      <c r="C112" s="1947"/>
      <c r="D112" s="1947"/>
      <c r="E112" s="1947"/>
      <c r="F112" s="1947"/>
      <c r="G112" s="1947"/>
      <c r="H112" s="1947"/>
      <c r="I112" s="1947"/>
      <c r="J112" s="1947"/>
      <c r="K112" s="1947"/>
      <c r="L112" s="1947"/>
      <c r="M112" s="1947"/>
      <c r="N112" s="1947"/>
      <c r="O112" s="1947"/>
      <c r="P112" s="1947"/>
      <c r="Q112" s="1947"/>
      <c r="R112" s="1947"/>
      <c r="S112" s="1947"/>
      <c r="T112" s="1947"/>
      <c r="U112" s="1947"/>
      <c r="V112" s="1947"/>
      <c r="W112" s="1947"/>
      <c r="X112" s="1947"/>
      <c r="Y112" s="1947"/>
      <c r="Z112" s="1947"/>
    </row>
    <row r="113" spans="1:26" ht="20.25" customHeight="1">
      <c r="A113" s="1947"/>
      <c r="B113" s="1947"/>
      <c r="C113" s="1947"/>
      <c r="D113" s="1947"/>
      <c r="E113" s="1947"/>
      <c r="F113" s="1947"/>
      <c r="G113" s="1947"/>
      <c r="H113" s="1947"/>
      <c r="I113" s="1947"/>
      <c r="J113" s="1947"/>
      <c r="K113" s="1947"/>
      <c r="L113" s="1947"/>
      <c r="M113" s="1947"/>
      <c r="N113" s="1947"/>
      <c r="O113" s="1947"/>
      <c r="P113" s="1947"/>
      <c r="Q113" s="1947"/>
      <c r="R113" s="1947"/>
      <c r="S113" s="1947"/>
      <c r="T113" s="1947"/>
      <c r="U113" s="1947"/>
      <c r="V113" s="1947"/>
      <c r="W113" s="1947"/>
      <c r="X113" s="1947"/>
      <c r="Y113" s="1947"/>
      <c r="Z113" s="1947"/>
    </row>
    <row r="114" spans="1:26" ht="20.25" customHeight="1">
      <c r="A114" s="1947"/>
      <c r="B114" s="1947"/>
      <c r="C114" s="1947"/>
      <c r="D114" s="1947"/>
      <c r="E114" s="1947"/>
      <c r="F114" s="1947"/>
      <c r="G114" s="1947"/>
      <c r="H114" s="1947"/>
      <c r="I114" s="1947"/>
      <c r="J114" s="1947"/>
      <c r="K114" s="1947"/>
      <c r="L114" s="1947"/>
      <c r="M114" s="1947"/>
      <c r="N114" s="1947"/>
      <c r="O114" s="1947"/>
      <c r="P114" s="1947"/>
      <c r="Q114" s="1947"/>
      <c r="R114" s="1947"/>
      <c r="S114" s="1947"/>
      <c r="T114" s="1947"/>
      <c r="U114" s="1947"/>
      <c r="V114" s="1947"/>
      <c r="W114" s="1947"/>
      <c r="X114" s="1947"/>
      <c r="Y114" s="1947"/>
      <c r="Z114" s="1947"/>
    </row>
    <row r="115" spans="1:26" ht="20.25" customHeight="1">
      <c r="A115" s="1947"/>
      <c r="B115" s="1947"/>
      <c r="C115" s="1947"/>
      <c r="D115" s="1947"/>
      <c r="E115" s="1947"/>
      <c r="F115" s="1947"/>
      <c r="G115" s="1947"/>
      <c r="H115" s="1947"/>
      <c r="I115" s="1947"/>
      <c r="J115" s="1947"/>
      <c r="K115" s="1947"/>
      <c r="L115" s="1947"/>
      <c r="M115" s="1947"/>
      <c r="N115" s="1947"/>
      <c r="O115" s="1947"/>
      <c r="P115" s="1947"/>
      <c r="Q115" s="1947"/>
      <c r="R115" s="1947"/>
      <c r="S115" s="1947"/>
      <c r="T115" s="1947"/>
      <c r="U115" s="1947"/>
      <c r="V115" s="1947"/>
      <c r="W115" s="1947"/>
      <c r="X115" s="1947"/>
      <c r="Y115" s="1947"/>
      <c r="Z115" s="1947"/>
    </row>
    <row r="116" spans="1:26" ht="20.25" customHeight="1">
      <c r="A116" s="1947"/>
      <c r="B116" s="1947"/>
      <c r="C116" s="1947"/>
      <c r="D116" s="1947"/>
      <c r="E116" s="1947"/>
      <c r="F116" s="1947"/>
      <c r="G116" s="1947"/>
      <c r="H116" s="1947"/>
      <c r="I116" s="1947"/>
      <c r="J116" s="1947"/>
      <c r="K116" s="1947"/>
      <c r="L116" s="1947"/>
      <c r="M116" s="1947"/>
      <c r="N116" s="1947"/>
      <c r="O116" s="1947"/>
      <c r="P116" s="1947"/>
      <c r="Q116" s="1947"/>
      <c r="R116" s="1947"/>
      <c r="S116" s="1947"/>
      <c r="T116" s="1947"/>
      <c r="U116" s="1947"/>
      <c r="V116" s="1947"/>
      <c r="W116" s="1947"/>
      <c r="X116" s="1947"/>
      <c r="Y116" s="1947"/>
      <c r="Z116" s="1947"/>
    </row>
    <row r="117" spans="1:26" ht="20.25" customHeight="1">
      <c r="A117" s="1947"/>
      <c r="B117" s="1947"/>
      <c r="C117" s="1947"/>
      <c r="D117" s="1947"/>
      <c r="E117" s="1947"/>
      <c r="F117" s="1947"/>
      <c r="G117" s="1947"/>
      <c r="H117" s="1947"/>
      <c r="I117" s="1947"/>
      <c r="J117" s="1947"/>
      <c r="K117" s="1947"/>
      <c r="L117" s="1947"/>
      <c r="M117" s="1947"/>
      <c r="N117" s="1947"/>
      <c r="O117" s="1947"/>
      <c r="P117" s="1947"/>
      <c r="Q117" s="1947"/>
      <c r="R117" s="1947"/>
      <c r="S117" s="1947"/>
      <c r="T117" s="1947"/>
      <c r="U117" s="1947"/>
      <c r="V117" s="1947"/>
      <c r="W117" s="1947"/>
      <c r="X117" s="1947"/>
      <c r="Y117" s="1947"/>
      <c r="Z117" s="1947"/>
    </row>
    <row r="118" spans="1:26" ht="20.25" customHeight="1">
      <c r="A118" s="1947"/>
      <c r="B118" s="1947"/>
      <c r="C118" s="1947"/>
      <c r="D118" s="1947"/>
      <c r="E118" s="1947"/>
      <c r="F118" s="1947"/>
      <c r="G118" s="1947"/>
      <c r="H118" s="1947"/>
      <c r="I118" s="1947"/>
      <c r="J118" s="1947"/>
      <c r="K118" s="1947"/>
      <c r="L118" s="1947"/>
      <c r="M118" s="1947"/>
      <c r="N118" s="1947"/>
      <c r="O118" s="1947"/>
      <c r="P118" s="1947"/>
      <c r="Q118" s="1947"/>
      <c r="R118" s="1947"/>
      <c r="S118" s="1947"/>
      <c r="T118" s="1947"/>
      <c r="U118" s="1947"/>
      <c r="V118" s="1947"/>
      <c r="W118" s="1947"/>
      <c r="X118" s="1947"/>
      <c r="Y118" s="1947"/>
      <c r="Z118" s="1947"/>
    </row>
    <row r="119" spans="1:26" ht="20.25" customHeight="1">
      <c r="A119" s="1947"/>
      <c r="B119" s="1947"/>
      <c r="C119" s="1947"/>
      <c r="D119" s="1947"/>
      <c r="E119" s="1947"/>
      <c r="F119" s="1947"/>
      <c r="G119" s="1947"/>
      <c r="H119" s="1947"/>
      <c r="I119" s="1947"/>
      <c r="J119" s="1947"/>
      <c r="K119" s="1947"/>
      <c r="L119" s="1947"/>
      <c r="M119" s="1947"/>
      <c r="N119" s="1947"/>
      <c r="O119" s="1947"/>
      <c r="P119" s="1947"/>
      <c r="Q119" s="1947"/>
      <c r="R119" s="1947"/>
      <c r="S119" s="1947"/>
      <c r="T119" s="1947"/>
      <c r="U119" s="1947"/>
      <c r="V119" s="1947"/>
      <c r="W119" s="1947"/>
      <c r="X119" s="1947"/>
      <c r="Y119" s="1947"/>
      <c r="Z119" s="1947"/>
    </row>
    <row r="120" spans="1:26" ht="20.25" customHeight="1">
      <c r="A120" s="1947"/>
      <c r="B120" s="1947"/>
      <c r="C120" s="1947"/>
      <c r="D120" s="1947"/>
      <c r="E120" s="1947"/>
      <c r="F120" s="1947"/>
      <c r="G120" s="1947"/>
      <c r="H120" s="1947"/>
      <c r="I120" s="1947"/>
      <c r="J120" s="1947"/>
      <c r="K120" s="1947"/>
      <c r="L120" s="1947"/>
      <c r="M120" s="1947"/>
      <c r="N120" s="1947"/>
      <c r="O120" s="1947"/>
      <c r="P120" s="1947"/>
      <c r="Q120" s="1947"/>
      <c r="R120" s="1947"/>
      <c r="S120" s="1947"/>
      <c r="T120" s="1947"/>
      <c r="U120" s="1947"/>
      <c r="V120" s="1947"/>
      <c r="W120" s="1947"/>
      <c r="X120" s="1947"/>
      <c r="Y120" s="1947"/>
      <c r="Z120" s="1947"/>
    </row>
    <row r="121" spans="1:26" ht="20.25" customHeight="1">
      <c r="A121" s="1947"/>
      <c r="B121" s="1947"/>
      <c r="C121" s="1947"/>
      <c r="D121" s="1947"/>
      <c r="E121" s="1947"/>
      <c r="F121" s="1947"/>
      <c r="G121" s="1947"/>
      <c r="H121" s="1947"/>
      <c r="I121" s="1947"/>
      <c r="J121" s="1947"/>
      <c r="K121" s="1947"/>
      <c r="L121" s="1947"/>
      <c r="M121" s="1947"/>
      <c r="N121" s="1947"/>
      <c r="O121" s="1947"/>
      <c r="P121" s="1947"/>
      <c r="Q121" s="1947"/>
      <c r="R121" s="1947"/>
      <c r="S121" s="1947"/>
      <c r="T121" s="1947"/>
      <c r="U121" s="1947"/>
      <c r="V121" s="1947"/>
      <c r="W121" s="1947"/>
      <c r="X121" s="1947"/>
      <c r="Y121" s="1947"/>
      <c r="Z121" s="1947"/>
    </row>
    <row r="122" spans="1:26" ht="20.25" customHeight="1">
      <c r="A122" s="1947"/>
      <c r="B122" s="1947"/>
      <c r="C122" s="1947"/>
      <c r="D122" s="1947"/>
      <c r="E122" s="1947"/>
      <c r="F122" s="1947"/>
      <c r="G122" s="1947"/>
      <c r="H122" s="1947"/>
      <c r="I122" s="1947"/>
      <c r="J122" s="1947"/>
      <c r="K122" s="1947"/>
      <c r="L122" s="1947"/>
      <c r="M122" s="1947"/>
      <c r="N122" s="1947"/>
      <c r="O122" s="1947"/>
      <c r="P122" s="1947"/>
      <c r="Q122" s="1947"/>
      <c r="R122" s="1947"/>
      <c r="S122" s="1947"/>
      <c r="T122" s="1947"/>
      <c r="U122" s="1947"/>
      <c r="V122" s="1947"/>
      <c r="W122" s="1947"/>
      <c r="X122" s="1947"/>
      <c r="Y122" s="1947"/>
      <c r="Z122" s="1947"/>
    </row>
    <row r="123" spans="1:26" ht="20.25" customHeight="1">
      <c r="A123" s="1947"/>
      <c r="B123" s="1947"/>
      <c r="C123" s="1947"/>
      <c r="D123" s="1947"/>
      <c r="E123" s="1947"/>
      <c r="F123" s="1947"/>
      <c r="G123" s="1947"/>
      <c r="H123" s="1947"/>
      <c r="I123" s="1947"/>
      <c r="J123" s="1947"/>
      <c r="K123" s="1947"/>
      <c r="L123" s="1947"/>
      <c r="M123" s="1947"/>
      <c r="N123" s="1947"/>
      <c r="O123" s="1947"/>
      <c r="P123" s="1947"/>
      <c r="Q123" s="1947"/>
      <c r="R123" s="1947"/>
      <c r="S123" s="1947"/>
      <c r="T123" s="1947"/>
      <c r="U123" s="1947"/>
      <c r="V123" s="1947"/>
      <c r="W123" s="1947"/>
      <c r="X123" s="1947"/>
      <c r="Y123" s="1947"/>
      <c r="Z123" s="1947"/>
    </row>
    <row r="124" spans="1:26" ht="20.25" customHeight="1">
      <c r="A124" s="1947"/>
      <c r="B124" s="1947"/>
      <c r="C124" s="1947"/>
      <c r="D124" s="1947"/>
      <c r="E124" s="1947"/>
      <c r="F124" s="1947"/>
      <c r="G124" s="1947"/>
      <c r="H124" s="1947"/>
      <c r="I124" s="1947"/>
      <c r="J124" s="1947"/>
      <c r="K124" s="1947"/>
      <c r="L124" s="1947"/>
      <c r="M124" s="1947"/>
      <c r="N124" s="1947"/>
      <c r="O124" s="1947"/>
      <c r="P124" s="1947"/>
      <c r="Q124" s="1947"/>
      <c r="R124" s="1947"/>
      <c r="S124" s="1947"/>
      <c r="T124" s="1947"/>
      <c r="U124" s="1947"/>
      <c r="V124" s="1947"/>
      <c r="W124" s="1947"/>
      <c r="X124" s="1947"/>
      <c r="Y124" s="1947"/>
      <c r="Z124" s="1947"/>
    </row>
    <row r="125" spans="1:26" ht="20.25" customHeight="1">
      <c r="A125" s="1947"/>
      <c r="B125" s="1947"/>
      <c r="C125" s="1947"/>
      <c r="D125" s="1947"/>
      <c r="E125" s="1947"/>
      <c r="F125" s="1947"/>
      <c r="G125" s="1947"/>
      <c r="H125" s="1947"/>
      <c r="I125" s="1947"/>
      <c r="J125" s="1947"/>
      <c r="K125" s="1947"/>
      <c r="L125" s="1947"/>
      <c r="M125" s="1947"/>
      <c r="N125" s="1947"/>
      <c r="O125" s="1947"/>
      <c r="P125" s="1947"/>
      <c r="Q125" s="1947"/>
      <c r="R125" s="1947"/>
      <c r="S125" s="1947"/>
      <c r="T125" s="1947"/>
      <c r="U125" s="1947"/>
      <c r="V125" s="1947"/>
      <c r="W125" s="1947"/>
      <c r="X125" s="1947"/>
      <c r="Y125" s="1947"/>
      <c r="Z125" s="1947"/>
    </row>
    <row r="126" spans="1:26" ht="20.25" customHeight="1">
      <c r="A126" s="1947"/>
      <c r="B126" s="1947"/>
      <c r="C126" s="1947"/>
      <c r="D126" s="1947"/>
      <c r="E126" s="1947"/>
      <c r="F126" s="1947"/>
      <c r="G126" s="1947"/>
      <c r="H126" s="1947"/>
      <c r="I126" s="1947"/>
      <c r="J126" s="1947"/>
      <c r="K126" s="1947"/>
      <c r="L126" s="1947"/>
      <c r="M126" s="1947"/>
      <c r="N126" s="1947"/>
      <c r="O126" s="1947"/>
      <c r="P126" s="1947"/>
      <c r="Q126" s="1947"/>
      <c r="R126" s="1947"/>
      <c r="S126" s="1947"/>
      <c r="T126" s="1947"/>
      <c r="U126" s="1947"/>
      <c r="V126" s="1947"/>
      <c r="W126" s="1947"/>
      <c r="X126" s="1947"/>
      <c r="Y126" s="1947"/>
      <c r="Z126" s="1947"/>
    </row>
    <row r="127" spans="1:26" ht="20.25" customHeight="1">
      <c r="A127" s="1947"/>
      <c r="B127" s="1947"/>
      <c r="C127" s="1947"/>
      <c r="D127" s="1947"/>
      <c r="E127" s="1947"/>
      <c r="F127" s="1947"/>
      <c r="G127" s="1947"/>
      <c r="H127" s="1947"/>
      <c r="I127" s="1947"/>
      <c r="J127" s="1947"/>
      <c r="K127" s="1947"/>
      <c r="L127" s="1947"/>
      <c r="M127" s="1947"/>
      <c r="N127" s="1947"/>
      <c r="O127" s="1947"/>
      <c r="P127" s="1947"/>
      <c r="Q127" s="1947"/>
      <c r="R127" s="1947"/>
      <c r="S127" s="1947"/>
      <c r="T127" s="1947"/>
      <c r="U127" s="1947"/>
      <c r="V127" s="1947"/>
      <c r="W127" s="1947"/>
      <c r="X127" s="1947"/>
      <c r="Y127" s="1947"/>
      <c r="Z127" s="1947"/>
    </row>
    <row r="128" spans="1:26" ht="20.25" customHeight="1">
      <c r="A128" s="1947"/>
      <c r="B128" s="1947"/>
      <c r="C128" s="1947"/>
      <c r="D128" s="1947"/>
      <c r="E128" s="1947"/>
      <c r="F128" s="1947"/>
      <c r="G128" s="1947"/>
      <c r="H128" s="1947"/>
      <c r="I128" s="1947"/>
      <c r="J128" s="1947"/>
      <c r="K128" s="1947"/>
      <c r="L128" s="1947"/>
      <c r="M128" s="1947"/>
      <c r="N128" s="1947"/>
      <c r="O128" s="1947"/>
      <c r="P128" s="1947"/>
      <c r="Q128" s="1947"/>
      <c r="R128" s="1947"/>
      <c r="S128" s="1947"/>
      <c r="T128" s="1947"/>
      <c r="U128" s="1947"/>
      <c r="V128" s="1947"/>
      <c r="W128" s="1947"/>
      <c r="X128" s="1947"/>
      <c r="Y128" s="1947"/>
      <c r="Z128" s="1947"/>
    </row>
    <row r="129" spans="1:26" ht="20.25" customHeight="1">
      <c r="A129" s="1947"/>
      <c r="B129" s="1947"/>
      <c r="C129" s="1947"/>
      <c r="D129" s="1947"/>
      <c r="E129" s="1947"/>
      <c r="F129" s="1947"/>
      <c r="G129" s="1947"/>
      <c r="H129" s="1947"/>
      <c r="I129" s="1947"/>
      <c r="J129" s="1947"/>
      <c r="K129" s="1947"/>
      <c r="L129" s="1947"/>
      <c r="M129" s="1947"/>
      <c r="N129" s="1947"/>
      <c r="O129" s="1947"/>
      <c r="P129" s="1947"/>
      <c r="Q129" s="1947"/>
      <c r="R129" s="1947"/>
      <c r="S129" s="1947"/>
      <c r="T129" s="1947"/>
      <c r="U129" s="1947"/>
      <c r="V129" s="1947"/>
      <c r="W129" s="1947"/>
      <c r="X129" s="1947"/>
      <c r="Y129" s="1947"/>
      <c r="Z129" s="1947"/>
    </row>
    <row r="130" spans="1:26" ht="20.25" customHeight="1">
      <c r="A130" s="1947"/>
      <c r="B130" s="1947"/>
      <c r="C130" s="1947"/>
      <c r="D130" s="1947"/>
      <c r="E130" s="1947"/>
      <c r="F130" s="1947"/>
      <c r="G130" s="1947"/>
      <c r="H130" s="1947"/>
      <c r="I130" s="1947"/>
      <c r="J130" s="1947"/>
      <c r="K130" s="1947"/>
      <c r="L130" s="1947"/>
      <c r="M130" s="1947"/>
      <c r="N130" s="1947"/>
      <c r="O130" s="1947"/>
      <c r="P130" s="1947"/>
      <c r="Q130" s="1947"/>
      <c r="R130" s="1947"/>
      <c r="S130" s="1947"/>
      <c r="T130" s="1947"/>
      <c r="U130" s="1947"/>
      <c r="V130" s="1947"/>
      <c r="W130" s="1947"/>
      <c r="X130" s="1947"/>
      <c r="Y130" s="1947"/>
      <c r="Z130" s="1947"/>
    </row>
    <row r="131" spans="1:26" ht="20.25" customHeight="1">
      <c r="A131" s="1947"/>
      <c r="B131" s="1947"/>
      <c r="C131" s="1947"/>
      <c r="D131" s="1947"/>
      <c r="E131" s="1947"/>
      <c r="F131" s="1947"/>
      <c r="G131" s="1947"/>
      <c r="H131" s="1947"/>
      <c r="I131" s="1947"/>
      <c r="J131" s="1947"/>
      <c r="K131" s="1947"/>
      <c r="L131" s="1947"/>
      <c r="M131" s="1947"/>
      <c r="N131" s="1947"/>
      <c r="O131" s="1947"/>
      <c r="P131" s="1947"/>
      <c r="Q131" s="1947"/>
      <c r="R131" s="1947"/>
      <c r="S131" s="1947"/>
      <c r="T131" s="1947"/>
      <c r="U131" s="1947"/>
      <c r="V131" s="1947"/>
      <c r="W131" s="1947"/>
      <c r="X131" s="1947"/>
      <c r="Y131" s="1947"/>
      <c r="Z131" s="1947"/>
    </row>
    <row r="132" spans="1:26" ht="20.25" customHeight="1">
      <c r="A132" s="1947"/>
      <c r="B132" s="1947"/>
      <c r="C132" s="1947"/>
      <c r="D132" s="1947"/>
      <c r="E132" s="1947"/>
      <c r="F132" s="1947"/>
      <c r="G132" s="1947"/>
      <c r="H132" s="1947"/>
      <c r="I132" s="1947"/>
      <c r="J132" s="1947"/>
      <c r="K132" s="1947"/>
      <c r="L132" s="1947"/>
      <c r="M132" s="1947"/>
      <c r="N132" s="1947"/>
      <c r="O132" s="1947"/>
      <c r="P132" s="1947"/>
      <c r="Q132" s="1947"/>
      <c r="R132" s="1947"/>
      <c r="S132" s="1947"/>
      <c r="T132" s="1947"/>
      <c r="U132" s="1947"/>
      <c r="V132" s="1947"/>
      <c r="W132" s="1947"/>
      <c r="X132" s="1947"/>
      <c r="Y132" s="1947"/>
      <c r="Z132" s="1947"/>
    </row>
    <row r="133" spans="1:26" ht="20.25" customHeight="1">
      <c r="A133" s="1947"/>
      <c r="B133" s="1947"/>
      <c r="C133" s="1947"/>
      <c r="D133" s="1947"/>
      <c r="E133" s="1947"/>
      <c r="F133" s="1947"/>
      <c r="G133" s="1947"/>
      <c r="H133" s="1947"/>
      <c r="I133" s="1947"/>
      <c r="J133" s="1947"/>
      <c r="K133" s="1947"/>
      <c r="L133" s="1947"/>
      <c r="M133" s="1947"/>
      <c r="N133" s="1947"/>
      <c r="O133" s="1947"/>
      <c r="P133" s="1947"/>
      <c r="Q133" s="1947"/>
      <c r="R133" s="1947"/>
      <c r="S133" s="1947"/>
      <c r="T133" s="1947"/>
      <c r="U133" s="1947"/>
      <c r="V133" s="1947"/>
      <c r="W133" s="1947"/>
      <c r="X133" s="1947"/>
      <c r="Y133" s="1947"/>
      <c r="Z133" s="1947"/>
    </row>
    <row r="134" spans="1:26" ht="20.25" customHeight="1">
      <c r="A134" s="1947"/>
      <c r="B134" s="1947"/>
      <c r="C134" s="1947"/>
      <c r="D134" s="1947"/>
      <c r="E134" s="1947"/>
      <c r="F134" s="1947"/>
      <c r="G134" s="1947"/>
      <c r="H134" s="1947"/>
      <c r="I134" s="1947"/>
      <c r="J134" s="1947"/>
      <c r="K134" s="1947"/>
      <c r="L134" s="1947"/>
      <c r="M134" s="1947"/>
      <c r="N134" s="1947"/>
      <c r="O134" s="1947"/>
      <c r="P134" s="1947"/>
      <c r="Q134" s="1947"/>
      <c r="R134" s="1947"/>
      <c r="S134" s="1947"/>
      <c r="T134" s="1947"/>
      <c r="U134" s="1947"/>
      <c r="V134" s="1947"/>
      <c r="W134" s="1947"/>
      <c r="X134" s="1947"/>
      <c r="Y134" s="1947"/>
      <c r="Z134" s="1947"/>
    </row>
    <row r="135" spans="1:26" ht="20.25" customHeight="1">
      <c r="A135" s="1947"/>
      <c r="B135" s="1947"/>
      <c r="C135" s="1947"/>
      <c r="D135" s="1947"/>
      <c r="E135" s="1947"/>
      <c r="F135" s="1947"/>
      <c r="G135" s="1947"/>
      <c r="H135" s="1947"/>
      <c r="I135" s="1947"/>
      <c r="J135" s="1947"/>
      <c r="K135" s="1947"/>
      <c r="L135" s="1947"/>
      <c r="M135" s="1947"/>
      <c r="N135" s="1947"/>
      <c r="O135" s="1947"/>
      <c r="P135" s="1947"/>
      <c r="Q135" s="1947"/>
      <c r="R135" s="1947"/>
      <c r="S135" s="1947"/>
      <c r="T135" s="1947"/>
      <c r="U135" s="1947"/>
      <c r="V135" s="1947"/>
      <c r="W135" s="1947"/>
      <c r="X135" s="1947"/>
      <c r="Y135" s="1947"/>
      <c r="Z135" s="1947"/>
    </row>
    <row r="136" spans="1:26" ht="20.25" customHeight="1">
      <c r="A136" s="1947"/>
      <c r="B136" s="1947"/>
      <c r="C136" s="1947"/>
      <c r="D136" s="1947"/>
      <c r="E136" s="1947"/>
      <c r="F136" s="1947"/>
      <c r="G136" s="1947"/>
      <c r="H136" s="1947"/>
      <c r="I136" s="1947"/>
      <c r="J136" s="1947"/>
      <c r="K136" s="1947"/>
      <c r="L136" s="1947"/>
      <c r="M136" s="1947"/>
      <c r="N136" s="1947"/>
      <c r="O136" s="1947"/>
      <c r="P136" s="1947"/>
      <c r="Q136" s="1947"/>
      <c r="R136" s="1947"/>
      <c r="S136" s="1947"/>
      <c r="T136" s="1947"/>
      <c r="U136" s="1947"/>
      <c r="V136" s="1947"/>
      <c r="W136" s="1947"/>
      <c r="X136" s="1947"/>
      <c r="Y136" s="1947"/>
      <c r="Z136" s="1947"/>
    </row>
    <row r="137" spans="1:26" ht="20.25" customHeight="1">
      <c r="A137" s="1947"/>
      <c r="B137" s="1947"/>
      <c r="C137" s="1947"/>
      <c r="D137" s="1947"/>
      <c r="E137" s="1947"/>
      <c r="F137" s="1947"/>
      <c r="G137" s="1947"/>
      <c r="H137" s="1947"/>
      <c r="I137" s="1947"/>
      <c r="J137" s="1947"/>
      <c r="K137" s="1947"/>
      <c r="L137" s="1947"/>
      <c r="M137" s="1947"/>
      <c r="N137" s="1947"/>
      <c r="O137" s="1947"/>
      <c r="P137" s="1947"/>
      <c r="Q137" s="1947"/>
      <c r="R137" s="1947"/>
      <c r="S137" s="1947"/>
      <c r="T137" s="1947"/>
      <c r="U137" s="1947"/>
      <c r="V137" s="1947"/>
      <c r="W137" s="1947"/>
      <c r="X137" s="1947"/>
      <c r="Y137" s="1947"/>
      <c r="Z137" s="1947"/>
    </row>
    <row r="138" spans="1:26" ht="20.25" customHeight="1">
      <c r="A138" s="1947"/>
      <c r="B138" s="1947"/>
      <c r="C138" s="1947"/>
      <c r="D138" s="1947"/>
      <c r="E138" s="1947"/>
      <c r="F138" s="1947"/>
      <c r="G138" s="1947"/>
      <c r="H138" s="1947"/>
      <c r="I138" s="1947"/>
      <c r="J138" s="1947"/>
      <c r="K138" s="1947"/>
      <c r="L138" s="1947"/>
      <c r="M138" s="1947"/>
      <c r="N138" s="1947"/>
      <c r="O138" s="1947"/>
      <c r="P138" s="1947"/>
      <c r="Q138" s="1947"/>
      <c r="R138" s="1947"/>
      <c r="S138" s="1947"/>
      <c r="T138" s="1947"/>
      <c r="U138" s="1947"/>
      <c r="V138" s="1947"/>
      <c r="W138" s="1947"/>
      <c r="X138" s="1947"/>
      <c r="Y138" s="1947"/>
      <c r="Z138" s="1947"/>
    </row>
    <row r="139" spans="1:26" ht="20.25" customHeight="1">
      <c r="A139" s="1947"/>
      <c r="B139" s="1947"/>
      <c r="C139" s="1947"/>
      <c r="D139" s="1947"/>
      <c r="E139" s="1947"/>
      <c r="F139" s="1947"/>
      <c r="G139" s="1947"/>
      <c r="H139" s="1947"/>
      <c r="I139" s="1947"/>
      <c r="J139" s="1947"/>
      <c r="K139" s="1947"/>
      <c r="L139" s="1947"/>
      <c r="M139" s="1947"/>
      <c r="N139" s="1947"/>
      <c r="O139" s="1947"/>
      <c r="P139" s="1947"/>
      <c r="Q139" s="1947"/>
      <c r="R139" s="1947"/>
      <c r="S139" s="1947"/>
      <c r="T139" s="1947"/>
      <c r="U139" s="1947"/>
      <c r="V139" s="1947"/>
      <c r="W139" s="1947"/>
      <c r="X139" s="1947"/>
      <c r="Y139" s="1947"/>
      <c r="Z139" s="1947"/>
    </row>
    <row r="140" spans="1:26" ht="20.25" customHeight="1">
      <c r="A140" s="1947"/>
      <c r="B140" s="1947"/>
      <c r="C140" s="1947"/>
      <c r="D140" s="1947"/>
      <c r="E140" s="1947"/>
      <c r="F140" s="1947"/>
      <c r="G140" s="1947"/>
      <c r="H140" s="1947"/>
      <c r="I140" s="1947"/>
      <c r="J140" s="1947"/>
      <c r="K140" s="1947"/>
      <c r="L140" s="1947"/>
      <c r="M140" s="1947"/>
      <c r="N140" s="1947"/>
      <c r="O140" s="1947"/>
      <c r="P140" s="1947"/>
      <c r="Q140" s="1947"/>
      <c r="R140" s="1947"/>
      <c r="S140" s="1947"/>
      <c r="T140" s="1947"/>
      <c r="U140" s="1947"/>
      <c r="V140" s="1947"/>
      <c r="W140" s="1947"/>
      <c r="X140" s="1947"/>
      <c r="Y140" s="1947"/>
      <c r="Z140" s="1947"/>
    </row>
    <row r="141" spans="1:26" ht="20.25" customHeight="1">
      <c r="A141" s="1947"/>
      <c r="B141" s="1947"/>
      <c r="C141" s="1947"/>
      <c r="D141" s="1947"/>
      <c r="E141" s="1947"/>
      <c r="F141" s="1947"/>
      <c r="G141" s="1947"/>
      <c r="H141" s="1947"/>
      <c r="I141" s="1947"/>
      <c r="J141" s="1947"/>
      <c r="K141" s="1947"/>
      <c r="L141" s="1947"/>
      <c r="M141" s="1947"/>
      <c r="N141" s="1947"/>
      <c r="O141" s="1947"/>
      <c r="P141" s="1947"/>
      <c r="Q141" s="1947"/>
      <c r="R141" s="1947"/>
      <c r="S141" s="1947"/>
      <c r="T141" s="1947"/>
      <c r="U141" s="1947"/>
      <c r="V141" s="1947"/>
      <c r="W141" s="1947"/>
      <c r="X141" s="1947"/>
      <c r="Y141" s="1947"/>
      <c r="Z141" s="1947"/>
    </row>
    <row r="142" spans="1:26" ht="20.25" customHeight="1">
      <c r="A142" s="1947"/>
      <c r="B142" s="1947"/>
      <c r="C142" s="1947"/>
      <c r="D142" s="1947"/>
      <c r="E142" s="1947"/>
      <c r="F142" s="1947"/>
      <c r="G142" s="1947"/>
      <c r="H142" s="1947"/>
      <c r="I142" s="1947"/>
      <c r="J142" s="1947"/>
      <c r="K142" s="1947"/>
      <c r="L142" s="1947"/>
      <c r="M142" s="1947"/>
      <c r="N142" s="1947"/>
      <c r="O142" s="1947"/>
      <c r="P142" s="1947"/>
      <c r="Q142" s="1947"/>
      <c r="R142" s="1947"/>
      <c r="S142" s="1947"/>
      <c r="T142" s="1947"/>
      <c r="U142" s="1947"/>
      <c r="V142" s="1947"/>
      <c r="W142" s="1947"/>
      <c r="X142" s="1947"/>
      <c r="Y142" s="1947"/>
      <c r="Z142" s="1947"/>
    </row>
    <row r="143" spans="1:26" ht="20.25" customHeight="1">
      <c r="A143" s="1947"/>
      <c r="B143" s="1947"/>
      <c r="C143" s="1947"/>
      <c r="D143" s="1947"/>
      <c r="E143" s="1947"/>
      <c r="F143" s="1947"/>
      <c r="G143" s="1947"/>
      <c r="H143" s="1947"/>
      <c r="I143" s="1947"/>
      <c r="J143" s="1947"/>
      <c r="K143" s="1947"/>
      <c r="L143" s="1947"/>
      <c r="M143" s="1947"/>
      <c r="N143" s="1947"/>
      <c r="O143" s="1947"/>
      <c r="P143" s="1947"/>
      <c r="Q143" s="1947"/>
      <c r="R143" s="1947"/>
      <c r="S143" s="1947"/>
      <c r="T143" s="1947"/>
      <c r="U143" s="1947"/>
      <c r="V143" s="1947"/>
      <c r="W143" s="1947"/>
      <c r="X143" s="1947"/>
      <c r="Y143" s="1947"/>
      <c r="Z143" s="1947"/>
    </row>
    <row r="144" spans="1:26" ht="20.25" customHeight="1">
      <c r="A144" s="1947"/>
      <c r="B144" s="1947"/>
      <c r="C144" s="1947"/>
      <c r="D144" s="1947"/>
      <c r="E144" s="1947"/>
      <c r="F144" s="1947"/>
      <c r="G144" s="1947"/>
      <c r="H144" s="1947"/>
      <c r="I144" s="1947"/>
      <c r="J144" s="1947"/>
      <c r="K144" s="1947"/>
      <c r="L144" s="1947"/>
      <c r="M144" s="1947"/>
      <c r="N144" s="1947"/>
      <c r="O144" s="1947"/>
      <c r="P144" s="1947"/>
      <c r="Q144" s="1947"/>
      <c r="R144" s="1947"/>
      <c r="S144" s="1947"/>
      <c r="T144" s="1947"/>
      <c r="U144" s="1947"/>
      <c r="V144" s="1947"/>
      <c r="W144" s="1947"/>
      <c r="X144" s="1947"/>
      <c r="Y144" s="1947"/>
      <c r="Z144" s="1947"/>
    </row>
    <row r="145" spans="1:26" ht="20.25" customHeight="1">
      <c r="A145" s="1947"/>
      <c r="B145" s="1947"/>
      <c r="C145" s="1947"/>
      <c r="D145" s="1947"/>
      <c r="E145" s="1947"/>
      <c r="F145" s="1947"/>
      <c r="G145" s="1947"/>
      <c r="H145" s="1947"/>
      <c r="I145" s="1947"/>
      <c r="J145" s="1947"/>
      <c r="K145" s="1947"/>
      <c r="L145" s="1947"/>
      <c r="M145" s="1947"/>
      <c r="N145" s="1947"/>
      <c r="O145" s="1947"/>
      <c r="P145" s="1947"/>
      <c r="Q145" s="1947"/>
      <c r="R145" s="1947"/>
      <c r="S145" s="1947"/>
      <c r="T145" s="1947"/>
      <c r="U145" s="1947"/>
      <c r="V145" s="1947"/>
      <c r="W145" s="1947"/>
      <c r="X145" s="1947"/>
      <c r="Y145" s="1947"/>
      <c r="Z145" s="1947"/>
    </row>
    <row r="146" spans="1:26" ht="20.25" customHeight="1">
      <c r="A146" s="1947"/>
      <c r="B146" s="1947"/>
      <c r="C146" s="1947"/>
      <c r="D146" s="1947"/>
      <c r="E146" s="1947"/>
      <c r="F146" s="1947"/>
      <c r="G146" s="1947"/>
      <c r="H146" s="1947"/>
      <c r="I146" s="1947"/>
      <c r="J146" s="1947"/>
      <c r="K146" s="1947"/>
      <c r="L146" s="1947"/>
      <c r="M146" s="1947"/>
      <c r="N146" s="1947"/>
      <c r="O146" s="1947"/>
      <c r="P146" s="1947"/>
      <c r="Q146" s="1947"/>
      <c r="R146" s="1947"/>
      <c r="S146" s="1947"/>
      <c r="T146" s="1947"/>
      <c r="U146" s="1947"/>
      <c r="V146" s="1947"/>
      <c r="W146" s="1947"/>
      <c r="X146" s="1947"/>
      <c r="Y146" s="1947"/>
      <c r="Z146" s="1947"/>
    </row>
    <row r="147" spans="1:26" ht="20.25" customHeight="1">
      <c r="A147" s="1947"/>
      <c r="B147" s="1947"/>
      <c r="C147" s="1947"/>
      <c r="D147" s="1947"/>
      <c r="E147" s="1947"/>
      <c r="F147" s="1947"/>
      <c r="G147" s="1947"/>
      <c r="H147" s="1947"/>
      <c r="I147" s="1947"/>
      <c r="J147" s="1947"/>
      <c r="K147" s="1947"/>
      <c r="L147" s="1947"/>
      <c r="M147" s="1947"/>
      <c r="N147" s="1947"/>
      <c r="O147" s="1947"/>
      <c r="P147" s="1947"/>
      <c r="Q147" s="1947"/>
      <c r="R147" s="1947"/>
      <c r="S147" s="1947"/>
      <c r="T147" s="1947"/>
      <c r="U147" s="1947"/>
      <c r="V147" s="1947"/>
      <c r="W147" s="1947"/>
      <c r="X147" s="1947"/>
      <c r="Y147" s="1947"/>
      <c r="Z147" s="1947"/>
    </row>
    <row r="148" spans="1:26" ht="20.25" customHeight="1">
      <c r="A148" s="1947"/>
      <c r="B148" s="1947"/>
      <c r="C148" s="1947"/>
      <c r="D148" s="1947"/>
      <c r="E148" s="1947"/>
      <c r="F148" s="1947"/>
      <c r="G148" s="1947"/>
      <c r="H148" s="1947"/>
      <c r="I148" s="1947"/>
      <c r="J148" s="1947"/>
      <c r="K148" s="1947"/>
      <c r="L148" s="1947"/>
      <c r="M148" s="1947"/>
      <c r="N148" s="1947"/>
      <c r="O148" s="1947"/>
      <c r="P148" s="1947"/>
      <c r="Q148" s="1947"/>
      <c r="R148" s="1947"/>
      <c r="S148" s="1947"/>
      <c r="T148" s="1947"/>
      <c r="U148" s="1947"/>
      <c r="V148" s="1947"/>
      <c r="W148" s="1947"/>
      <c r="X148" s="1947"/>
      <c r="Y148" s="1947"/>
      <c r="Z148" s="1947"/>
    </row>
    <row r="149" spans="1:26" ht="20.25" customHeight="1">
      <c r="A149" s="1947"/>
      <c r="B149" s="1947"/>
      <c r="C149" s="1947"/>
      <c r="D149" s="1947"/>
      <c r="E149" s="1947"/>
      <c r="F149" s="1947"/>
      <c r="G149" s="1947"/>
      <c r="H149" s="1947"/>
      <c r="I149" s="1947"/>
      <c r="J149" s="1947"/>
      <c r="K149" s="1947"/>
      <c r="L149" s="1947"/>
      <c r="M149" s="1947"/>
      <c r="N149" s="1947"/>
      <c r="O149" s="1947"/>
      <c r="P149" s="1947"/>
      <c r="Q149" s="1947"/>
      <c r="R149" s="1947"/>
      <c r="S149" s="1947"/>
      <c r="T149" s="1947"/>
      <c r="U149" s="1947"/>
      <c r="V149" s="1947"/>
      <c r="W149" s="1947"/>
      <c r="X149" s="1947"/>
      <c r="Y149" s="1947"/>
      <c r="Z149" s="1947"/>
    </row>
    <row r="150" spans="1:26" ht="20.25" customHeight="1">
      <c r="A150" s="1947"/>
      <c r="B150" s="1947"/>
      <c r="C150" s="1947"/>
      <c r="D150" s="1947"/>
      <c r="E150" s="1947"/>
      <c r="F150" s="1947"/>
      <c r="G150" s="1947"/>
      <c r="H150" s="1947"/>
      <c r="I150" s="1947"/>
      <c r="J150" s="1947"/>
      <c r="K150" s="1947"/>
      <c r="L150" s="1947"/>
      <c r="M150" s="1947"/>
      <c r="N150" s="1947"/>
      <c r="O150" s="1947"/>
      <c r="P150" s="1947"/>
      <c r="Q150" s="1947"/>
      <c r="R150" s="1947"/>
      <c r="S150" s="1947"/>
      <c r="T150" s="1947"/>
      <c r="U150" s="1947"/>
      <c r="V150" s="1947"/>
      <c r="W150" s="1947"/>
      <c r="X150" s="1947"/>
      <c r="Y150" s="1947"/>
      <c r="Z150" s="1947"/>
    </row>
    <row r="151" spans="1:26" ht="20.25" customHeight="1">
      <c r="A151" s="1947"/>
      <c r="B151" s="1947"/>
      <c r="C151" s="1947"/>
      <c r="D151" s="1947"/>
      <c r="E151" s="1947"/>
      <c r="F151" s="1947"/>
      <c r="G151" s="1947"/>
      <c r="H151" s="1947"/>
      <c r="I151" s="1947"/>
      <c r="J151" s="1947"/>
      <c r="K151" s="1947"/>
      <c r="L151" s="1947"/>
      <c r="M151" s="1947"/>
      <c r="N151" s="1947"/>
      <c r="O151" s="1947"/>
      <c r="P151" s="1947"/>
      <c r="Q151" s="1947"/>
      <c r="R151" s="1947"/>
      <c r="S151" s="1947"/>
      <c r="T151" s="1947"/>
      <c r="U151" s="1947"/>
      <c r="V151" s="1947"/>
      <c r="W151" s="1947"/>
      <c r="X151" s="1947"/>
      <c r="Y151" s="1947"/>
      <c r="Z151" s="1947"/>
    </row>
    <row r="152" spans="1:26" ht="20.25" customHeight="1">
      <c r="A152" s="1947"/>
      <c r="B152" s="1947"/>
      <c r="C152" s="1947"/>
      <c r="D152" s="1947"/>
      <c r="E152" s="1947"/>
      <c r="F152" s="1947"/>
      <c r="G152" s="1947"/>
      <c r="H152" s="1947"/>
      <c r="I152" s="1947"/>
      <c r="J152" s="1947"/>
      <c r="K152" s="1947"/>
      <c r="L152" s="1947"/>
      <c r="M152" s="1947"/>
      <c r="N152" s="1947"/>
      <c r="O152" s="1947"/>
      <c r="P152" s="1947"/>
      <c r="Q152" s="1947"/>
      <c r="R152" s="1947"/>
      <c r="S152" s="1947"/>
      <c r="T152" s="1947"/>
      <c r="U152" s="1947"/>
      <c r="V152" s="1947"/>
      <c r="W152" s="1947"/>
      <c r="X152" s="1947"/>
      <c r="Y152" s="1947"/>
      <c r="Z152" s="1947"/>
    </row>
    <row r="153" spans="1:26" ht="20.25" customHeight="1">
      <c r="A153" s="1947"/>
      <c r="B153" s="1947"/>
      <c r="C153" s="1947"/>
      <c r="D153" s="1947"/>
      <c r="E153" s="1947"/>
      <c r="F153" s="1947"/>
      <c r="G153" s="1947"/>
      <c r="H153" s="1947"/>
      <c r="I153" s="1947"/>
      <c r="J153" s="1947"/>
      <c r="K153" s="1947"/>
      <c r="L153" s="1947"/>
      <c r="M153" s="1947"/>
      <c r="N153" s="1947"/>
      <c r="O153" s="1947"/>
      <c r="P153" s="1947"/>
      <c r="Q153" s="1947"/>
      <c r="R153" s="1947"/>
      <c r="S153" s="1947"/>
      <c r="T153" s="1947"/>
      <c r="U153" s="1947"/>
      <c r="V153" s="1947"/>
      <c r="W153" s="1947"/>
      <c r="X153" s="1947"/>
      <c r="Y153" s="1947"/>
      <c r="Z153" s="1947"/>
    </row>
    <row r="154" spans="1:26" ht="20.25" customHeight="1">
      <c r="A154" s="1947"/>
      <c r="B154" s="1947"/>
      <c r="C154" s="1947"/>
      <c r="D154" s="1947"/>
      <c r="E154" s="1947"/>
      <c r="F154" s="1947"/>
      <c r="G154" s="1947"/>
      <c r="H154" s="1947"/>
      <c r="I154" s="1947"/>
      <c r="J154" s="1947"/>
      <c r="K154" s="1947"/>
      <c r="L154" s="1947"/>
      <c r="M154" s="1947"/>
      <c r="N154" s="1947"/>
      <c r="O154" s="1947"/>
      <c r="P154" s="1947"/>
      <c r="Q154" s="1947"/>
      <c r="R154" s="1947"/>
      <c r="S154" s="1947"/>
      <c r="T154" s="1947"/>
      <c r="U154" s="1947"/>
      <c r="V154" s="1947"/>
      <c r="W154" s="1947"/>
      <c r="X154" s="1947"/>
      <c r="Y154" s="1947"/>
      <c r="Z154" s="1947"/>
    </row>
    <row r="155" spans="1:26" ht="20.25" customHeight="1">
      <c r="A155" s="1947"/>
      <c r="B155" s="1947"/>
      <c r="C155" s="1947"/>
      <c r="D155" s="1947"/>
      <c r="E155" s="1947"/>
      <c r="F155" s="1947"/>
      <c r="G155" s="1947"/>
      <c r="H155" s="1947"/>
      <c r="I155" s="1947"/>
      <c r="J155" s="1947"/>
      <c r="K155" s="1947"/>
      <c r="L155" s="1947"/>
      <c r="M155" s="1947"/>
      <c r="N155" s="1947"/>
      <c r="O155" s="1947"/>
      <c r="P155" s="1947"/>
      <c r="Q155" s="1947"/>
      <c r="R155" s="1947"/>
      <c r="S155" s="1947"/>
      <c r="T155" s="1947"/>
      <c r="U155" s="1947"/>
      <c r="V155" s="1947"/>
      <c r="W155" s="1947"/>
      <c r="X155" s="1947"/>
      <c r="Y155" s="1947"/>
      <c r="Z155" s="1947"/>
    </row>
    <row r="156" spans="1:26" ht="20.25" customHeight="1">
      <c r="A156" s="1947"/>
      <c r="B156" s="1947"/>
      <c r="C156" s="1947"/>
      <c r="D156" s="1947"/>
      <c r="E156" s="1947"/>
      <c r="F156" s="1947"/>
      <c r="G156" s="1947"/>
      <c r="H156" s="1947"/>
      <c r="I156" s="1947"/>
      <c r="J156" s="1947"/>
      <c r="K156" s="1947"/>
      <c r="L156" s="1947"/>
      <c r="M156" s="1947"/>
      <c r="N156" s="1947"/>
      <c r="O156" s="1947"/>
      <c r="P156" s="1947"/>
      <c r="Q156" s="1947"/>
      <c r="R156" s="1947"/>
      <c r="S156" s="1947"/>
      <c r="T156" s="1947"/>
      <c r="U156" s="1947"/>
      <c r="V156" s="1947"/>
      <c r="W156" s="1947"/>
      <c r="X156" s="1947"/>
      <c r="Y156" s="1947"/>
      <c r="Z156" s="1947"/>
    </row>
    <row r="157" spans="1:26" ht="20.25" customHeight="1">
      <c r="A157" s="1947"/>
      <c r="B157" s="1947"/>
      <c r="C157" s="1947"/>
      <c r="D157" s="1947"/>
      <c r="E157" s="1947"/>
      <c r="F157" s="1947"/>
      <c r="G157" s="1947"/>
      <c r="H157" s="1947"/>
      <c r="I157" s="1947"/>
      <c r="J157" s="1947"/>
      <c r="K157" s="1947"/>
      <c r="L157" s="1947"/>
      <c r="M157" s="1947"/>
      <c r="N157" s="1947"/>
      <c r="O157" s="1947"/>
      <c r="P157" s="1947"/>
      <c r="Q157" s="1947"/>
      <c r="R157" s="1947"/>
      <c r="S157" s="1947"/>
      <c r="T157" s="1947"/>
      <c r="U157" s="1947"/>
      <c r="V157" s="1947"/>
      <c r="W157" s="1947"/>
      <c r="X157" s="1947"/>
      <c r="Y157" s="1947"/>
      <c r="Z157" s="1947"/>
    </row>
    <row r="158" spans="1:26" ht="20.25" customHeight="1">
      <c r="A158" s="1947"/>
      <c r="B158" s="1947"/>
      <c r="C158" s="1947"/>
      <c r="D158" s="1947"/>
      <c r="E158" s="1947"/>
      <c r="F158" s="1947"/>
      <c r="G158" s="1947"/>
      <c r="H158" s="1947"/>
      <c r="I158" s="1947"/>
      <c r="J158" s="1947"/>
      <c r="K158" s="1947"/>
      <c r="L158" s="1947"/>
      <c r="M158" s="1947"/>
      <c r="N158" s="1947"/>
      <c r="O158" s="1947"/>
      <c r="P158" s="1947"/>
      <c r="Q158" s="1947"/>
      <c r="R158" s="1947"/>
      <c r="S158" s="1947"/>
      <c r="T158" s="1947"/>
      <c r="U158" s="1947"/>
      <c r="V158" s="1947"/>
      <c r="W158" s="1947"/>
      <c r="X158" s="1947"/>
      <c r="Y158" s="1947"/>
      <c r="Z158" s="1947"/>
    </row>
    <row r="159" spans="1:26" ht="20.25" customHeight="1">
      <c r="A159" s="1947"/>
      <c r="B159" s="1947"/>
      <c r="C159" s="1947"/>
      <c r="D159" s="1947"/>
      <c r="E159" s="1947"/>
      <c r="F159" s="1947"/>
      <c r="G159" s="1947"/>
      <c r="H159" s="1947"/>
      <c r="I159" s="1947"/>
      <c r="J159" s="1947"/>
      <c r="K159" s="1947"/>
      <c r="L159" s="1947"/>
      <c r="M159" s="1947"/>
      <c r="N159" s="1947"/>
      <c r="O159" s="1947"/>
      <c r="P159" s="1947"/>
      <c r="Q159" s="1947"/>
      <c r="R159" s="1947"/>
      <c r="S159" s="1947"/>
      <c r="T159" s="1947"/>
      <c r="U159" s="1947"/>
      <c r="V159" s="1947"/>
      <c r="W159" s="1947"/>
      <c r="X159" s="1947"/>
      <c r="Y159" s="1947"/>
      <c r="Z159" s="1947"/>
    </row>
    <row r="160" spans="1:26" ht="20.25" customHeight="1">
      <c r="A160" s="1947"/>
      <c r="B160" s="1947"/>
      <c r="C160" s="1947"/>
      <c r="D160" s="1947"/>
      <c r="E160" s="1947"/>
      <c r="F160" s="1947"/>
      <c r="G160" s="1947"/>
      <c r="H160" s="1947"/>
      <c r="I160" s="1947"/>
      <c r="J160" s="1947"/>
      <c r="K160" s="1947"/>
      <c r="L160" s="1947"/>
      <c r="M160" s="1947"/>
      <c r="N160" s="1947"/>
      <c r="O160" s="1947"/>
      <c r="P160" s="1947"/>
      <c r="Q160" s="1947"/>
      <c r="R160" s="1947"/>
      <c r="S160" s="1947"/>
      <c r="T160" s="1947"/>
      <c r="U160" s="1947"/>
      <c r="V160" s="1947"/>
      <c r="W160" s="1947"/>
      <c r="X160" s="1947"/>
      <c r="Y160" s="1947"/>
      <c r="Z160" s="1947"/>
    </row>
    <row r="161" spans="1:26" ht="20.25" customHeight="1">
      <c r="A161" s="1947"/>
      <c r="B161" s="1947"/>
      <c r="C161" s="1947"/>
      <c r="D161" s="1947"/>
      <c r="E161" s="1947"/>
      <c r="F161" s="1947"/>
      <c r="G161" s="1947"/>
      <c r="H161" s="1947"/>
      <c r="I161" s="1947"/>
      <c r="J161" s="1947"/>
      <c r="K161" s="1947"/>
      <c r="L161" s="1947"/>
      <c r="M161" s="1947"/>
      <c r="N161" s="1947"/>
      <c r="O161" s="1947"/>
      <c r="P161" s="1947"/>
      <c r="Q161" s="1947"/>
      <c r="R161" s="1947"/>
      <c r="S161" s="1947"/>
      <c r="T161" s="1947"/>
      <c r="U161" s="1947"/>
      <c r="V161" s="1947"/>
      <c r="W161" s="1947"/>
      <c r="X161" s="1947"/>
      <c r="Y161" s="1947"/>
      <c r="Z161" s="1947"/>
    </row>
    <row r="162" spans="1:26" ht="20.25" customHeight="1">
      <c r="A162" s="1947"/>
      <c r="B162" s="1947"/>
      <c r="C162" s="1947"/>
      <c r="D162" s="1947"/>
      <c r="E162" s="1947"/>
      <c r="F162" s="1947"/>
      <c r="G162" s="1947"/>
      <c r="H162" s="1947"/>
      <c r="I162" s="1947"/>
      <c r="J162" s="1947"/>
      <c r="K162" s="1947"/>
      <c r="L162" s="1947"/>
      <c r="M162" s="1947"/>
      <c r="N162" s="1947"/>
      <c r="O162" s="1947"/>
      <c r="P162" s="1947"/>
      <c r="Q162" s="1947"/>
      <c r="R162" s="1947"/>
      <c r="S162" s="1947"/>
      <c r="T162" s="1947"/>
      <c r="U162" s="1947"/>
      <c r="V162" s="1947"/>
      <c r="W162" s="1947"/>
      <c r="X162" s="1947"/>
      <c r="Y162" s="1947"/>
      <c r="Z162" s="1947"/>
    </row>
    <row r="163" spans="1:26" ht="20.25" customHeight="1">
      <c r="A163" s="1947"/>
      <c r="B163" s="1947"/>
      <c r="C163" s="1947"/>
      <c r="D163" s="1947"/>
      <c r="E163" s="1947"/>
      <c r="F163" s="1947"/>
      <c r="G163" s="1947"/>
      <c r="H163" s="1947"/>
      <c r="I163" s="1947"/>
      <c r="J163" s="1947"/>
      <c r="K163" s="1947"/>
      <c r="L163" s="1947"/>
      <c r="M163" s="1947"/>
      <c r="N163" s="1947"/>
      <c r="O163" s="1947"/>
      <c r="P163" s="1947"/>
      <c r="Q163" s="1947"/>
      <c r="R163" s="1947"/>
      <c r="S163" s="1947"/>
      <c r="T163" s="1947"/>
      <c r="U163" s="1947"/>
      <c r="V163" s="1947"/>
      <c r="W163" s="1947"/>
      <c r="X163" s="1947"/>
      <c r="Y163" s="1947"/>
      <c r="Z163" s="1947"/>
    </row>
    <row r="164" spans="1:26" ht="20.25" customHeight="1">
      <c r="A164" s="1947"/>
      <c r="B164" s="1947"/>
      <c r="C164" s="1947"/>
      <c r="D164" s="1947"/>
      <c r="E164" s="1947"/>
      <c r="F164" s="1947"/>
      <c r="G164" s="1947"/>
      <c r="H164" s="1947"/>
      <c r="I164" s="1947"/>
      <c r="J164" s="1947"/>
      <c r="K164" s="1947"/>
      <c r="L164" s="1947"/>
      <c r="M164" s="1947"/>
      <c r="N164" s="1947"/>
      <c r="O164" s="1947"/>
      <c r="P164" s="1947"/>
      <c r="Q164" s="1947"/>
      <c r="R164" s="1947"/>
      <c r="S164" s="1947"/>
      <c r="T164" s="1947"/>
      <c r="U164" s="1947"/>
      <c r="V164" s="1947"/>
      <c r="W164" s="1947"/>
      <c r="X164" s="1947"/>
      <c r="Y164" s="1947"/>
      <c r="Z164" s="1947"/>
    </row>
    <row r="165" spans="1:26" ht="20.25" customHeight="1">
      <c r="A165" s="1947"/>
      <c r="B165" s="1947"/>
      <c r="C165" s="1947"/>
      <c r="D165" s="1947"/>
      <c r="E165" s="1947"/>
      <c r="F165" s="1947"/>
      <c r="G165" s="1947"/>
      <c r="H165" s="1947"/>
      <c r="I165" s="1947"/>
      <c r="J165" s="1947"/>
      <c r="K165" s="1947"/>
      <c r="L165" s="1947"/>
      <c r="M165" s="1947"/>
      <c r="N165" s="1947"/>
      <c r="O165" s="1947"/>
      <c r="P165" s="1947"/>
      <c r="Q165" s="1947"/>
      <c r="R165" s="1947"/>
      <c r="S165" s="1947"/>
      <c r="T165" s="1947"/>
      <c r="U165" s="1947"/>
      <c r="V165" s="1947"/>
      <c r="W165" s="1947"/>
      <c r="X165" s="1947"/>
      <c r="Y165" s="1947"/>
      <c r="Z165" s="1947"/>
    </row>
    <row r="166" spans="1:26" ht="20.25" customHeight="1">
      <c r="A166" s="1947"/>
      <c r="B166" s="1947"/>
      <c r="C166" s="1947"/>
      <c r="D166" s="1947"/>
      <c r="E166" s="1947"/>
      <c r="F166" s="1947"/>
      <c r="G166" s="1947"/>
      <c r="H166" s="1947"/>
      <c r="I166" s="1947"/>
      <c r="J166" s="1947"/>
      <c r="K166" s="1947"/>
      <c r="L166" s="1947"/>
      <c r="M166" s="1947"/>
      <c r="N166" s="1947"/>
      <c r="O166" s="1947"/>
      <c r="P166" s="1947"/>
      <c r="Q166" s="1947"/>
      <c r="R166" s="1947"/>
      <c r="S166" s="1947"/>
      <c r="T166" s="1947"/>
      <c r="U166" s="1947"/>
      <c r="V166" s="1947"/>
      <c r="W166" s="1947"/>
      <c r="X166" s="1947"/>
      <c r="Y166" s="1947"/>
      <c r="Z166" s="1947"/>
    </row>
    <row r="167" spans="1:26" ht="20.25" customHeight="1">
      <c r="A167" s="1947"/>
      <c r="B167" s="1947"/>
      <c r="C167" s="1947"/>
      <c r="D167" s="1947"/>
      <c r="E167" s="1947"/>
      <c r="F167" s="1947"/>
      <c r="G167" s="1947"/>
      <c r="H167" s="1947"/>
      <c r="I167" s="1947"/>
      <c r="J167" s="1947"/>
      <c r="K167" s="1947"/>
      <c r="L167" s="1947"/>
      <c r="M167" s="1947"/>
      <c r="N167" s="1947"/>
      <c r="O167" s="1947"/>
      <c r="P167" s="1947"/>
      <c r="Q167" s="1947"/>
      <c r="R167" s="1947"/>
      <c r="S167" s="1947"/>
      <c r="T167" s="1947"/>
      <c r="U167" s="1947"/>
      <c r="V167" s="1947"/>
      <c r="W167" s="1947"/>
      <c r="X167" s="1947"/>
      <c r="Y167" s="1947"/>
      <c r="Z167" s="1947"/>
    </row>
    <row r="168" spans="1:26" ht="20.25" customHeight="1">
      <c r="A168" s="1947"/>
      <c r="B168" s="1947"/>
      <c r="C168" s="1947"/>
      <c r="D168" s="1947"/>
      <c r="E168" s="1947"/>
      <c r="F168" s="1947"/>
      <c r="G168" s="1947"/>
      <c r="H168" s="1947"/>
      <c r="I168" s="1947"/>
      <c r="J168" s="1947"/>
      <c r="K168" s="1947"/>
      <c r="L168" s="1947"/>
      <c r="M168" s="1947"/>
      <c r="N168" s="1947"/>
      <c r="O168" s="1947"/>
      <c r="P168" s="1947"/>
      <c r="Q168" s="1947"/>
      <c r="R168" s="1947"/>
      <c r="S168" s="1947"/>
      <c r="T168" s="1947"/>
      <c r="U168" s="1947"/>
      <c r="V168" s="1947"/>
      <c r="W168" s="1947"/>
      <c r="X168" s="1947"/>
      <c r="Y168" s="1947"/>
      <c r="Z168" s="1947"/>
    </row>
    <row r="169" spans="1:26" ht="20.25" customHeight="1">
      <c r="A169" s="1947"/>
      <c r="B169" s="1947"/>
      <c r="C169" s="1947"/>
      <c r="D169" s="1947"/>
      <c r="E169" s="1947"/>
      <c r="F169" s="1947"/>
      <c r="G169" s="1947"/>
      <c r="H169" s="1947"/>
      <c r="I169" s="1947"/>
      <c r="J169" s="1947"/>
      <c r="K169" s="1947"/>
      <c r="L169" s="1947"/>
      <c r="M169" s="1947"/>
      <c r="N169" s="1947"/>
      <c r="O169" s="1947"/>
      <c r="P169" s="1947"/>
      <c r="Q169" s="1947"/>
      <c r="R169" s="1947"/>
      <c r="S169" s="1947"/>
      <c r="T169" s="1947"/>
      <c r="U169" s="1947"/>
      <c r="V169" s="1947"/>
      <c r="W169" s="1947"/>
      <c r="X169" s="1947"/>
      <c r="Y169" s="1947"/>
      <c r="Z169" s="1947"/>
    </row>
    <row r="170" spans="1:26" ht="20.25" customHeight="1">
      <c r="A170" s="1947"/>
      <c r="B170" s="1947"/>
      <c r="C170" s="1947"/>
      <c r="D170" s="1947"/>
      <c r="E170" s="1947"/>
      <c r="F170" s="1947"/>
      <c r="G170" s="1947"/>
      <c r="H170" s="1947"/>
      <c r="I170" s="1947"/>
      <c r="J170" s="1947"/>
      <c r="K170" s="1947"/>
      <c r="L170" s="1947"/>
      <c r="M170" s="1947"/>
      <c r="N170" s="1947"/>
      <c r="O170" s="1947"/>
      <c r="P170" s="1947"/>
      <c r="Q170" s="1947"/>
      <c r="R170" s="1947"/>
      <c r="S170" s="1947"/>
      <c r="T170" s="1947"/>
      <c r="U170" s="1947"/>
      <c r="V170" s="1947"/>
      <c r="W170" s="1947"/>
      <c r="X170" s="1947"/>
      <c r="Y170" s="1947"/>
      <c r="Z170" s="1947"/>
    </row>
    <row r="171" spans="1:26" ht="20.25" customHeight="1">
      <c r="A171" s="1947"/>
      <c r="B171" s="1947"/>
      <c r="C171" s="1947"/>
      <c r="D171" s="1947"/>
      <c r="E171" s="1947"/>
      <c r="F171" s="1947"/>
      <c r="G171" s="1947"/>
      <c r="H171" s="1947"/>
      <c r="I171" s="1947"/>
      <c r="J171" s="1947"/>
      <c r="K171" s="1947"/>
      <c r="L171" s="1947"/>
      <c r="M171" s="1947"/>
      <c r="N171" s="1947"/>
      <c r="O171" s="1947"/>
      <c r="P171" s="1947"/>
      <c r="Q171" s="1947"/>
      <c r="R171" s="1947"/>
      <c r="S171" s="1947"/>
      <c r="T171" s="1947"/>
      <c r="U171" s="1947"/>
      <c r="V171" s="1947"/>
      <c r="W171" s="1947"/>
      <c r="X171" s="1947"/>
      <c r="Y171" s="1947"/>
      <c r="Z171" s="1947"/>
    </row>
    <row r="172" spans="1:26" ht="20.25" customHeight="1">
      <c r="A172" s="1947"/>
      <c r="B172" s="1947"/>
      <c r="C172" s="1947"/>
      <c r="D172" s="1947"/>
      <c r="E172" s="1947"/>
      <c r="F172" s="1947"/>
      <c r="G172" s="1947"/>
      <c r="H172" s="1947"/>
      <c r="I172" s="1947"/>
      <c r="J172" s="1947"/>
      <c r="K172" s="1947"/>
      <c r="L172" s="1947"/>
      <c r="M172" s="1947"/>
      <c r="N172" s="1947"/>
      <c r="O172" s="1947"/>
      <c r="P172" s="1947"/>
      <c r="Q172" s="1947"/>
      <c r="R172" s="1947"/>
      <c r="S172" s="1947"/>
      <c r="T172" s="1947"/>
      <c r="U172" s="1947"/>
      <c r="V172" s="1947"/>
      <c r="W172" s="1947"/>
      <c r="X172" s="1947"/>
      <c r="Y172" s="1947"/>
      <c r="Z172" s="1947"/>
    </row>
    <row r="173" spans="1:26" ht="20.25" customHeight="1">
      <c r="A173" s="1947"/>
      <c r="B173" s="1947"/>
      <c r="C173" s="1947"/>
      <c r="D173" s="1947"/>
      <c r="E173" s="1947"/>
      <c r="F173" s="1947"/>
      <c r="G173" s="1947"/>
      <c r="H173" s="1947"/>
      <c r="I173" s="1947"/>
      <c r="J173" s="1947"/>
      <c r="K173" s="1947"/>
      <c r="L173" s="1947"/>
      <c r="M173" s="1947"/>
      <c r="N173" s="1947"/>
      <c r="O173" s="1947"/>
      <c r="P173" s="1947"/>
      <c r="Q173" s="1947"/>
      <c r="R173" s="1947"/>
      <c r="S173" s="1947"/>
      <c r="T173" s="1947"/>
      <c r="U173" s="1947"/>
      <c r="V173" s="1947"/>
      <c r="W173" s="1947"/>
      <c r="X173" s="1947"/>
      <c r="Y173" s="1947"/>
      <c r="Z173" s="1947"/>
    </row>
    <row r="174" spans="1:26" ht="20.25" customHeight="1">
      <c r="A174" s="1947"/>
      <c r="B174" s="1947"/>
      <c r="C174" s="1947"/>
      <c r="D174" s="1947"/>
      <c r="E174" s="1947"/>
      <c r="F174" s="1947"/>
      <c r="G174" s="1947"/>
      <c r="H174" s="1947"/>
      <c r="I174" s="1947"/>
      <c r="J174" s="1947"/>
      <c r="K174" s="1947"/>
      <c r="L174" s="1947"/>
      <c r="M174" s="1947"/>
      <c r="N174" s="1947"/>
      <c r="O174" s="1947"/>
      <c r="P174" s="1947"/>
      <c r="Q174" s="1947"/>
      <c r="R174" s="1947"/>
      <c r="S174" s="1947"/>
      <c r="T174" s="1947"/>
      <c r="U174" s="1947"/>
      <c r="V174" s="1947"/>
      <c r="W174" s="1947"/>
      <c r="X174" s="1947"/>
      <c r="Y174" s="1947"/>
      <c r="Z174" s="1947"/>
    </row>
    <row r="175" spans="1:26" ht="20.25" customHeight="1">
      <c r="A175" s="1947"/>
      <c r="B175" s="1947"/>
      <c r="C175" s="1947"/>
      <c r="D175" s="1947"/>
      <c r="E175" s="1947"/>
      <c r="F175" s="1947"/>
      <c r="G175" s="1947"/>
      <c r="H175" s="1947"/>
      <c r="I175" s="1947"/>
      <c r="J175" s="1947"/>
      <c r="K175" s="1947"/>
      <c r="L175" s="1947"/>
      <c r="M175" s="1947"/>
      <c r="N175" s="1947"/>
      <c r="O175" s="1947"/>
      <c r="P175" s="1947"/>
      <c r="Q175" s="1947"/>
      <c r="R175" s="1947"/>
      <c r="S175" s="1947"/>
      <c r="T175" s="1947"/>
      <c r="U175" s="1947"/>
      <c r="V175" s="1947"/>
      <c r="W175" s="1947"/>
      <c r="X175" s="1947"/>
      <c r="Y175" s="1947"/>
      <c r="Z175" s="1947"/>
    </row>
    <row r="176" spans="1:26" ht="20.25" customHeight="1">
      <c r="A176" s="1947"/>
      <c r="B176" s="1947"/>
      <c r="C176" s="1947"/>
      <c r="D176" s="1947"/>
      <c r="E176" s="1947"/>
      <c r="F176" s="1947"/>
      <c r="G176" s="1947"/>
      <c r="H176" s="1947"/>
      <c r="I176" s="1947"/>
      <c r="J176" s="1947"/>
      <c r="K176" s="1947"/>
      <c r="L176" s="1947"/>
      <c r="M176" s="1947"/>
      <c r="N176" s="1947"/>
      <c r="O176" s="1947"/>
      <c r="P176" s="1947"/>
      <c r="Q176" s="1947"/>
      <c r="R176" s="1947"/>
      <c r="S176" s="1947"/>
      <c r="T176" s="1947"/>
      <c r="U176" s="1947"/>
      <c r="V176" s="1947"/>
      <c r="W176" s="1947"/>
      <c r="X176" s="1947"/>
      <c r="Y176" s="1947"/>
      <c r="Z176" s="1947"/>
    </row>
    <row r="177" spans="1:26" ht="20.25" customHeight="1">
      <c r="A177" s="1947"/>
      <c r="B177" s="1947"/>
      <c r="C177" s="1947"/>
      <c r="D177" s="1947"/>
      <c r="E177" s="1947"/>
      <c r="F177" s="1947"/>
      <c r="G177" s="1947"/>
      <c r="H177" s="1947"/>
      <c r="I177" s="1947"/>
      <c r="J177" s="1947"/>
      <c r="K177" s="1947"/>
      <c r="L177" s="1947"/>
      <c r="M177" s="1947"/>
      <c r="N177" s="1947"/>
      <c r="O177" s="1947"/>
      <c r="P177" s="1947"/>
      <c r="Q177" s="1947"/>
      <c r="R177" s="1947"/>
      <c r="S177" s="1947"/>
      <c r="T177" s="1947"/>
      <c r="U177" s="1947"/>
      <c r="V177" s="1947"/>
      <c r="W177" s="1947"/>
      <c r="X177" s="1947"/>
      <c r="Y177" s="1947"/>
      <c r="Z177" s="1947"/>
    </row>
    <row r="178" spans="1:26" ht="20.25" customHeight="1">
      <c r="A178" s="1947"/>
      <c r="B178" s="1947"/>
      <c r="C178" s="1947"/>
      <c r="D178" s="1947"/>
      <c r="E178" s="1947"/>
      <c r="F178" s="1947"/>
      <c r="G178" s="1947"/>
      <c r="H178" s="1947"/>
      <c r="I178" s="1947"/>
      <c r="J178" s="1947"/>
      <c r="K178" s="1947"/>
      <c r="L178" s="1947"/>
      <c r="M178" s="1947"/>
      <c r="N178" s="1947"/>
      <c r="O178" s="1947"/>
      <c r="P178" s="1947"/>
      <c r="Q178" s="1947"/>
      <c r="R178" s="1947"/>
      <c r="S178" s="1947"/>
      <c r="T178" s="1947"/>
      <c r="U178" s="1947"/>
      <c r="V178" s="1947"/>
      <c r="W178" s="1947"/>
      <c r="X178" s="1947"/>
      <c r="Y178" s="1947"/>
      <c r="Z178" s="1947"/>
    </row>
    <row r="179" spans="1:26" ht="20.25" customHeight="1">
      <c r="A179" s="1947"/>
      <c r="B179" s="1947"/>
      <c r="C179" s="1947"/>
      <c r="D179" s="1947"/>
      <c r="E179" s="1947"/>
      <c r="F179" s="1947"/>
      <c r="G179" s="1947"/>
      <c r="H179" s="1947"/>
      <c r="I179" s="1947"/>
      <c r="J179" s="1947"/>
      <c r="K179" s="1947"/>
      <c r="L179" s="1947"/>
      <c r="M179" s="1947"/>
      <c r="N179" s="1947"/>
      <c r="O179" s="1947"/>
      <c r="P179" s="1947"/>
      <c r="Q179" s="1947"/>
      <c r="R179" s="1947"/>
      <c r="S179" s="1947"/>
      <c r="T179" s="1947"/>
      <c r="U179" s="1947"/>
      <c r="V179" s="1947"/>
      <c r="W179" s="1947"/>
      <c r="X179" s="1947"/>
      <c r="Y179" s="1947"/>
      <c r="Z179" s="1947"/>
    </row>
    <row r="180" spans="1:26" ht="20.25" customHeight="1">
      <c r="A180" s="1947"/>
      <c r="B180" s="1947"/>
      <c r="C180" s="1947"/>
      <c r="D180" s="1947"/>
      <c r="E180" s="1947"/>
      <c r="F180" s="1947"/>
      <c r="G180" s="1947"/>
      <c r="H180" s="1947"/>
      <c r="I180" s="1947"/>
      <c r="J180" s="1947"/>
      <c r="K180" s="1947"/>
      <c r="L180" s="1947"/>
      <c r="M180" s="1947"/>
      <c r="N180" s="1947"/>
      <c r="O180" s="1947"/>
      <c r="P180" s="1947"/>
      <c r="Q180" s="1947"/>
      <c r="R180" s="1947"/>
      <c r="S180" s="1947"/>
      <c r="T180" s="1947"/>
      <c r="U180" s="1947"/>
      <c r="V180" s="1947"/>
      <c r="W180" s="1947"/>
      <c r="X180" s="1947"/>
      <c r="Y180" s="1947"/>
      <c r="Z180" s="1947"/>
    </row>
    <row r="181" spans="1:26" ht="20.25" customHeight="1">
      <c r="A181" s="1947"/>
      <c r="B181" s="1947"/>
      <c r="C181" s="1947"/>
      <c r="D181" s="1947"/>
      <c r="E181" s="1947"/>
      <c r="F181" s="1947"/>
      <c r="G181" s="1947"/>
      <c r="H181" s="1947"/>
      <c r="I181" s="1947"/>
      <c r="J181" s="1947"/>
      <c r="K181" s="1947"/>
      <c r="L181" s="1947"/>
      <c r="M181" s="1947"/>
      <c r="N181" s="1947"/>
      <c r="O181" s="1947"/>
      <c r="P181" s="1947"/>
      <c r="Q181" s="1947"/>
      <c r="R181" s="1947"/>
      <c r="S181" s="1947"/>
      <c r="T181" s="1947"/>
      <c r="U181" s="1947"/>
      <c r="V181" s="1947"/>
      <c r="W181" s="1947"/>
      <c r="X181" s="1947"/>
      <c r="Y181" s="1947"/>
      <c r="Z181" s="1947"/>
    </row>
    <row r="182" spans="1:26" ht="20.25" customHeight="1">
      <c r="A182" s="1947"/>
      <c r="B182" s="1947"/>
      <c r="C182" s="1947"/>
      <c r="D182" s="1947"/>
      <c r="E182" s="1947"/>
      <c r="F182" s="1947"/>
      <c r="G182" s="1947"/>
      <c r="H182" s="1947"/>
      <c r="I182" s="1947"/>
      <c r="J182" s="1947"/>
      <c r="K182" s="1947"/>
      <c r="L182" s="1947"/>
      <c r="M182" s="1947"/>
      <c r="N182" s="1947"/>
      <c r="O182" s="1947"/>
      <c r="P182" s="1947"/>
      <c r="Q182" s="1947"/>
      <c r="R182" s="1947"/>
      <c r="S182" s="1947"/>
      <c r="T182" s="1947"/>
      <c r="U182" s="1947"/>
      <c r="V182" s="1947"/>
      <c r="W182" s="1947"/>
      <c r="X182" s="1947"/>
      <c r="Y182" s="1947"/>
      <c r="Z182" s="1947"/>
    </row>
    <row r="183" spans="1:26" ht="20.25" customHeight="1">
      <c r="A183" s="1947"/>
      <c r="B183" s="1947"/>
      <c r="C183" s="1947"/>
      <c r="D183" s="1947"/>
      <c r="E183" s="1947"/>
      <c r="F183" s="1947"/>
      <c r="G183" s="1947"/>
      <c r="H183" s="1947"/>
      <c r="I183" s="1947"/>
      <c r="J183" s="1947"/>
      <c r="K183" s="1947"/>
      <c r="L183" s="1947"/>
      <c r="M183" s="1947"/>
      <c r="N183" s="1947"/>
      <c r="O183" s="1947"/>
      <c r="P183" s="1947"/>
      <c r="Q183" s="1947"/>
      <c r="R183" s="1947"/>
      <c r="S183" s="1947"/>
      <c r="T183" s="1947"/>
      <c r="U183" s="1947"/>
      <c r="V183" s="1947"/>
      <c r="W183" s="1947"/>
      <c r="X183" s="1947"/>
      <c r="Y183" s="1947"/>
      <c r="Z183" s="1947"/>
    </row>
    <row r="184" spans="1:26" ht="20.25" customHeight="1">
      <c r="A184" s="1947"/>
      <c r="B184" s="1947"/>
      <c r="C184" s="1947"/>
      <c r="D184" s="1947"/>
      <c r="E184" s="1947"/>
      <c r="F184" s="1947"/>
      <c r="G184" s="1947"/>
      <c r="H184" s="1947"/>
      <c r="I184" s="1947"/>
      <c r="J184" s="1947"/>
      <c r="K184" s="1947"/>
      <c r="L184" s="1947"/>
      <c r="M184" s="1947"/>
      <c r="N184" s="1947"/>
      <c r="O184" s="1947"/>
      <c r="P184" s="1947"/>
      <c r="Q184" s="1947"/>
      <c r="R184" s="1947"/>
      <c r="S184" s="1947"/>
      <c r="T184" s="1947"/>
      <c r="U184" s="1947"/>
      <c r="V184" s="1947"/>
      <c r="W184" s="1947"/>
      <c r="X184" s="1947"/>
      <c r="Y184" s="1947"/>
      <c r="Z184" s="1947"/>
    </row>
    <row r="185" spans="1:26" ht="20.25" customHeight="1">
      <c r="A185" s="1947"/>
      <c r="B185" s="1947"/>
      <c r="C185" s="1947"/>
      <c r="D185" s="1947"/>
      <c r="E185" s="1947"/>
      <c r="F185" s="1947"/>
      <c r="G185" s="1947"/>
      <c r="H185" s="1947"/>
      <c r="I185" s="1947"/>
      <c r="J185" s="1947"/>
      <c r="K185" s="1947"/>
      <c r="L185" s="1947"/>
      <c r="M185" s="1947"/>
      <c r="N185" s="1947"/>
      <c r="O185" s="1947"/>
      <c r="P185" s="1947"/>
      <c r="Q185" s="1947"/>
      <c r="R185" s="1947"/>
      <c r="S185" s="1947"/>
      <c r="T185" s="1947"/>
      <c r="U185" s="1947"/>
      <c r="V185" s="1947"/>
      <c r="W185" s="1947"/>
      <c r="X185" s="1947"/>
      <c r="Y185" s="1947"/>
      <c r="Z185" s="1947"/>
    </row>
    <row r="186" spans="1:26" ht="20.25" customHeight="1">
      <c r="A186" s="1947"/>
      <c r="B186" s="1947"/>
      <c r="C186" s="1947"/>
      <c r="D186" s="1947"/>
      <c r="E186" s="1947"/>
      <c r="F186" s="1947"/>
      <c r="G186" s="1947"/>
      <c r="H186" s="1947"/>
      <c r="I186" s="1947"/>
      <c r="J186" s="1947"/>
      <c r="K186" s="1947"/>
      <c r="L186" s="1947"/>
      <c r="M186" s="1947"/>
      <c r="N186" s="1947"/>
      <c r="O186" s="1947"/>
      <c r="P186" s="1947"/>
      <c r="Q186" s="1947"/>
      <c r="R186" s="1947"/>
      <c r="S186" s="1947"/>
      <c r="T186" s="1947"/>
      <c r="U186" s="1947"/>
      <c r="V186" s="1947"/>
      <c r="W186" s="1947"/>
      <c r="X186" s="1947"/>
      <c r="Y186" s="1947"/>
      <c r="Z186" s="1947"/>
    </row>
    <row r="187" spans="1:26" ht="20.25" customHeight="1">
      <c r="A187" s="1947"/>
      <c r="B187" s="1947"/>
      <c r="C187" s="1947"/>
      <c r="D187" s="1947"/>
      <c r="E187" s="1947"/>
      <c r="F187" s="1947"/>
      <c r="G187" s="1947"/>
      <c r="H187" s="1947"/>
      <c r="I187" s="1947"/>
      <c r="J187" s="1947"/>
      <c r="K187" s="1947"/>
      <c r="L187" s="1947"/>
      <c r="M187" s="1947"/>
      <c r="N187" s="1947"/>
      <c r="O187" s="1947"/>
      <c r="P187" s="1947"/>
      <c r="Q187" s="1947"/>
      <c r="R187" s="1947"/>
      <c r="S187" s="1947"/>
      <c r="T187" s="1947"/>
      <c r="U187" s="1947"/>
      <c r="V187" s="1947"/>
      <c r="W187" s="1947"/>
      <c r="X187" s="1947"/>
      <c r="Y187" s="1947"/>
      <c r="Z187" s="1947"/>
    </row>
    <row r="188" spans="1:26" ht="20.25" customHeight="1">
      <c r="A188" s="1947"/>
      <c r="B188" s="1947"/>
      <c r="C188" s="1947"/>
      <c r="D188" s="1947"/>
      <c r="E188" s="1947"/>
      <c r="F188" s="1947"/>
      <c r="G188" s="1947"/>
      <c r="H188" s="1947"/>
      <c r="I188" s="1947"/>
      <c r="J188" s="1947"/>
      <c r="K188" s="1947"/>
      <c r="L188" s="1947"/>
      <c r="M188" s="1947"/>
      <c r="N188" s="1947"/>
      <c r="O188" s="1947"/>
      <c r="P188" s="1947"/>
      <c r="Q188" s="1947"/>
      <c r="R188" s="1947"/>
      <c r="S188" s="1947"/>
      <c r="T188" s="1947"/>
      <c r="U188" s="1947"/>
      <c r="V188" s="1947"/>
      <c r="W188" s="1947"/>
      <c r="X188" s="1947"/>
      <c r="Y188" s="1947"/>
      <c r="Z188" s="1947"/>
    </row>
    <row r="189" spans="1:26" ht="20.25" customHeight="1">
      <c r="A189" s="1947"/>
      <c r="B189" s="1947"/>
      <c r="C189" s="1947"/>
      <c r="D189" s="1947"/>
      <c r="E189" s="1947"/>
      <c r="F189" s="1947"/>
      <c r="G189" s="1947"/>
      <c r="H189" s="1947"/>
      <c r="I189" s="1947"/>
      <c r="J189" s="1947"/>
      <c r="K189" s="1947"/>
      <c r="L189" s="1947"/>
      <c r="M189" s="1947"/>
      <c r="N189" s="1947"/>
      <c r="O189" s="1947"/>
      <c r="P189" s="1947"/>
      <c r="Q189" s="1947"/>
      <c r="R189" s="1947"/>
      <c r="S189" s="1947"/>
      <c r="T189" s="1947"/>
      <c r="U189" s="1947"/>
      <c r="V189" s="1947"/>
      <c r="W189" s="1947"/>
      <c r="X189" s="1947"/>
      <c r="Y189" s="1947"/>
      <c r="Z189" s="1947"/>
    </row>
    <row r="190" spans="1:26" ht="20.25" customHeight="1">
      <c r="A190" s="1947"/>
      <c r="B190" s="1947"/>
      <c r="C190" s="1947"/>
      <c r="D190" s="1947"/>
      <c r="E190" s="1947"/>
      <c r="F190" s="1947"/>
      <c r="G190" s="1947"/>
      <c r="H190" s="1947"/>
      <c r="I190" s="1947"/>
      <c r="J190" s="1947"/>
      <c r="K190" s="1947"/>
      <c r="L190" s="1947"/>
      <c r="M190" s="1947"/>
      <c r="N190" s="1947"/>
      <c r="O190" s="1947"/>
      <c r="P190" s="1947"/>
      <c r="Q190" s="1947"/>
      <c r="R190" s="1947"/>
      <c r="S190" s="1947"/>
      <c r="T190" s="1947"/>
      <c r="U190" s="1947"/>
      <c r="V190" s="1947"/>
      <c r="W190" s="1947"/>
      <c r="X190" s="1947"/>
      <c r="Y190" s="1947"/>
      <c r="Z190" s="1947"/>
    </row>
    <row r="191" spans="1:26" ht="20.25" customHeight="1">
      <c r="A191" s="1947"/>
      <c r="B191" s="1947"/>
      <c r="C191" s="1947"/>
      <c r="D191" s="1947"/>
      <c r="E191" s="1947"/>
      <c r="F191" s="1947"/>
      <c r="G191" s="1947"/>
      <c r="H191" s="1947"/>
      <c r="I191" s="1947"/>
      <c r="J191" s="1947"/>
      <c r="K191" s="1947"/>
      <c r="L191" s="1947"/>
      <c r="M191" s="1947"/>
      <c r="N191" s="1947"/>
      <c r="O191" s="1947"/>
      <c r="P191" s="1947"/>
      <c r="Q191" s="1947"/>
      <c r="R191" s="1947"/>
      <c r="S191" s="1947"/>
      <c r="T191" s="1947"/>
      <c r="U191" s="1947"/>
      <c r="V191" s="1947"/>
      <c r="W191" s="1947"/>
      <c r="X191" s="1947"/>
      <c r="Y191" s="1947"/>
      <c r="Z191" s="1947"/>
    </row>
    <row r="192" spans="1:26" ht="20.25" customHeight="1">
      <c r="A192" s="1947"/>
      <c r="B192" s="1947"/>
      <c r="C192" s="1947"/>
      <c r="D192" s="1947"/>
      <c r="E192" s="1947"/>
      <c r="F192" s="1947"/>
      <c r="G192" s="1947"/>
      <c r="H192" s="1947"/>
      <c r="I192" s="1947"/>
      <c r="J192" s="1947"/>
      <c r="K192" s="1947"/>
      <c r="L192" s="1947"/>
      <c r="M192" s="1947"/>
      <c r="N192" s="1947"/>
      <c r="O192" s="1947"/>
      <c r="P192" s="1947"/>
      <c r="Q192" s="1947"/>
      <c r="R192" s="1947"/>
      <c r="S192" s="1947"/>
      <c r="T192" s="1947"/>
      <c r="U192" s="1947"/>
      <c r="V192" s="1947"/>
      <c r="W192" s="1947"/>
      <c r="X192" s="1947"/>
      <c r="Y192" s="1947"/>
      <c r="Z192" s="1947"/>
    </row>
    <row r="193" spans="1:26" ht="20.25" customHeight="1">
      <c r="A193" s="1947"/>
      <c r="B193" s="1947"/>
      <c r="C193" s="1947"/>
      <c r="D193" s="1947"/>
      <c r="E193" s="1947"/>
      <c r="F193" s="1947"/>
      <c r="G193" s="1947"/>
      <c r="H193" s="1947"/>
      <c r="I193" s="1947"/>
      <c r="J193" s="1947"/>
      <c r="K193" s="1947"/>
      <c r="L193" s="1947"/>
      <c r="M193" s="1947"/>
      <c r="N193" s="1947"/>
      <c r="O193" s="1947"/>
      <c r="P193" s="1947"/>
      <c r="Q193" s="1947"/>
      <c r="R193" s="1947"/>
      <c r="S193" s="1947"/>
      <c r="T193" s="1947"/>
      <c r="U193" s="1947"/>
      <c r="V193" s="1947"/>
      <c r="W193" s="1947"/>
      <c r="X193" s="1947"/>
      <c r="Y193" s="1947"/>
      <c r="Z193" s="1947"/>
    </row>
    <row r="194" spans="1:26" ht="20.25" customHeight="1">
      <c r="A194" s="1947"/>
      <c r="B194" s="1947"/>
      <c r="C194" s="1947"/>
      <c r="D194" s="1947"/>
      <c r="E194" s="1947"/>
      <c r="F194" s="1947"/>
      <c r="G194" s="1947"/>
      <c r="H194" s="1947"/>
      <c r="I194" s="1947"/>
      <c r="J194" s="1947"/>
      <c r="K194" s="1947"/>
      <c r="L194" s="1947"/>
      <c r="M194" s="1947"/>
      <c r="N194" s="1947"/>
      <c r="O194" s="1947"/>
      <c r="P194" s="1947"/>
      <c r="Q194" s="1947"/>
      <c r="R194" s="1947"/>
      <c r="S194" s="1947"/>
      <c r="T194" s="1947"/>
      <c r="U194" s="1947"/>
      <c r="V194" s="1947"/>
      <c r="W194" s="1947"/>
      <c r="X194" s="1947"/>
      <c r="Y194" s="1947"/>
      <c r="Z194" s="1947"/>
    </row>
    <row r="195" spans="1:26" ht="20.25" customHeight="1">
      <c r="A195" s="1947"/>
      <c r="B195" s="1947"/>
      <c r="C195" s="1947"/>
      <c r="D195" s="1947"/>
      <c r="E195" s="1947"/>
      <c r="F195" s="1947"/>
      <c r="G195" s="1947"/>
      <c r="H195" s="1947"/>
      <c r="I195" s="1947"/>
      <c r="J195" s="1947"/>
      <c r="K195" s="1947"/>
      <c r="L195" s="1947"/>
      <c r="M195" s="1947"/>
      <c r="N195" s="1947"/>
      <c r="O195" s="1947"/>
      <c r="P195" s="1947"/>
      <c r="Q195" s="1947"/>
      <c r="R195" s="1947"/>
      <c r="S195" s="1947"/>
      <c r="T195" s="1947"/>
      <c r="U195" s="1947"/>
      <c r="V195" s="1947"/>
      <c r="W195" s="1947"/>
      <c r="X195" s="1947"/>
      <c r="Y195" s="1947"/>
      <c r="Z195" s="1947"/>
    </row>
    <row r="196" spans="1:26" ht="20.25" customHeight="1">
      <c r="A196" s="1947"/>
      <c r="B196" s="1947"/>
      <c r="C196" s="1947"/>
      <c r="D196" s="1947"/>
      <c r="E196" s="1947"/>
      <c r="F196" s="1947"/>
      <c r="G196" s="1947"/>
      <c r="H196" s="1947"/>
      <c r="I196" s="1947"/>
      <c r="J196" s="1947"/>
      <c r="K196" s="1947"/>
      <c r="L196" s="1947"/>
      <c r="M196" s="1947"/>
      <c r="N196" s="1947"/>
      <c r="O196" s="1947"/>
      <c r="P196" s="1947"/>
      <c r="Q196" s="1947"/>
      <c r="R196" s="1947"/>
      <c r="S196" s="1947"/>
      <c r="T196" s="1947"/>
      <c r="U196" s="1947"/>
      <c r="V196" s="1947"/>
      <c r="W196" s="1947"/>
      <c r="X196" s="1947"/>
      <c r="Y196" s="1947"/>
      <c r="Z196" s="1947"/>
    </row>
    <row r="197" spans="1:26" ht="20.25" customHeight="1">
      <c r="A197" s="1947"/>
      <c r="B197" s="1947"/>
      <c r="C197" s="1947"/>
      <c r="D197" s="1947"/>
      <c r="E197" s="1947"/>
      <c r="F197" s="1947"/>
      <c r="G197" s="1947"/>
      <c r="H197" s="1947"/>
      <c r="I197" s="1947"/>
      <c r="J197" s="1947"/>
      <c r="K197" s="1947"/>
      <c r="L197" s="1947"/>
      <c r="M197" s="1947"/>
      <c r="N197" s="1947"/>
      <c r="O197" s="1947"/>
      <c r="P197" s="1947"/>
      <c r="Q197" s="1947"/>
      <c r="R197" s="1947"/>
      <c r="S197" s="1947"/>
      <c r="T197" s="1947"/>
      <c r="U197" s="1947"/>
      <c r="V197" s="1947"/>
      <c r="W197" s="1947"/>
      <c r="X197" s="1947"/>
      <c r="Y197" s="1947"/>
      <c r="Z197" s="1947"/>
    </row>
    <row r="198" spans="1:26" ht="20.25" customHeight="1">
      <c r="A198" s="1947"/>
      <c r="B198" s="1947"/>
      <c r="C198" s="1947"/>
      <c r="D198" s="1947"/>
      <c r="E198" s="1947"/>
      <c r="F198" s="1947"/>
      <c r="G198" s="1947"/>
      <c r="H198" s="1947"/>
      <c r="I198" s="1947"/>
      <c r="J198" s="1947"/>
      <c r="K198" s="1947"/>
      <c r="L198" s="1947"/>
      <c r="M198" s="1947"/>
      <c r="N198" s="1947"/>
      <c r="O198" s="1947"/>
      <c r="P198" s="1947"/>
      <c r="Q198" s="1947"/>
      <c r="R198" s="1947"/>
      <c r="S198" s="1947"/>
      <c r="T198" s="1947"/>
      <c r="U198" s="1947"/>
      <c r="V198" s="1947"/>
      <c r="W198" s="1947"/>
      <c r="X198" s="1947"/>
      <c r="Y198" s="1947"/>
      <c r="Z198" s="1947"/>
    </row>
    <row r="199" spans="1:26" ht="20.25" customHeight="1">
      <c r="A199" s="1947"/>
      <c r="B199" s="1947"/>
      <c r="C199" s="1947"/>
      <c r="D199" s="1947"/>
      <c r="E199" s="1947"/>
      <c r="F199" s="1947"/>
      <c r="G199" s="1947"/>
      <c r="H199" s="1947"/>
      <c r="I199" s="1947"/>
      <c r="J199" s="1947"/>
      <c r="K199" s="1947"/>
      <c r="L199" s="1947"/>
      <c r="M199" s="1947"/>
      <c r="N199" s="1947"/>
      <c r="O199" s="1947"/>
      <c r="P199" s="1947"/>
      <c r="Q199" s="1947"/>
      <c r="R199" s="1947"/>
      <c r="S199" s="1947"/>
      <c r="T199" s="1947"/>
      <c r="U199" s="1947"/>
      <c r="V199" s="1947"/>
      <c r="W199" s="1947"/>
      <c r="X199" s="1947"/>
      <c r="Y199" s="1947"/>
      <c r="Z199" s="1947"/>
    </row>
    <row r="200" spans="1:26" ht="20.25" customHeight="1">
      <c r="A200" s="1947"/>
      <c r="B200" s="1947"/>
      <c r="C200" s="1947"/>
      <c r="D200" s="1947"/>
      <c r="E200" s="1947"/>
      <c r="F200" s="1947"/>
      <c r="G200" s="1947"/>
      <c r="H200" s="1947"/>
      <c r="I200" s="1947"/>
      <c r="J200" s="1947"/>
      <c r="K200" s="1947"/>
      <c r="L200" s="1947"/>
      <c r="M200" s="1947"/>
      <c r="N200" s="1947"/>
      <c r="O200" s="1947"/>
      <c r="P200" s="1947"/>
      <c r="Q200" s="1947"/>
      <c r="R200" s="1947"/>
      <c r="S200" s="1947"/>
      <c r="T200" s="1947"/>
      <c r="U200" s="1947"/>
      <c r="V200" s="1947"/>
      <c r="W200" s="1947"/>
      <c r="X200" s="1947"/>
      <c r="Y200" s="1947"/>
      <c r="Z200" s="1947"/>
    </row>
    <row r="201" spans="1:26" ht="20.25" customHeight="1">
      <c r="A201" s="1947"/>
      <c r="B201" s="1947"/>
      <c r="C201" s="1947"/>
      <c r="D201" s="1947"/>
      <c r="E201" s="1947"/>
      <c r="F201" s="1947"/>
      <c r="G201" s="1947"/>
      <c r="H201" s="1947"/>
      <c r="I201" s="1947"/>
      <c r="J201" s="1947"/>
      <c r="K201" s="1947"/>
      <c r="L201" s="1947"/>
      <c r="M201" s="1947"/>
      <c r="N201" s="1947"/>
      <c r="O201" s="1947"/>
      <c r="P201" s="1947"/>
      <c r="Q201" s="1947"/>
      <c r="R201" s="1947"/>
      <c r="S201" s="1947"/>
      <c r="T201" s="1947"/>
      <c r="U201" s="1947"/>
      <c r="V201" s="1947"/>
      <c r="W201" s="1947"/>
      <c r="X201" s="1947"/>
      <c r="Y201" s="1947"/>
      <c r="Z201" s="1947"/>
    </row>
    <row r="202" spans="1:26" ht="20.25" customHeight="1">
      <c r="A202" s="1947"/>
      <c r="B202" s="1947"/>
      <c r="C202" s="1947"/>
      <c r="D202" s="1947"/>
      <c r="E202" s="1947"/>
      <c r="F202" s="1947"/>
      <c r="G202" s="1947"/>
      <c r="H202" s="1947"/>
      <c r="I202" s="1947"/>
      <c r="J202" s="1947"/>
      <c r="K202" s="1947"/>
      <c r="L202" s="1947"/>
      <c r="M202" s="1947"/>
      <c r="N202" s="1947"/>
      <c r="O202" s="1947"/>
      <c r="P202" s="1947"/>
      <c r="Q202" s="1947"/>
      <c r="R202" s="1947"/>
      <c r="S202" s="1947"/>
      <c r="T202" s="1947"/>
      <c r="U202" s="1947"/>
      <c r="V202" s="1947"/>
      <c r="W202" s="1947"/>
      <c r="X202" s="1947"/>
      <c r="Y202" s="1947"/>
      <c r="Z202" s="1947"/>
    </row>
    <row r="203" spans="1:26" ht="20.25" customHeight="1">
      <c r="A203" s="1947"/>
      <c r="B203" s="1947"/>
      <c r="C203" s="1947"/>
      <c r="D203" s="1947"/>
      <c r="E203" s="1947"/>
      <c r="F203" s="1947"/>
      <c r="G203" s="1947"/>
      <c r="H203" s="1947"/>
      <c r="I203" s="1947"/>
      <c r="J203" s="1947"/>
      <c r="K203" s="1947"/>
      <c r="L203" s="1947"/>
      <c r="M203" s="1947"/>
      <c r="N203" s="1947"/>
      <c r="O203" s="1947"/>
      <c r="P203" s="1947"/>
      <c r="Q203" s="1947"/>
      <c r="R203" s="1947"/>
      <c r="S203" s="1947"/>
      <c r="T203" s="1947"/>
      <c r="U203" s="1947"/>
      <c r="V203" s="1947"/>
      <c r="W203" s="1947"/>
      <c r="X203" s="1947"/>
      <c r="Y203" s="1947"/>
      <c r="Z203" s="1947"/>
    </row>
    <row r="204" spans="1:26" ht="20.25" customHeight="1">
      <c r="A204" s="1947"/>
      <c r="B204" s="1947"/>
      <c r="C204" s="1947"/>
      <c r="D204" s="1947"/>
      <c r="E204" s="1947"/>
      <c r="F204" s="1947"/>
      <c r="G204" s="1947"/>
      <c r="H204" s="1947"/>
      <c r="I204" s="1947"/>
      <c r="J204" s="1947"/>
      <c r="K204" s="1947"/>
      <c r="L204" s="1947"/>
      <c r="M204" s="1947"/>
      <c r="N204" s="1947"/>
      <c r="O204" s="1947"/>
      <c r="P204" s="1947"/>
      <c r="Q204" s="1947"/>
      <c r="R204" s="1947"/>
      <c r="S204" s="1947"/>
      <c r="T204" s="1947"/>
      <c r="U204" s="1947"/>
      <c r="V204" s="1947"/>
      <c r="W204" s="1947"/>
      <c r="X204" s="1947"/>
      <c r="Y204" s="1947"/>
      <c r="Z204" s="1947"/>
    </row>
    <row r="205" spans="1:26" ht="20.25" customHeight="1">
      <c r="A205" s="1947"/>
      <c r="B205" s="1947"/>
      <c r="C205" s="1947"/>
      <c r="D205" s="1947"/>
      <c r="E205" s="1947"/>
      <c r="F205" s="1947"/>
      <c r="G205" s="1947"/>
      <c r="H205" s="1947"/>
      <c r="I205" s="1947"/>
      <c r="J205" s="1947"/>
      <c r="K205" s="1947"/>
      <c r="L205" s="1947"/>
      <c r="M205" s="1947"/>
      <c r="N205" s="1947"/>
      <c r="O205" s="1947"/>
      <c r="P205" s="1947"/>
      <c r="Q205" s="1947"/>
      <c r="R205" s="1947"/>
      <c r="S205" s="1947"/>
      <c r="T205" s="1947"/>
      <c r="U205" s="1947"/>
      <c r="V205" s="1947"/>
      <c r="W205" s="1947"/>
      <c r="X205" s="1947"/>
      <c r="Y205" s="1947"/>
      <c r="Z205" s="1947"/>
    </row>
    <row r="206" spans="1:26" ht="20.25" customHeight="1">
      <c r="A206" s="1947"/>
      <c r="B206" s="1947"/>
      <c r="C206" s="1947"/>
      <c r="D206" s="1947"/>
      <c r="E206" s="1947"/>
      <c r="F206" s="1947"/>
      <c r="G206" s="1947"/>
      <c r="H206" s="1947"/>
      <c r="I206" s="1947"/>
      <c r="J206" s="1947"/>
      <c r="K206" s="1947"/>
      <c r="L206" s="1947"/>
      <c r="M206" s="1947"/>
      <c r="N206" s="1947"/>
      <c r="O206" s="1947"/>
      <c r="P206" s="1947"/>
      <c r="Q206" s="1947"/>
      <c r="R206" s="1947"/>
      <c r="S206" s="1947"/>
      <c r="T206" s="1947"/>
      <c r="U206" s="1947"/>
      <c r="V206" s="1947"/>
      <c r="W206" s="1947"/>
      <c r="X206" s="1947"/>
      <c r="Y206" s="1947"/>
      <c r="Z206" s="1947"/>
    </row>
    <row r="207" spans="1:26" ht="20.25" customHeight="1">
      <c r="A207" s="1947"/>
      <c r="B207" s="1947"/>
      <c r="C207" s="1947"/>
      <c r="D207" s="1947"/>
      <c r="E207" s="1947"/>
      <c r="F207" s="1947"/>
      <c r="G207" s="1947"/>
      <c r="H207" s="1947"/>
      <c r="I207" s="1947"/>
      <c r="J207" s="1947"/>
      <c r="K207" s="1947"/>
      <c r="L207" s="1947"/>
      <c r="M207" s="1947"/>
      <c r="N207" s="1947"/>
      <c r="O207" s="1947"/>
      <c r="P207" s="1947"/>
      <c r="Q207" s="1947"/>
      <c r="R207" s="1947"/>
      <c r="S207" s="1947"/>
      <c r="T207" s="1947"/>
      <c r="U207" s="1947"/>
      <c r="V207" s="1947"/>
      <c r="W207" s="1947"/>
      <c r="X207" s="1947"/>
      <c r="Y207" s="1947"/>
      <c r="Z207" s="1947"/>
    </row>
    <row r="208" spans="1:26" ht="20.25" customHeight="1">
      <c r="A208" s="1947"/>
      <c r="B208" s="1947"/>
      <c r="C208" s="1947"/>
      <c r="D208" s="1947"/>
      <c r="E208" s="1947"/>
      <c r="F208" s="1947"/>
      <c r="G208" s="1947"/>
      <c r="H208" s="1947"/>
      <c r="I208" s="1947"/>
      <c r="J208" s="1947"/>
      <c r="K208" s="1947"/>
      <c r="L208" s="1947"/>
      <c r="M208" s="1947"/>
      <c r="N208" s="1947"/>
      <c r="O208" s="1947"/>
      <c r="P208" s="1947"/>
      <c r="Q208" s="1947"/>
      <c r="R208" s="1947"/>
      <c r="S208" s="1947"/>
      <c r="T208" s="1947"/>
      <c r="U208" s="1947"/>
      <c r="V208" s="1947"/>
      <c r="W208" s="1947"/>
      <c r="X208" s="1947"/>
      <c r="Y208" s="1947"/>
      <c r="Z208" s="1947"/>
    </row>
    <row r="209" spans="1:26" ht="20.25" customHeight="1">
      <c r="A209" s="1947"/>
      <c r="B209" s="1947"/>
      <c r="C209" s="1947"/>
      <c r="D209" s="1947"/>
      <c r="E209" s="1947"/>
      <c r="F209" s="1947"/>
      <c r="G209" s="1947"/>
      <c r="H209" s="1947"/>
      <c r="I209" s="1947"/>
      <c r="J209" s="1947"/>
      <c r="K209" s="1947"/>
      <c r="L209" s="1947"/>
      <c r="M209" s="1947"/>
      <c r="N209" s="1947"/>
      <c r="O209" s="1947"/>
      <c r="P209" s="1947"/>
      <c r="Q209" s="1947"/>
      <c r="R209" s="1947"/>
      <c r="S209" s="1947"/>
      <c r="T209" s="1947"/>
      <c r="U209" s="1947"/>
      <c r="V209" s="1947"/>
      <c r="W209" s="1947"/>
      <c r="X209" s="1947"/>
      <c r="Y209" s="1947"/>
      <c r="Z209" s="1947"/>
    </row>
    <row r="210" spans="1:26" ht="20.25" customHeight="1">
      <c r="A210" s="1947"/>
      <c r="B210" s="1947"/>
      <c r="C210" s="1947"/>
      <c r="D210" s="1947"/>
      <c r="E210" s="1947"/>
      <c r="F210" s="1947"/>
      <c r="G210" s="1947"/>
      <c r="H210" s="1947"/>
      <c r="I210" s="1947"/>
      <c r="J210" s="1947"/>
      <c r="K210" s="1947"/>
      <c r="L210" s="1947"/>
      <c r="M210" s="1947"/>
      <c r="N210" s="1947"/>
      <c r="O210" s="1947"/>
      <c r="P210" s="1947"/>
      <c r="Q210" s="1947"/>
      <c r="R210" s="1947"/>
      <c r="S210" s="1947"/>
      <c r="T210" s="1947"/>
      <c r="U210" s="1947"/>
      <c r="V210" s="1947"/>
      <c r="W210" s="1947"/>
      <c r="X210" s="1947"/>
      <c r="Y210" s="1947"/>
      <c r="Z210" s="1947"/>
    </row>
    <row r="211" spans="1:26" ht="20.25" customHeight="1">
      <c r="A211" s="1947"/>
      <c r="B211" s="1947"/>
      <c r="C211" s="1947"/>
      <c r="D211" s="1947"/>
      <c r="E211" s="1947"/>
      <c r="F211" s="1947"/>
      <c r="G211" s="1947"/>
      <c r="H211" s="1947"/>
      <c r="I211" s="1947"/>
      <c r="J211" s="1947"/>
      <c r="K211" s="1947"/>
      <c r="L211" s="1947"/>
      <c r="M211" s="1947"/>
      <c r="N211" s="1947"/>
      <c r="O211" s="1947"/>
      <c r="P211" s="1947"/>
      <c r="Q211" s="1947"/>
      <c r="R211" s="1947"/>
      <c r="S211" s="1947"/>
      <c r="T211" s="1947"/>
      <c r="U211" s="1947"/>
      <c r="V211" s="1947"/>
      <c r="W211" s="1947"/>
      <c r="X211" s="1947"/>
      <c r="Y211" s="1947"/>
      <c r="Z211" s="1947"/>
    </row>
    <row r="212" spans="1:26" ht="20.25" customHeight="1">
      <c r="A212" s="1947"/>
      <c r="B212" s="1947"/>
      <c r="C212" s="1947"/>
      <c r="D212" s="1947"/>
      <c r="E212" s="1947"/>
      <c r="F212" s="1947"/>
      <c r="G212" s="1947"/>
      <c r="H212" s="1947"/>
      <c r="I212" s="1947"/>
      <c r="J212" s="1947"/>
      <c r="K212" s="1947"/>
      <c r="L212" s="1947"/>
      <c r="M212" s="1947"/>
      <c r="N212" s="1947"/>
      <c r="O212" s="1947"/>
      <c r="P212" s="1947"/>
      <c r="Q212" s="1947"/>
      <c r="R212" s="1947"/>
      <c r="S212" s="1947"/>
      <c r="T212" s="1947"/>
      <c r="U212" s="1947"/>
      <c r="V212" s="1947"/>
      <c r="W212" s="1947"/>
      <c r="X212" s="1947"/>
      <c r="Y212" s="1947"/>
      <c r="Z212" s="1947"/>
    </row>
    <row r="213" spans="1:26" ht="20.25" customHeight="1">
      <c r="A213" s="1947"/>
      <c r="B213" s="1947"/>
      <c r="C213" s="1947"/>
      <c r="D213" s="1947"/>
      <c r="E213" s="1947"/>
      <c r="F213" s="1947"/>
      <c r="G213" s="1947"/>
      <c r="H213" s="1947"/>
      <c r="I213" s="1947"/>
      <c r="J213" s="1947"/>
      <c r="K213" s="1947"/>
      <c r="L213" s="1947"/>
      <c r="M213" s="1947"/>
      <c r="N213" s="1947"/>
      <c r="O213" s="1947"/>
      <c r="P213" s="1947"/>
      <c r="Q213" s="1947"/>
      <c r="R213" s="1947"/>
      <c r="S213" s="1947"/>
      <c r="T213" s="1947"/>
      <c r="U213" s="1947"/>
      <c r="V213" s="1947"/>
      <c r="W213" s="1947"/>
      <c r="X213" s="1947"/>
      <c r="Y213" s="1947"/>
      <c r="Z213" s="1947"/>
    </row>
    <row r="214" spans="1:26" ht="20.25" customHeight="1">
      <c r="A214" s="1947"/>
      <c r="B214" s="1947"/>
      <c r="C214" s="1947"/>
      <c r="D214" s="1947"/>
      <c r="E214" s="1947"/>
      <c r="F214" s="1947"/>
      <c r="G214" s="1947"/>
      <c r="H214" s="1947"/>
      <c r="I214" s="1947"/>
      <c r="J214" s="1947"/>
      <c r="K214" s="1947"/>
      <c r="L214" s="1947"/>
      <c r="M214" s="1947"/>
      <c r="N214" s="1947"/>
      <c r="O214" s="1947"/>
      <c r="P214" s="1947"/>
      <c r="Q214" s="1947"/>
      <c r="R214" s="1947"/>
      <c r="S214" s="1947"/>
      <c r="T214" s="1947"/>
      <c r="U214" s="1947"/>
      <c r="V214" s="1947"/>
      <c r="W214" s="1947"/>
      <c r="X214" s="1947"/>
      <c r="Y214" s="1947"/>
      <c r="Z214" s="1947"/>
    </row>
    <row r="215" spans="1:26" ht="20.25" customHeight="1">
      <c r="A215" s="1947"/>
      <c r="B215" s="1947"/>
      <c r="C215" s="1947"/>
      <c r="D215" s="1947"/>
      <c r="E215" s="1947"/>
      <c r="F215" s="1947"/>
      <c r="G215" s="1947"/>
      <c r="H215" s="1947"/>
      <c r="I215" s="1947"/>
      <c r="J215" s="1947"/>
      <c r="K215" s="1947"/>
      <c r="L215" s="1947"/>
      <c r="M215" s="1947"/>
      <c r="N215" s="1947"/>
      <c r="O215" s="1947"/>
      <c r="P215" s="1947"/>
      <c r="Q215" s="1947"/>
      <c r="R215" s="1947"/>
      <c r="S215" s="1947"/>
      <c r="T215" s="1947"/>
      <c r="U215" s="1947"/>
      <c r="V215" s="1947"/>
      <c r="W215" s="1947"/>
      <c r="X215" s="1947"/>
      <c r="Y215" s="1947"/>
      <c r="Z215" s="1947"/>
    </row>
    <row r="216" spans="1:26" ht="20.25" customHeight="1">
      <c r="A216" s="1947"/>
      <c r="B216" s="1947"/>
      <c r="C216" s="1947"/>
      <c r="D216" s="1947"/>
      <c r="E216" s="1947"/>
      <c r="F216" s="1947"/>
      <c r="G216" s="1947"/>
      <c r="H216" s="1947"/>
      <c r="I216" s="1947"/>
      <c r="J216" s="1947"/>
      <c r="K216" s="1947"/>
      <c r="L216" s="1947"/>
      <c r="M216" s="1947"/>
      <c r="N216" s="1947"/>
      <c r="O216" s="1947"/>
      <c r="P216" s="1947"/>
      <c r="Q216" s="1947"/>
      <c r="R216" s="1947"/>
      <c r="S216" s="1947"/>
      <c r="T216" s="1947"/>
      <c r="U216" s="1947"/>
      <c r="V216" s="1947"/>
      <c r="W216" s="1947"/>
      <c r="X216" s="1947"/>
      <c r="Y216" s="1947"/>
      <c r="Z216" s="1947"/>
    </row>
    <row r="217" spans="1:26" ht="20.25" customHeight="1">
      <c r="A217" s="1947"/>
      <c r="B217" s="1947"/>
      <c r="C217" s="1947"/>
      <c r="D217" s="1947"/>
      <c r="E217" s="1947"/>
      <c r="F217" s="1947"/>
      <c r="G217" s="1947"/>
      <c r="H217" s="1947"/>
      <c r="I217" s="1947"/>
      <c r="J217" s="1947"/>
      <c r="K217" s="1947"/>
      <c r="L217" s="1947"/>
      <c r="M217" s="1947"/>
      <c r="N217" s="1947"/>
      <c r="O217" s="1947"/>
      <c r="P217" s="1947"/>
      <c r="Q217" s="1947"/>
      <c r="R217" s="1947"/>
      <c r="S217" s="1947"/>
      <c r="T217" s="1947"/>
      <c r="U217" s="1947"/>
      <c r="V217" s="1947"/>
      <c r="W217" s="1947"/>
      <c r="X217" s="1947"/>
      <c r="Y217" s="1947"/>
      <c r="Z217" s="1947"/>
    </row>
    <row r="218" spans="1:26" ht="20.25" customHeight="1">
      <c r="A218" s="1947"/>
      <c r="B218" s="1947"/>
      <c r="C218" s="1947"/>
      <c r="D218" s="1947"/>
      <c r="E218" s="1947"/>
      <c r="F218" s="1947"/>
      <c r="G218" s="1947"/>
      <c r="H218" s="1947"/>
      <c r="I218" s="1947"/>
      <c r="J218" s="1947"/>
      <c r="K218" s="1947"/>
      <c r="L218" s="1947"/>
      <c r="M218" s="1947"/>
      <c r="N218" s="1947"/>
      <c r="O218" s="1947"/>
      <c r="P218" s="1947"/>
      <c r="Q218" s="1947"/>
      <c r="R218" s="1947"/>
      <c r="S218" s="1947"/>
      <c r="T218" s="1947"/>
      <c r="U218" s="1947"/>
      <c r="V218" s="1947"/>
      <c r="W218" s="1947"/>
      <c r="X218" s="1947"/>
      <c r="Y218" s="1947"/>
      <c r="Z218" s="1947"/>
    </row>
    <row r="219" spans="1:26" ht="20.25" customHeight="1">
      <c r="A219" s="1947"/>
      <c r="B219" s="1947"/>
      <c r="C219" s="1947"/>
      <c r="D219" s="1947"/>
      <c r="E219" s="1947"/>
      <c r="F219" s="1947"/>
      <c r="G219" s="1947"/>
      <c r="H219" s="1947"/>
      <c r="I219" s="1947"/>
      <c r="J219" s="1947"/>
      <c r="K219" s="1947"/>
      <c r="L219" s="1947"/>
      <c r="M219" s="1947"/>
      <c r="N219" s="1947"/>
      <c r="O219" s="1947"/>
      <c r="P219" s="1947"/>
      <c r="Q219" s="1947"/>
      <c r="R219" s="1947"/>
      <c r="S219" s="1947"/>
      <c r="T219" s="1947"/>
      <c r="U219" s="1947"/>
      <c r="V219" s="1947"/>
      <c r="W219" s="1947"/>
      <c r="X219" s="1947"/>
      <c r="Y219" s="1947"/>
      <c r="Z219" s="1947"/>
    </row>
    <row r="220" spans="1:26" ht="20.25" customHeight="1">
      <c r="A220" s="1947"/>
      <c r="B220" s="1947"/>
      <c r="C220" s="1947"/>
      <c r="D220" s="1947"/>
      <c r="E220" s="1947"/>
      <c r="F220" s="1947"/>
      <c r="G220" s="1947"/>
      <c r="H220" s="1947"/>
      <c r="I220" s="1947"/>
      <c r="J220" s="1947"/>
      <c r="K220" s="1947"/>
      <c r="L220" s="1947"/>
      <c r="M220" s="1947"/>
      <c r="N220" s="1947"/>
      <c r="O220" s="1947"/>
      <c r="P220" s="1947"/>
      <c r="Q220" s="1947"/>
      <c r="R220" s="1947"/>
      <c r="S220" s="1947"/>
      <c r="T220" s="1947"/>
      <c r="U220" s="1947"/>
      <c r="V220" s="1947"/>
      <c r="W220" s="1947"/>
      <c r="X220" s="1947"/>
      <c r="Y220" s="1947"/>
      <c r="Z220" s="1947"/>
    </row>
    <row r="221" spans="1:26" ht="20.25" customHeight="1">
      <c r="A221" s="1947"/>
      <c r="B221" s="1947"/>
      <c r="C221" s="1947"/>
      <c r="D221" s="1947"/>
      <c r="E221" s="1947"/>
      <c r="F221" s="1947"/>
      <c r="G221" s="1947"/>
      <c r="H221" s="1947"/>
      <c r="I221" s="1947"/>
      <c r="J221" s="1947"/>
      <c r="K221" s="1947"/>
      <c r="L221" s="1947"/>
      <c r="M221" s="1947"/>
      <c r="N221" s="1947"/>
      <c r="O221" s="1947"/>
      <c r="P221" s="1947"/>
      <c r="Q221" s="1947"/>
      <c r="R221" s="1947"/>
      <c r="S221" s="1947"/>
      <c r="T221" s="1947"/>
      <c r="U221" s="1947"/>
      <c r="V221" s="1947"/>
      <c r="W221" s="1947"/>
      <c r="X221" s="1947"/>
      <c r="Y221" s="1947"/>
      <c r="Z221" s="1947"/>
    </row>
    <row r="222" spans="1:26" ht="20.25" customHeight="1">
      <c r="A222" s="1947"/>
      <c r="B222" s="1947"/>
      <c r="C222" s="1947"/>
      <c r="D222" s="1947"/>
      <c r="E222" s="1947"/>
      <c r="F222" s="1947"/>
      <c r="G222" s="1947"/>
      <c r="H222" s="1947"/>
      <c r="I222" s="1947"/>
      <c r="J222" s="1947"/>
      <c r="K222" s="1947"/>
      <c r="L222" s="1947"/>
      <c r="M222" s="1947"/>
      <c r="N222" s="1947"/>
      <c r="O222" s="1947"/>
      <c r="P222" s="1947"/>
      <c r="Q222" s="1947"/>
      <c r="R222" s="1947"/>
      <c r="S222" s="1947"/>
      <c r="T222" s="1947"/>
      <c r="U222" s="1947"/>
      <c r="V222" s="1947"/>
      <c r="W222" s="1947"/>
      <c r="X222" s="1947"/>
      <c r="Y222" s="1947"/>
      <c r="Z222" s="1947"/>
    </row>
    <row r="223" spans="1:26" ht="20.25" customHeight="1">
      <c r="A223" s="1947"/>
      <c r="B223" s="1947"/>
      <c r="C223" s="1947"/>
      <c r="D223" s="1947"/>
      <c r="E223" s="1947"/>
      <c r="F223" s="1947"/>
      <c r="G223" s="1947"/>
      <c r="H223" s="1947"/>
      <c r="I223" s="1947"/>
      <c r="J223" s="1947"/>
      <c r="K223" s="1947"/>
      <c r="L223" s="1947"/>
      <c r="M223" s="1947"/>
      <c r="N223" s="1947"/>
      <c r="O223" s="1947"/>
      <c r="P223" s="1947"/>
      <c r="Q223" s="1947"/>
      <c r="R223" s="1947"/>
      <c r="S223" s="1947"/>
      <c r="T223" s="1947"/>
      <c r="U223" s="1947"/>
      <c r="V223" s="1947"/>
      <c r="W223" s="1947"/>
      <c r="X223" s="1947"/>
      <c r="Y223" s="1947"/>
      <c r="Z223" s="1947"/>
    </row>
    <row r="224" spans="1:26" ht="20.25" customHeight="1">
      <c r="A224" s="1947"/>
      <c r="B224" s="1947"/>
      <c r="C224" s="1947"/>
      <c r="D224" s="1947"/>
      <c r="E224" s="1947"/>
      <c r="F224" s="1947"/>
      <c r="G224" s="1947"/>
      <c r="H224" s="1947"/>
      <c r="I224" s="1947"/>
      <c r="J224" s="1947"/>
      <c r="K224" s="1947"/>
      <c r="L224" s="1947"/>
      <c r="M224" s="1947"/>
      <c r="N224" s="1947"/>
      <c r="O224" s="1947"/>
      <c r="P224" s="1947"/>
      <c r="Q224" s="1947"/>
      <c r="R224" s="1947"/>
      <c r="S224" s="1947"/>
      <c r="T224" s="1947"/>
      <c r="U224" s="1947"/>
      <c r="V224" s="1947"/>
      <c r="W224" s="1947"/>
      <c r="X224" s="1947"/>
      <c r="Y224" s="1947"/>
      <c r="Z224" s="1947"/>
    </row>
    <row r="225" spans="1:26" ht="20.25" customHeight="1">
      <c r="A225" s="1947"/>
      <c r="B225" s="1947"/>
      <c r="C225" s="1947"/>
      <c r="D225" s="1947"/>
      <c r="E225" s="1947"/>
      <c r="F225" s="1947"/>
      <c r="G225" s="1947"/>
      <c r="H225" s="1947"/>
      <c r="I225" s="1947"/>
      <c r="J225" s="1947"/>
      <c r="K225" s="1947"/>
      <c r="L225" s="1947"/>
      <c r="M225" s="1947"/>
      <c r="N225" s="1947"/>
      <c r="O225" s="1947"/>
      <c r="P225" s="1947"/>
      <c r="Q225" s="1947"/>
      <c r="R225" s="1947"/>
      <c r="S225" s="1947"/>
      <c r="T225" s="1947"/>
      <c r="U225" s="1947"/>
      <c r="V225" s="1947"/>
      <c r="W225" s="1947"/>
      <c r="X225" s="1947"/>
      <c r="Y225" s="1947"/>
      <c r="Z225" s="1947"/>
    </row>
    <row r="226" spans="1:26" ht="20.25" customHeight="1">
      <c r="A226" s="1947"/>
      <c r="B226" s="1947"/>
      <c r="C226" s="1947"/>
      <c r="D226" s="1947"/>
      <c r="E226" s="1947"/>
      <c r="F226" s="1947"/>
      <c r="G226" s="1947"/>
      <c r="H226" s="1947"/>
      <c r="I226" s="1947"/>
      <c r="J226" s="1947"/>
      <c r="K226" s="1947"/>
      <c r="L226" s="1947"/>
      <c r="M226" s="1947"/>
      <c r="N226" s="1947"/>
      <c r="O226" s="1947"/>
      <c r="P226" s="1947"/>
      <c r="Q226" s="1947"/>
      <c r="R226" s="1947"/>
      <c r="S226" s="1947"/>
      <c r="T226" s="1947"/>
      <c r="U226" s="1947"/>
      <c r="V226" s="1947"/>
      <c r="W226" s="1947"/>
      <c r="X226" s="1947"/>
      <c r="Y226" s="1947"/>
      <c r="Z226" s="1947"/>
    </row>
    <row r="227" spans="1:26" ht="20.25" customHeight="1">
      <c r="A227" s="1947"/>
      <c r="B227" s="1947"/>
      <c r="C227" s="1947"/>
      <c r="D227" s="1947"/>
      <c r="E227" s="1947"/>
      <c r="F227" s="1947"/>
      <c r="G227" s="1947"/>
      <c r="H227" s="1947"/>
      <c r="I227" s="1947"/>
      <c r="J227" s="1947"/>
      <c r="K227" s="1947"/>
      <c r="L227" s="1947"/>
      <c r="M227" s="1947"/>
      <c r="N227" s="1947"/>
      <c r="O227" s="1947"/>
      <c r="P227" s="1947"/>
      <c r="Q227" s="1947"/>
      <c r="R227" s="1947"/>
      <c r="S227" s="1947"/>
      <c r="T227" s="1947"/>
      <c r="U227" s="1947"/>
      <c r="V227" s="1947"/>
      <c r="W227" s="1947"/>
      <c r="X227" s="1947"/>
      <c r="Y227" s="1947"/>
      <c r="Z227" s="1947"/>
    </row>
    <row r="228" spans="1:26" ht="20.25" customHeight="1">
      <c r="A228" s="1947"/>
      <c r="B228" s="1947"/>
      <c r="C228" s="1947"/>
      <c r="D228" s="1947"/>
      <c r="E228" s="1947"/>
      <c r="F228" s="1947"/>
      <c r="G228" s="1947"/>
      <c r="H228" s="1947"/>
      <c r="I228" s="1947"/>
      <c r="J228" s="1947"/>
      <c r="K228" s="1947"/>
      <c r="L228" s="1947"/>
      <c r="M228" s="1947"/>
      <c r="N228" s="1947"/>
      <c r="O228" s="1947"/>
      <c r="P228" s="1947"/>
      <c r="Q228" s="1947"/>
      <c r="R228" s="1947"/>
      <c r="S228" s="1947"/>
      <c r="T228" s="1947"/>
      <c r="U228" s="1947"/>
      <c r="V228" s="1947"/>
      <c r="W228" s="1947"/>
      <c r="X228" s="1947"/>
      <c r="Y228" s="1947"/>
      <c r="Z228" s="1947"/>
    </row>
    <row r="229" spans="1:26" ht="20.25" customHeight="1">
      <c r="A229" s="1947"/>
      <c r="B229" s="1947"/>
      <c r="C229" s="1947"/>
      <c r="D229" s="1947"/>
      <c r="E229" s="1947"/>
      <c r="F229" s="1947"/>
      <c r="G229" s="1947"/>
      <c r="H229" s="1947"/>
      <c r="I229" s="1947"/>
      <c r="J229" s="1947"/>
      <c r="K229" s="1947"/>
      <c r="L229" s="1947"/>
      <c r="M229" s="1947"/>
      <c r="N229" s="1947"/>
      <c r="O229" s="1947"/>
      <c r="P229" s="1947"/>
      <c r="Q229" s="1947"/>
      <c r="R229" s="1947"/>
      <c r="S229" s="1947"/>
      <c r="T229" s="1947"/>
      <c r="U229" s="1947"/>
      <c r="V229" s="1947"/>
      <c r="W229" s="1947"/>
      <c r="X229" s="1947"/>
      <c r="Y229" s="1947"/>
      <c r="Z229" s="1947"/>
    </row>
    <row r="230" spans="1:26" ht="20.25" customHeight="1">
      <c r="A230" s="1947"/>
      <c r="B230" s="1947"/>
      <c r="C230" s="1947"/>
      <c r="D230" s="1947"/>
      <c r="E230" s="1947"/>
      <c r="F230" s="1947"/>
      <c r="G230" s="1947"/>
      <c r="H230" s="1947"/>
      <c r="I230" s="1947"/>
      <c r="J230" s="1947"/>
      <c r="K230" s="1947"/>
      <c r="L230" s="1947"/>
      <c r="M230" s="1947"/>
      <c r="N230" s="1947"/>
      <c r="O230" s="1947"/>
      <c r="P230" s="1947"/>
      <c r="Q230" s="1947"/>
      <c r="R230" s="1947"/>
      <c r="S230" s="1947"/>
      <c r="T230" s="1947"/>
      <c r="U230" s="1947"/>
      <c r="V230" s="1947"/>
      <c r="W230" s="1947"/>
      <c r="X230" s="1947"/>
      <c r="Y230" s="1947"/>
      <c r="Z230" s="1947"/>
    </row>
    <row r="231" spans="1:26" ht="20.25" customHeight="1">
      <c r="A231" s="1947"/>
      <c r="B231" s="1947"/>
      <c r="C231" s="1947"/>
      <c r="D231" s="1947"/>
      <c r="E231" s="1947"/>
      <c r="F231" s="1947"/>
      <c r="G231" s="1947"/>
      <c r="H231" s="1947"/>
      <c r="I231" s="1947"/>
      <c r="J231" s="1947"/>
      <c r="K231" s="1947"/>
      <c r="L231" s="1947"/>
      <c r="M231" s="1947"/>
      <c r="N231" s="1947"/>
      <c r="O231" s="1947"/>
      <c r="P231" s="1947"/>
      <c r="Q231" s="1947"/>
      <c r="R231" s="1947"/>
      <c r="S231" s="1947"/>
      <c r="T231" s="1947"/>
      <c r="U231" s="1947"/>
      <c r="V231" s="1947"/>
      <c r="W231" s="1947"/>
      <c r="X231" s="1947"/>
      <c r="Y231" s="1947"/>
      <c r="Z231" s="1947"/>
    </row>
    <row r="232" spans="1:26" ht="20.25" customHeight="1">
      <c r="A232" s="1947"/>
      <c r="B232" s="1947"/>
      <c r="C232" s="1947"/>
      <c r="D232" s="1947"/>
      <c r="E232" s="1947"/>
      <c r="F232" s="1947"/>
      <c r="G232" s="1947"/>
      <c r="H232" s="1947"/>
      <c r="I232" s="1947"/>
      <c r="J232" s="1947"/>
      <c r="K232" s="1947"/>
      <c r="L232" s="1947"/>
      <c r="M232" s="1947"/>
      <c r="N232" s="1947"/>
      <c r="O232" s="1947"/>
      <c r="P232" s="1947"/>
      <c r="Q232" s="1947"/>
      <c r="R232" s="1947"/>
      <c r="S232" s="1947"/>
      <c r="T232" s="1947"/>
      <c r="U232" s="1947"/>
      <c r="V232" s="1947"/>
      <c r="W232" s="1947"/>
      <c r="X232" s="1947"/>
      <c r="Y232" s="1947"/>
      <c r="Z232" s="1947"/>
    </row>
    <row r="233" spans="1:26" ht="20.25" customHeight="1">
      <c r="A233" s="1947"/>
      <c r="B233" s="1947"/>
      <c r="C233" s="1947"/>
      <c r="D233" s="1947"/>
      <c r="E233" s="1947"/>
      <c r="F233" s="1947"/>
      <c r="G233" s="1947"/>
      <c r="H233" s="1947"/>
      <c r="I233" s="1947"/>
      <c r="J233" s="1947"/>
      <c r="K233" s="1947"/>
      <c r="L233" s="1947"/>
      <c r="M233" s="1947"/>
      <c r="N233" s="1947"/>
      <c r="O233" s="1947"/>
      <c r="P233" s="1947"/>
      <c r="Q233" s="1947"/>
      <c r="R233" s="1947"/>
      <c r="S233" s="1947"/>
      <c r="T233" s="1947"/>
      <c r="U233" s="1947"/>
      <c r="V233" s="1947"/>
      <c r="W233" s="1947"/>
      <c r="X233" s="1947"/>
      <c r="Y233" s="1947"/>
      <c r="Z233" s="1947"/>
    </row>
    <row r="234" spans="1:26" ht="20.25" customHeight="1">
      <c r="A234" s="1947"/>
      <c r="B234" s="1947"/>
      <c r="C234" s="1947"/>
      <c r="D234" s="1947"/>
      <c r="E234" s="1947"/>
      <c r="F234" s="1947"/>
      <c r="G234" s="1947"/>
      <c r="H234" s="1947"/>
      <c r="I234" s="1947"/>
      <c r="J234" s="1947"/>
      <c r="K234" s="1947"/>
      <c r="L234" s="1947"/>
      <c r="M234" s="1947"/>
      <c r="N234" s="1947"/>
      <c r="O234" s="1947"/>
      <c r="P234" s="1947"/>
      <c r="Q234" s="1947"/>
      <c r="R234" s="1947"/>
      <c r="S234" s="1947"/>
      <c r="T234" s="1947"/>
      <c r="U234" s="1947"/>
      <c r="V234" s="1947"/>
      <c r="W234" s="1947"/>
      <c r="X234" s="1947"/>
      <c r="Y234" s="1947"/>
      <c r="Z234" s="1947"/>
    </row>
    <row r="235" spans="1:26" ht="20.25" customHeight="1">
      <c r="A235" s="1947"/>
      <c r="B235" s="1947"/>
      <c r="C235" s="1947"/>
      <c r="D235" s="1947"/>
      <c r="E235" s="1947"/>
      <c r="F235" s="1947"/>
      <c r="G235" s="1947"/>
      <c r="H235" s="1947"/>
      <c r="I235" s="1947"/>
      <c r="J235" s="1947"/>
      <c r="K235" s="1947"/>
      <c r="L235" s="1947"/>
      <c r="M235" s="1947"/>
      <c r="N235" s="1947"/>
      <c r="O235" s="1947"/>
      <c r="P235" s="1947"/>
      <c r="Q235" s="1947"/>
      <c r="R235" s="1947"/>
      <c r="S235" s="1947"/>
      <c r="T235" s="1947"/>
      <c r="U235" s="1947"/>
      <c r="V235" s="1947"/>
      <c r="W235" s="1947"/>
      <c r="X235" s="1947"/>
      <c r="Y235" s="1947"/>
      <c r="Z235" s="1947"/>
    </row>
    <row r="236" spans="1:26" ht="20.25" customHeight="1">
      <c r="A236" s="1947"/>
      <c r="B236" s="1947"/>
      <c r="C236" s="1947"/>
      <c r="D236" s="1947"/>
      <c r="E236" s="1947"/>
      <c r="F236" s="1947"/>
      <c r="G236" s="1947"/>
      <c r="H236" s="1947"/>
      <c r="I236" s="1947"/>
      <c r="J236" s="1947"/>
      <c r="K236" s="1947"/>
      <c r="L236" s="1947"/>
      <c r="M236" s="1947"/>
      <c r="N236" s="1947"/>
      <c r="O236" s="1947"/>
      <c r="P236" s="1947"/>
      <c r="Q236" s="1947"/>
      <c r="R236" s="1947"/>
      <c r="S236" s="1947"/>
      <c r="T236" s="1947"/>
      <c r="U236" s="1947"/>
      <c r="V236" s="1947"/>
      <c r="W236" s="1947"/>
      <c r="X236" s="1947"/>
      <c r="Y236" s="1947"/>
      <c r="Z236" s="1947"/>
    </row>
    <row r="237" spans="1:26" ht="20.25" customHeight="1">
      <c r="A237" s="1947"/>
      <c r="B237" s="1947"/>
      <c r="C237" s="1947"/>
      <c r="D237" s="1947"/>
      <c r="E237" s="1947"/>
      <c r="F237" s="1947"/>
      <c r="G237" s="1947"/>
      <c r="H237" s="1947"/>
      <c r="I237" s="1947"/>
      <c r="J237" s="1947"/>
      <c r="K237" s="1947"/>
      <c r="L237" s="1947"/>
      <c r="M237" s="1947"/>
      <c r="N237" s="1947"/>
      <c r="O237" s="1947"/>
      <c r="P237" s="1947"/>
      <c r="Q237" s="1947"/>
      <c r="R237" s="1947"/>
      <c r="S237" s="1947"/>
      <c r="T237" s="1947"/>
      <c r="U237" s="1947"/>
      <c r="V237" s="1947"/>
      <c r="W237" s="1947"/>
      <c r="X237" s="1947"/>
      <c r="Y237" s="1947"/>
      <c r="Z237" s="1947"/>
    </row>
    <row r="238" spans="1:26" ht="20.25" customHeight="1">
      <c r="A238" s="1947"/>
      <c r="B238" s="1947"/>
      <c r="C238" s="1947"/>
      <c r="D238" s="1947"/>
      <c r="E238" s="1947"/>
      <c r="F238" s="1947"/>
      <c r="G238" s="1947"/>
      <c r="H238" s="1947"/>
      <c r="I238" s="1947"/>
      <c r="J238" s="1947"/>
      <c r="K238" s="1947"/>
      <c r="L238" s="1947"/>
      <c r="M238" s="1947"/>
      <c r="N238" s="1947"/>
      <c r="O238" s="1947"/>
      <c r="P238" s="1947"/>
      <c r="Q238" s="1947"/>
      <c r="R238" s="1947"/>
      <c r="S238" s="1947"/>
      <c r="T238" s="1947"/>
      <c r="U238" s="1947"/>
      <c r="V238" s="1947"/>
      <c r="W238" s="1947"/>
      <c r="X238" s="1947"/>
      <c r="Y238" s="1947"/>
      <c r="Z238" s="1947"/>
    </row>
    <row r="239" spans="1:26" ht="20.25" customHeight="1">
      <c r="A239" s="1947"/>
      <c r="B239" s="1947"/>
      <c r="C239" s="1947"/>
      <c r="D239" s="1947"/>
      <c r="E239" s="1947"/>
      <c r="F239" s="1947"/>
      <c r="G239" s="1947"/>
      <c r="H239" s="1947"/>
      <c r="I239" s="1947"/>
      <c r="J239" s="1947"/>
      <c r="K239" s="1947"/>
      <c r="L239" s="1947"/>
      <c r="M239" s="1947"/>
      <c r="N239" s="1947"/>
      <c r="O239" s="1947"/>
      <c r="P239" s="1947"/>
      <c r="Q239" s="1947"/>
      <c r="R239" s="1947"/>
      <c r="S239" s="1947"/>
      <c r="T239" s="1947"/>
      <c r="U239" s="1947"/>
      <c r="V239" s="1947"/>
      <c r="W239" s="1947"/>
      <c r="X239" s="1947"/>
      <c r="Y239" s="1947"/>
      <c r="Z239" s="1947"/>
    </row>
    <row r="240" spans="1:26" ht="20.25" customHeight="1">
      <c r="A240" s="1947"/>
      <c r="B240" s="1947"/>
      <c r="C240" s="1947"/>
      <c r="D240" s="1947"/>
      <c r="E240" s="1947"/>
      <c r="F240" s="1947"/>
      <c r="G240" s="1947"/>
      <c r="H240" s="1947"/>
      <c r="I240" s="1947"/>
      <c r="J240" s="1947"/>
      <c r="K240" s="1947"/>
      <c r="L240" s="1947"/>
      <c r="M240" s="1947"/>
      <c r="N240" s="1947"/>
      <c r="O240" s="1947"/>
      <c r="P240" s="1947"/>
      <c r="Q240" s="1947"/>
      <c r="R240" s="1947"/>
      <c r="S240" s="1947"/>
      <c r="T240" s="1947"/>
      <c r="U240" s="1947"/>
      <c r="V240" s="1947"/>
      <c r="W240" s="1947"/>
      <c r="X240" s="1947"/>
      <c r="Y240" s="1947"/>
      <c r="Z240" s="1947"/>
    </row>
    <row r="241" spans="1:26" ht="20.25" customHeight="1">
      <c r="A241" s="1947"/>
      <c r="B241" s="1947"/>
      <c r="C241" s="1947"/>
      <c r="D241" s="1947"/>
      <c r="E241" s="1947"/>
      <c r="F241" s="1947"/>
      <c r="G241" s="1947"/>
      <c r="H241" s="1947"/>
      <c r="I241" s="1947"/>
      <c r="J241" s="1947"/>
      <c r="K241" s="1947"/>
      <c r="L241" s="1947"/>
      <c r="M241" s="1947"/>
      <c r="N241" s="1947"/>
      <c r="O241" s="1947"/>
      <c r="P241" s="1947"/>
      <c r="Q241" s="1947"/>
      <c r="R241" s="1947"/>
      <c r="S241" s="1947"/>
      <c r="T241" s="1947"/>
      <c r="U241" s="1947"/>
      <c r="V241" s="1947"/>
      <c r="W241" s="1947"/>
      <c r="X241" s="1947"/>
      <c r="Y241" s="1947"/>
      <c r="Z241" s="1947"/>
    </row>
    <row r="242" spans="1:26" ht="20.25" customHeight="1">
      <c r="A242" s="1947"/>
      <c r="B242" s="1947"/>
      <c r="C242" s="1947"/>
      <c r="D242" s="1947"/>
      <c r="E242" s="1947"/>
      <c r="F242" s="1947"/>
      <c r="G242" s="1947"/>
      <c r="H242" s="1947"/>
      <c r="I242" s="1947"/>
      <c r="J242" s="1947"/>
      <c r="K242" s="1947"/>
      <c r="L242" s="1947"/>
      <c r="M242" s="1947"/>
      <c r="N242" s="1947"/>
      <c r="O242" s="1947"/>
      <c r="P242" s="1947"/>
      <c r="Q242" s="1947"/>
      <c r="R242" s="1947"/>
      <c r="S242" s="1947"/>
      <c r="T242" s="1947"/>
      <c r="U242" s="1947"/>
      <c r="V242" s="1947"/>
      <c r="W242" s="1947"/>
      <c r="X242" s="1947"/>
      <c r="Y242" s="1947"/>
      <c r="Z242" s="1947"/>
    </row>
    <row r="243" spans="1:26" ht="20.25" customHeight="1">
      <c r="A243" s="1947"/>
      <c r="B243" s="1947"/>
      <c r="C243" s="1947"/>
      <c r="D243" s="1947"/>
      <c r="E243" s="1947"/>
      <c r="F243" s="1947"/>
      <c r="G243" s="1947"/>
      <c r="H243" s="1947"/>
      <c r="I243" s="1947"/>
      <c r="J243" s="1947"/>
      <c r="K243" s="1947"/>
      <c r="L243" s="1947"/>
      <c r="M243" s="1947"/>
      <c r="N243" s="1947"/>
      <c r="O243" s="1947"/>
      <c r="P243" s="1947"/>
      <c r="Q243" s="1947"/>
      <c r="R243" s="1947"/>
      <c r="S243" s="1947"/>
      <c r="T243" s="1947"/>
      <c r="U243" s="1947"/>
      <c r="V243" s="1947"/>
      <c r="W243" s="1947"/>
      <c r="X243" s="1947"/>
      <c r="Y243" s="1947"/>
      <c r="Z243" s="1947"/>
    </row>
    <row r="244" spans="1:26" ht="20.25" customHeight="1">
      <c r="A244" s="1947"/>
      <c r="B244" s="1947"/>
      <c r="C244" s="1947"/>
      <c r="D244" s="1947"/>
      <c r="E244" s="1947"/>
      <c r="F244" s="1947"/>
      <c r="G244" s="1947"/>
      <c r="H244" s="1947"/>
      <c r="I244" s="1947"/>
      <c r="J244" s="1947"/>
      <c r="K244" s="1947"/>
      <c r="L244" s="1947"/>
      <c r="M244" s="1947"/>
      <c r="N244" s="1947"/>
      <c r="O244" s="1947"/>
      <c r="P244" s="1947"/>
      <c r="Q244" s="1947"/>
      <c r="R244" s="1947"/>
      <c r="S244" s="1947"/>
      <c r="T244" s="1947"/>
      <c r="U244" s="1947"/>
      <c r="V244" s="1947"/>
      <c r="W244" s="1947"/>
      <c r="X244" s="1947"/>
      <c r="Y244" s="1947"/>
      <c r="Z244" s="1947"/>
    </row>
    <row r="245" spans="1:26" ht="20.25" customHeight="1">
      <c r="A245" s="1947"/>
      <c r="B245" s="1947"/>
      <c r="C245" s="1947"/>
      <c r="D245" s="1947"/>
      <c r="E245" s="1947"/>
      <c r="F245" s="1947"/>
      <c r="G245" s="1947"/>
      <c r="H245" s="1947"/>
      <c r="I245" s="1947"/>
      <c r="J245" s="1947"/>
      <c r="K245" s="1947"/>
      <c r="L245" s="1947"/>
      <c r="M245" s="1947"/>
      <c r="N245" s="1947"/>
      <c r="O245" s="1947"/>
      <c r="P245" s="1947"/>
      <c r="Q245" s="1947"/>
      <c r="R245" s="1947"/>
      <c r="S245" s="1947"/>
      <c r="T245" s="1947"/>
      <c r="U245" s="1947"/>
      <c r="V245" s="1947"/>
      <c r="W245" s="1947"/>
      <c r="X245" s="1947"/>
      <c r="Y245" s="1947"/>
      <c r="Z245" s="1947"/>
    </row>
    <row r="246" spans="1:26" ht="20.25" customHeight="1">
      <c r="A246" s="1947"/>
      <c r="B246" s="1947"/>
      <c r="C246" s="1947"/>
      <c r="D246" s="1947"/>
      <c r="E246" s="1947"/>
      <c r="F246" s="1947"/>
      <c r="G246" s="1947"/>
      <c r="H246" s="1947"/>
      <c r="I246" s="1947"/>
      <c r="J246" s="1947"/>
      <c r="K246" s="1947"/>
      <c r="L246" s="1947"/>
      <c r="M246" s="1947"/>
      <c r="N246" s="1947"/>
      <c r="O246" s="1947"/>
      <c r="P246" s="1947"/>
      <c r="Q246" s="1947"/>
      <c r="R246" s="1947"/>
      <c r="S246" s="1947"/>
      <c r="T246" s="1947"/>
      <c r="U246" s="1947"/>
      <c r="V246" s="1947"/>
      <c r="W246" s="1947"/>
      <c r="X246" s="1947"/>
      <c r="Y246" s="1947"/>
      <c r="Z246" s="1947"/>
    </row>
    <row r="247" spans="1:26" ht="20.25" customHeight="1">
      <c r="A247" s="1947"/>
      <c r="B247" s="1947"/>
      <c r="C247" s="1947"/>
      <c r="D247" s="1947"/>
      <c r="E247" s="1947"/>
      <c r="F247" s="1947"/>
      <c r="G247" s="1947"/>
      <c r="H247" s="1947"/>
      <c r="I247" s="1947"/>
      <c r="J247" s="1947"/>
      <c r="K247" s="1947"/>
      <c r="L247" s="1947"/>
      <c r="M247" s="1947"/>
      <c r="N247" s="1947"/>
      <c r="O247" s="1947"/>
      <c r="P247" s="1947"/>
      <c r="Q247" s="1947"/>
      <c r="R247" s="1947"/>
      <c r="S247" s="1947"/>
      <c r="T247" s="1947"/>
      <c r="U247" s="1947"/>
      <c r="V247" s="1947"/>
      <c r="W247" s="1947"/>
      <c r="X247" s="1947"/>
      <c r="Y247" s="1947"/>
      <c r="Z247" s="1947"/>
    </row>
    <row r="248" spans="1:26" ht="20.25" customHeight="1">
      <c r="A248" s="1947"/>
      <c r="B248" s="1947"/>
      <c r="C248" s="1947"/>
      <c r="D248" s="1947"/>
      <c r="E248" s="1947"/>
      <c r="F248" s="1947"/>
      <c r="G248" s="1947"/>
      <c r="H248" s="1947"/>
      <c r="I248" s="1947"/>
      <c r="J248" s="1947"/>
      <c r="K248" s="1947"/>
      <c r="L248" s="1947"/>
      <c r="M248" s="1947"/>
      <c r="N248" s="1947"/>
      <c r="O248" s="1947"/>
      <c r="P248" s="1947"/>
      <c r="Q248" s="1947"/>
      <c r="R248" s="1947"/>
      <c r="S248" s="1947"/>
      <c r="T248" s="1947"/>
      <c r="U248" s="1947"/>
      <c r="V248" s="1947"/>
      <c r="W248" s="1947"/>
      <c r="X248" s="1947"/>
      <c r="Y248" s="1947"/>
      <c r="Z248" s="1947"/>
    </row>
    <row r="249" spans="1:26" ht="20.25" customHeight="1">
      <c r="A249" s="1947"/>
      <c r="B249" s="1947"/>
      <c r="C249" s="1947"/>
      <c r="D249" s="1947"/>
      <c r="E249" s="1947"/>
      <c r="F249" s="1947"/>
      <c r="G249" s="1947"/>
      <c r="H249" s="1947"/>
      <c r="I249" s="1947"/>
      <c r="J249" s="1947"/>
      <c r="K249" s="1947"/>
      <c r="L249" s="1947"/>
      <c r="M249" s="1947"/>
      <c r="N249" s="1947"/>
      <c r="O249" s="1947"/>
      <c r="P249" s="1947"/>
      <c r="Q249" s="1947"/>
      <c r="R249" s="1947"/>
      <c r="S249" s="1947"/>
      <c r="T249" s="1947"/>
      <c r="U249" s="1947"/>
      <c r="V249" s="1947"/>
      <c r="W249" s="1947"/>
      <c r="X249" s="1947"/>
      <c r="Y249" s="1947"/>
      <c r="Z249" s="1947"/>
    </row>
    <row r="250" spans="1:26" ht="20.25" customHeight="1">
      <c r="A250" s="1947"/>
      <c r="B250" s="1947"/>
      <c r="C250" s="1947"/>
      <c r="D250" s="1947"/>
      <c r="E250" s="1947"/>
      <c r="F250" s="1947"/>
      <c r="G250" s="1947"/>
      <c r="H250" s="1947"/>
      <c r="I250" s="1947"/>
      <c r="J250" s="1947"/>
      <c r="K250" s="1947"/>
      <c r="L250" s="1947"/>
      <c r="M250" s="1947"/>
      <c r="N250" s="1947"/>
      <c r="O250" s="1947"/>
      <c r="P250" s="1947"/>
      <c r="Q250" s="1947"/>
      <c r="R250" s="1947"/>
      <c r="S250" s="1947"/>
      <c r="T250" s="1947"/>
      <c r="U250" s="1947"/>
      <c r="V250" s="1947"/>
      <c r="W250" s="1947"/>
      <c r="X250" s="1947"/>
      <c r="Y250" s="1947"/>
      <c r="Z250" s="1947"/>
    </row>
    <row r="251" spans="1:26" ht="20.25" customHeight="1">
      <c r="A251" s="1947"/>
      <c r="B251" s="1947"/>
      <c r="C251" s="1947"/>
      <c r="D251" s="1947"/>
      <c r="E251" s="1947"/>
      <c r="F251" s="1947"/>
      <c r="G251" s="1947"/>
      <c r="H251" s="1947"/>
      <c r="I251" s="1947"/>
      <c r="J251" s="1947"/>
      <c r="K251" s="1947"/>
      <c r="L251" s="1947"/>
      <c r="M251" s="1947"/>
      <c r="N251" s="1947"/>
      <c r="O251" s="1947"/>
      <c r="P251" s="1947"/>
      <c r="Q251" s="1947"/>
      <c r="R251" s="1947"/>
      <c r="S251" s="1947"/>
      <c r="T251" s="1947"/>
      <c r="U251" s="1947"/>
      <c r="V251" s="1947"/>
      <c r="W251" s="1947"/>
      <c r="X251" s="1947"/>
      <c r="Y251" s="1947"/>
      <c r="Z251" s="1947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80" customWidth="1"/>
    <col min="2" max="2" width="9.140625" style="180"/>
    <col min="3" max="3" width="10.5703125" style="180" customWidth="1"/>
    <col min="4" max="5" width="9.140625" style="180"/>
    <col min="6" max="6" width="11.28515625" style="180" customWidth="1"/>
    <col min="7" max="8" width="9.140625" style="180"/>
    <col min="9" max="9" width="10.85546875" style="180" customWidth="1"/>
    <col min="10" max="11" width="9.140625" style="180"/>
    <col min="12" max="12" width="10.85546875" style="180" customWidth="1"/>
    <col min="13" max="16384" width="9.140625" style="180"/>
  </cols>
  <sheetData>
    <row r="1" spans="1:19" ht="51" customHeight="1">
      <c r="A1" s="8060" t="s">
        <v>213</v>
      </c>
      <c r="B1" s="8060"/>
      <c r="C1" s="8060"/>
      <c r="D1" s="8060"/>
      <c r="E1" s="8060"/>
      <c r="F1" s="8060"/>
      <c r="G1" s="8060"/>
      <c r="H1" s="8060"/>
      <c r="I1" s="8060"/>
      <c r="J1" s="8060"/>
      <c r="K1" s="8060"/>
      <c r="L1" s="8060"/>
      <c r="M1" s="8060"/>
      <c r="N1" s="188"/>
      <c r="O1" s="188"/>
      <c r="P1" s="189"/>
      <c r="Q1" s="189"/>
      <c r="R1" s="189"/>
      <c r="S1" s="189"/>
    </row>
    <row r="2" spans="1:19" ht="22.5" customHeight="1">
      <c r="A2" s="7278" t="s">
        <v>259</v>
      </c>
      <c r="B2" s="7278"/>
      <c r="C2" s="7278"/>
      <c r="D2" s="7278"/>
      <c r="E2" s="7278"/>
      <c r="F2" s="7278"/>
      <c r="G2" s="7278"/>
      <c r="H2" s="7278"/>
      <c r="I2" s="7278"/>
      <c r="J2" s="7278"/>
      <c r="K2" s="7278"/>
      <c r="L2" s="7278"/>
      <c r="M2" s="7278"/>
      <c r="N2" s="181"/>
      <c r="O2" s="189"/>
      <c r="P2" s="189"/>
      <c r="Q2" s="189"/>
      <c r="R2" s="189"/>
      <c r="S2" s="189"/>
    </row>
    <row r="3" spans="1:19">
      <c r="A3" s="181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</row>
    <row r="4" spans="1:19" ht="26.25" customHeight="1">
      <c r="A4" s="8067" t="s">
        <v>1</v>
      </c>
      <c r="B4" s="8061" t="s">
        <v>36</v>
      </c>
      <c r="C4" s="8062"/>
      <c r="D4" s="8063"/>
      <c r="E4" s="8061" t="s">
        <v>37</v>
      </c>
      <c r="F4" s="8062"/>
      <c r="G4" s="8063"/>
      <c r="H4" s="8061" t="s">
        <v>43</v>
      </c>
      <c r="I4" s="8062"/>
      <c r="J4" s="8063"/>
      <c r="K4" s="8064" t="s">
        <v>38</v>
      </c>
      <c r="L4" s="8065"/>
      <c r="M4" s="8066"/>
      <c r="N4" s="190"/>
      <c r="O4" s="182"/>
      <c r="P4" s="182"/>
      <c r="Q4" s="182"/>
      <c r="R4" s="182"/>
      <c r="S4" s="182"/>
    </row>
    <row r="5" spans="1:19" ht="171.75" customHeight="1">
      <c r="A5" s="8068"/>
      <c r="B5" s="361" t="s">
        <v>7</v>
      </c>
      <c r="C5" s="361" t="s">
        <v>8</v>
      </c>
      <c r="D5" s="361" t="s">
        <v>9</v>
      </c>
      <c r="E5" s="361" t="s">
        <v>7</v>
      </c>
      <c r="F5" s="361" t="s">
        <v>8</v>
      </c>
      <c r="G5" s="361" t="s">
        <v>9</v>
      </c>
      <c r="H5" s="361" t="s">
        <v>7</v>
      </c>
      <c r="I5" s="361" t="s">
        <v>8</v>
      </c>
      <c r="J5" s="361" t="s">
        <v>9</v>
      </c>
      <c r="K5" s="361" t="s">
        <v>7</v>
      </c>
      <c r="L5" s="361" t="s">
        <v>8</v>
      </c>
      <c r="M5" s="364" t="s">
        <v>9</v>
      </c>
      <c r="N5" s="190"/>
      <c r="O5" s="182"/>
      <c r="P5" s="182"/>
      <c r="Q5" s="182"/>
      <c r="R5" s="182"/>
      <c r="S5" s="182"/>
    </row>
    <row r="6" spans="1:19" ht="33" customHeight="1">
      <c r="A6" s="365" t="s">
        <v>10</v>
      </c>
      <c r="B6" s="183"/>
      <c r="C6" s="184"/>
      <c r="D6" s="185"/>
      <c r="E6" s="183"/>
      <c r="F6" s="184"/>
      <c r="G6" s="186"/>
      <c r="H6" s="183"/>
      <c r="I6" s="184"/>
      <c r="J6" s="185"/>
      <c r="K6" s="191"/>
      <c r="L6" s="192"/>
      <c r="M6" s="193"/>
      <c r="N6" s="190"/>
      <c r="O6" s="182"/>
      <c r="P6" s="182"/>
      <c r="Q6" s="182"/>
      <c r="R6" s="182"/>
      <c r="S6" s="182"/>
    </row>
    <row r="7" spans="1:19" ht="28.5" customHeight="1">
      <c r="A7" s="366" t="s">
        <v>245</v>
      </c>
      <c r="B7" s="138">
        <f>B11+B14</f>
        <v>0</v>
      </c>
      <c r="C7" s="138">
        <f t="shared" ref="C7:M7" si="0">C11+C14</f>
        <v>10</v>
      </c>
      <c r="D7" s="138">
        <f t="shared" si="0"/>
        <v>10</v>
      </c>
      <c r="E7" s="138">
        <f t="shared" si="0"/>
        <v>0</v>
      </c>
      <c r="F7" s="138">
        <f t="shared" si="0"/>
        <v>17</v>
      </c>
      <c r="G7" s="138">
        <f t="shared" si="0"/>
        <v>17</v>
      </c>
      <c r="H7" s="138">
        <f t="shared" si="0"/>
        <v>0</v>
      </c>
      <c r="I7" s="138">
        <f t="shared" si="0"/>
        <v>0</v>
      </c>
      <c r="J7" s="138">
        <f t="shared" si="0"/>
        <v>0</v>
      </c>
      <c r="K7" s="138">
        <f t="shared" si="0"/>
        <v>0</v>
      </c>
      <c r="L7" s="138">
        <f t="shared" si="0"/>
        <v>27</v>
      </c>
      <c r="M7" s="159">
        <f t="shared" si="0"/>
        <v>27</v>
      </c>
      <c r="N7" s="190"/>
      <c r="O7" s="182"/>
      <c r="P7" s="182"/>
      <c r="Q7" s="182"/>
      <c r="R7" s="182"/>
      <c r="S7" s="182"/>
    </row>
    <row r="8" spans="1:19" ht="36.75" customHeight="1">
      <c r="A8" s="139" t="s">
        <v>27</v>
      </c>
      <c r="B8" s="140">
        <f>B7</f>
        <v>0</v>
      </c>
      <c r="C8" s="140">
        <f t="shared" ref="C8:M8" si="1">C7</f>
        <v>10</v>
      </c>
      <c r="D8" s="140">
        <f t="shared" si="1"/>
        <v>10</v>
      </c>
      <c r="E8" s="140">
        <f t="shared" si="1"/>
        <v>0</v>
      </c>
      <c r="F8" s="140">
        <f t="shared" si="1"/>
        <v>17</v>
      </c>
      <c r="G8" s="140">
        <f t="shared" si="1"/>
        <v>17</v>
      </c>
      <c r="H8" s="140">
        <f t="shared" si="1"/>
        <v>0</v>
      </c>
      <c r="I8" s="140">
        <f t="shared" si="1"/>
        <v>0</v>
      </c>
      <c r="J8" s="140">
        <f t="shared" si="1"/>
        <v>0</v>
      </c>
      <c r="K8" s="140">
        <f t="shared" si="1"/>
        <v>0</v>
      </c>
      <c r="L8" s="140">
        <f t="shared" si="1"/>
        <v>27</v>
      </c>
      <c r="M8" s="160">
        <f t="shared" si="1"/>
        <v>27</v>
      </c>
      <c r="N8" s="190"/>
      <c r="O8" s="182"/>
      <c r="P8" s="182"/>
      <c r="Q8" s="182"/>
      <c r="R8" s="182"/>
      <c r="S8" s="182"/>
    </row>
    <row r="9" spans="1:19">
      <c r="A9" s="141" t="s">
        <v>15</v>
      </c>
      <c r="B9" s="142"/>
      <c r="C9" s="55"/>
      <c r="D9" s="143"/>
      <c r="E9" s="142"/>
      <c r="F9" s="55"/>
      <c r="G9" s="143"/>
      <c r="H9" s="142"/>
      <c r="I9" s="55"/>
      <c r="J9" s="143"/>
      <c r="K9" s="161"/>
      <c r="L9" s="55"/>
      <c r="M9" s="162"/>
      <c r="N9" s="190"/>
      <c r="O9" s="182"/>
      <c r="P9" s="182"/>
      <c r="Q9" s="182"/>
      <c r="R9" s="182"/>
      <c r="S9" s="182"/>
    </row>
    <row r="10" spans="1:19" ht="37.5" customHeight="1">
      <c r="A10" s="54" t="s">
        <v>16</v>
      </c>
      <c r="B10" s="144"/>
      <c r="C10" s="145"/>
      <c r="D10" s="146"/>
      <c r="E10" s="144"/>
      <c r="F10" s="145"/>
      <c r="G10" s="146"/>
      <c r="H10" s="144"/>
      <c r="I10" s="145"/>
      <c r="J10" s="146"/>
      <c r="K10" s="163"/>
      <c r="L10" s="164"/>
      <c r="M10" s="165"/>
      <c r="N10" s="194"/>
      <c r="O10" s="182"/>
      <c r="P10" s="182"/>
      <c r="Q10" s="182"/>
      <c r="R10" s="182"/>
      <c r="S10" s="182"/>
    </row>
    <row r="11" spans="1:19" ht="29.25" customHeight="1">
      <c r="A11" s="363" t="s">
        <v>245</v>
      </c>
      <c r="B11" s="147">
        <v>0</v>
      </c>
      <c r="C11" s="148">
        <v>10</v>
      </c>
      <c r="D11" s="149">
        <v>10</v>
      </c>
      <c r="E11" s="147">
        <v>0</v>
      </c>
      <c r="F11" s="148">
        <v>17</v>
      </c>
      <c r="G11" s="149">
        <v>17</v>
      </c>
      <c r="H11" s="147">
        <v>0</v>
      </c>
      <c r="I11" s="148">
        <v>0</v>
      </c>
      <c r="J11" s="167">
        <v>0</v>
      </c>
      <c r="K11" s="168">
        <f>SUM(B11,E11,H11)</f>
        <v>0</v>
      </c>
      <c r="L11" s="168">
        <f>SUM(C11,F11,I11)</f>
        <v>27</v>
      </c>
      <c r="M11" s="169">
        <f>SUM(K11:L11)</f>
        <v>27</v>
      </c>
      <c r="N11" s="195"/>
      <c r="O11" s="182"/>
      <c r="P11" s="182"/>
      <c r="Q11" s="182"/>
      <c r="R11" s="182"/>
      <c r="S11" s="182"/>
    </row>
    <row r="12" spans="1:19" ht="29.25" customHeight="1">
      <c r="A12" s="362" t="s">
        <v>17</v>
      </c>
      <c r="B12" s="150">
        <f>B11</f>
        <v>0</v>
      </c>
      <c r="C12" s="150">
        <f t="shared" ref="C12:M12" si="2">C11</f>
        <v>10</v>
      </c>
      <c r="D12" s="150">
        <f t="shared" si="2"/>
        <v>10</v>
      </c>
      <c r="E12" s="150">
        <f t="shared" si="2"/>
        <v>0</v>
      </c>
      <c r="F12" s="150">
        <f t="shared" si="2"/>
        <v>17</v>
      </c>
      <c r="G12" s="150">
        <f t="shared" si="2"/>
        <v>17</v>
      </c>
      <c r="H12" s="150">
        <f t="shared" si="2"/>
        <v>0</v>
      </c>
      <c r="I12" s="150">
        <f t="shared" si="2"/>
        <v>0</v>
      </c>
      <c r="J12" s="150">
        <f t="shared" si="2"/>
        <v>0</v>
      </c>
      <c r="K12" s="150">
        <f t="shared" si="2"/>
        <v>0</v>
      </c>
      <c r="L12" s="150">
        <f t="shared" si="2"/>
        <v>27</v>
      </c>
      <c r="M12" s="171">
        <f t="shared" si="2"/>
        <v>27</v>
      </c>
      <c r="N12" s="196"/>
      <c r="O12" s="182"/>
      <c r="P12" s="182"/>
      <c r="Q12" s="182"/>
      <c r="R12" s="182"/>
      <c r="S12" s="182"/>
    </row>
    <row r="13" spans="1:19" ht="26.25" customHeight="1">
      <c r="A13" s="151" t="s">
        <v>18</v>
      </c>
      <c r="B13" s="152"/>
      <c r="C13" s="153"/>
      <c r="D13" s="154"/>
      <c r="E13" s="152"/>
      <c r="F13" s="153"/>
      <c r="G13" s="154"/>
      <c r="H13" s="152"/>
      <c r="I13" s="173"/>
      <c r="J13" s="174"/>
      <c r="K13" s="175"/>
      <c r="L13" s="176"/>
      <c r="M13" s="177"/>
      <c r="N13" s="195"/>
      <c r="O13" s="182"/>
      <c r="P13" s="182"/>
      <c r="Q13" s="182"/>
      <c r="R13" s="182"/>
      <c r="S13" s="182"/>
    </row>
    <row r="14" spans="1:19" ht="23.25" customHeight="1">
      <c r="A14" s="363" t="s">
        <v>245</v>
      </c>
      <c r="B14" s="147">
        <v>0</v>
      </c>
      <c r="C14" s="148">
        <v>0</v>
      </c>
      <c r="D14" s="149">
        <v>0</v>
      </c>
      <c r="E14" s="147">
        <v>0</v>
      </c>
      <c r="F14" s="148">
        <v>0</v>
      </c>
      <c r="G14" s="149">
        <v>0</v>
      </c>
      <c r="H14" s="147">
        <v>0</v>
      </c>
      <c r="I14" s="148">
        <v>0</v>
      </c>
      <c r="J14" s="167">
        <v>0</v>
      </c>
      <c r="K14" s="168">
        <f>SUM(B14,E14,H14)</f>
        <v>0</v>
      </c>
      <c r="L14" s="168">
        <f>SUM(C14,F14,I14)</f>
        <v>0</v>
      </c>
      <c r="M14" s="169">
        <f>SUM(K14:L14)</f>
        <v>0</v>
      </c>
      <c r="N14" s="195"/>
      <c r="O14" s="182"/>
      <c r="P14" s="182"/>
      <c r="Q14" s="182"/>
      <c r="R14" s="182"/>
      <c r="S14" s="182"/>
    </row>
    <row r="15" spans="1:19" ht="28.5" customHeight="1">
      <c r="A15" s="362" t="s">
        <v>19</v>
      </c>
      <c r="B15" s="155">
        <f>B14</f>
        <v>0</v>
      </c>
      <c r="C15" s="155">
        <f t="shared" ref="C15:M15" si="3">C14</f>
        <v>0</v>
      </c>
      <c r="D15" s="155">
        <f t="shared" si="3"/>
        <v>0</v>
      </c>
      <c r="E15" s="155">
        <f t="shared" si="3"/>
        <v>0</v>
      </c>
      <c r="F15" s="155">
        <f t="shared" si="3"/>
        <v>0</v>
      </c>
      <c r="G15" s="155">
        <f t="shared" si="3"/>
        <v>0</v>
      </c>
      <c r="H15" s="155">
        <f t="shared" si="3"/>
        <v>0</v>
      </c>
      <c r="I15" s="155">
        <f t="shared" si="3"/>
        <v>0</v>
      </c>
      <c r="J15" s="155">
        <f t="shared" si="3"/>
        <v>0</v>
      </c>
      <c r="K15" s="155">
        <f t="shared" si="3"/>
        <v>0</v>
      </c>
      <c r="L15" s="155">
        <f t="shared" si="3"/>
        <v>0</v>
      </c>
      <c r="M15" s="171">
        <f t="shared" si="3"/>
        <v>0</v>
      </c>
      <c r="N15" s="195"/>
      <c r="O15" s="182"/>
      <c r="P15" s="182"/>
      <c r="Q15" s="182"/>
      <c r="R15" s="182"/>
      <c r="S15" s="182"/>
    </row>
    <row r="16" spans="1:19" ht="30" customHeight="1">
      <c r="A16" s="51" t="s">
        <v>260</v>
      </c>
      <c r="B16" s="187">
        <f>B8</f>
        <v>0</v>
      </c>
      <c r="C16" s="187">
        <f t="shared" ref="C16:M16" si="4">C8</f>
        <v>10</v>
      </c>
      <c r="D16" s="187">
        <f t="shared" si="4"/>
        <v>10</v>
      </c>
      <c r="E16" s="187">
        <f t="shared" si="4"/>
        <v>0</v>
      </c>
      <c r="F16" s="187">
        <f t="shared" si="4"/>
        <v>17</v>
      </c>
      <c r="G16" s="187">
        <f t="shared" si="4"/>
        <v>17</v>
      </c>
      <c r="H16" s="187">
        <f t="shared" si="4"/>
        <v>0</v>
      </c>
      <c r="I16" s="187">
        <f t="shared" si="4"/>
        <v>0</v>
      </c>
      <c r="J16" s="187">
        <f t="shared" si="4"/>
        <v>0</v>
      </c>
      <c r="K16" s="187">
        <f t="shared" si="4"/>
        <v>0</v>
      </c>
      <c r="L16" s="187">
        <f t="shared" si="4"/>
        <v>27</v>
      </c>
      <c r="M16" s="197">
        <f t="shared" si="4"/>
        <v>27</v>
      </c>
      <c r="N16" s="198"/>
      <c r="O16" s="182"/>
      <c r="P16" s="182"/>
      <c r="Q16" s="182"/>
      <c r="R16" s="182"/>
      <c r="S16" s="182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90"/>
  <sheetViews>
    <sheetView view="pageBreakPreview" zoomScale="50" zoomScaleNormal="50" workbookViewId="0">
      <selection activeCell="G27" sqref="G27"/>
    </sheetView>
  </sheetViews>
  <sheetFormatPr defaultColWidth="9" defaultRowHeight="15" customHeight="1"/>
  <cols>
    <col min="1" max="1" width="81.7109375" style="223" customWidth="1"/>
    <col min="2" max="2" width="13.85546875" style="223" customWidth="1"/>
    <col min="3" max="3" width="12.85546875" style="223" customWidth="1"/>
    <col min="4" max="4" width="12.28515625" style="223" customWidth="1"/>
    <col min="5" max="5" width="13.85546875" style="223" customWidth="1"/>
    <col min="6" max="6" width="14" style="223" customWidth="1"/>
    <col min="7" max="7" width="13.5703125" style="223" customWidth="1"/>
    <col min="8" max="8" width="13.140625" style="223" customWidth="1"/>
    <col min="9" max="9" width="12.28515625" style="223" customWidth="1"/>
    <col min="10" max="10" width="13.7109375" style="223" customWidth="1"/>
    <col min="11" max="11" width="13.5703125" style="223" customWidth="1"/>
    <col min="12" max="12" width="14.28515625" style="223" customWidth="1"/>
    <col min="13" max="13" width="12.28515625" style="223" customWidth="1"/>
    <col min="14" max="14" width="14.5703125" style="223" customWidth="1"/>
    <col min="15" max="15" width="13.85546875" style="223" customWidth="1"/>
    <col min="16" max="16" width="12.5703125" style="223" customWidth="1"/>
    <col min="17" max="17" width="14.85546875" style="223" customWidth="1"/>
    <col min="18" max="18" width="13.5703125" style="223" customWidth="1"/>
    <col min="19" max="19" width="13.7109375" style="223" customWidth="1"/>
    <col min="20" max="21" width="10.7109375" style="223" customWidth="1"/>
    <col min="22" max="22" width="9.140625" style="223"/>
    <col min="23" max="23" width="12.85546875" style="223" customWidth="1"/>
    <col min="24" max="24" width="23.42578125" style="223" customWidth="1"/>
    <col min="25" max="26" width="9.140625" style="223"/>
    <col min="27" max="27" width="10.5703125" style="223" customWidth="1"/>
    <col min="28" max="28" width="11.28515625" style="223" customWidth="1"/>
    <col min="29" max="256" width="9.140625" style="223"/>
    <col min="257" max="257" width="88.85546875" style="223" customWidth="1"/>
    <col min="258" max="258" width="15" style="223" customWidth="1"/>
    <col min="259" max="259" width="12.85546875" style="223" customWidth="1"/>
    <col min="260" max="260" width="12.28515625" style="223" customWidth="1"/>
    <col min="261" max="261" width="15" style="223" customWidth="1"/>
    <col min="262" max="262" width="14" style="223" customWidth="1"/>
    <col min="263" max="263" width="11" style="223" customWidth="1"/>
    <col min="264" max="264" width="15.7109375" style="223" customWidth="1"/>
    <col min="265" max="266" width="12.28515625" style="223" customWidth="1"/>
    <col min="267" max="267" width="15.28515625" style="223" customWidth="1"/>
    <col min="268" max="268" width="14.28515625" style="223" customWidth="1"/>
    <col min="269" max="269" width="12" style="223" customWidth="1"/>
    <col min="270" max="270" width="15.42578125" style="223" customWidth="1"/>
    <col min="271" max="271" width="13.85546875" style="223" customWidth="1"/>
    <col min="272" max="272" width="12" style="223" customWidth="1"/>
    <col min="273" max="273" width="14.85546875" style="223" customWidth="1"/>
    <col min="274" max="274" width="13.5703125" style="223" customWidth="1"/>
    <col min="275" max="275" width="13.7109375" style="223" customWidth="1"/>
    <col min="276" max="277" width="10.7109375" style="223" customWidth="1"/>
    <col min="278" max="278" width="9.140625" style="223"/>
    <col min="279" max="279" width="12.85546875" style="223" customWidth="1"/>
    <col min="280" max="280" width="23.42578125" style="223" customWidth="1"/>
    <col min="281" max="282" width="9.140625" style="223"/>
    <col min="283" max="283" width="10.5703125" style="223" customWidth="1"/>
    <col min="284" max="284" width="11.28515625" style="223" customWidth="1"/>
    <col min="285" max="512" width="9.140625" style="223"/>
    <col min="513" max="513" width="88.85546875" style="223" customWidth="1"/>
    <col min="514" max="514" width="15" style="223" customWidth="1"/>
    <col min="515" max="515" width="12.85546875" style="223" customWidth="1"/>
    <col min="516" max="516" width="12.28515625" style="223" customWidth="1"/>
    <col min="517" max="517" width="15" style="223" customWidth="1"/>
    <col min="518" max="518" width="14" style="223" customWidth="1"/>
    <col min="519" max="519" width="11" style="223" customWidth="1"/>
    <col min="520" max="520" width="15.7109375" style="223" customWidth="1"/>
    <col min="521" max="522" width="12.28515625" style="223" customWidth="1"/>
    <col min="523" max="523" width="15.28515625" style="223" customWidth="1"/>
    <col min="524" max="524" width="14.28515625" style="223" customWidth="1"/>
    <col min="525" max="525" width="12" style="223" customWidth="1"/>
    <col min="526" max="526" width="15.42578125" style="223" customWidth="1"/>
    <col min="527" max="527" width="13.85546875" style="223" customWidth="1"/>
    <col min="528" max="528" width="12" style="223" customWidth="1"/>
    <col min="529" max="529" width="14.85546875" style="223" customWidth="1"/>
    <col min="530" max="530" width="13.5703125" style="223" customWidth="1"/>
    <col min="531" max="531" width="13.7109375" style="223" customWidth="1"/>
    <col min="532" max="533" width="10.7109375" style="223" customWidth="1"/>
    <col min="534" max="534" width="9.140625" style="223"/>
    <col min="535" max="535" width="12.85546875" style="223" customWidth="1"/>
    <col min="536" max="536" width="23.42578125" style="223" customWidth="1"/>
    <col min="537" max="538" width="9.140625" style="223"/>
    <col min="539" max="539" width="10.5703125" style="223" customWidth="1"/>
    <col min="540" max="540" width="11.28515625" style="223" customWidth="1"/>
    <col min="541" max="768" width="9.140625" style="223"/>
    <col min="769" max="769" width="88.85546875" style="223" customWidth="1"/>
    <col min="770" max="770" width="15" style="223" customWidth="1"/>
    <col min="771" max="771" width="12.85546875" style="223" customWidth="1"/>
    <col min="772" max="772" width="12.28515625" style="223" customWidth="1"/>
    <col min="773" max="773" width="15" style="223" customWidth="1"/>
    <col min="774" max="774" width="14" style="223" customWidth="1"/>
    <col min="775" max="775" width="11" style="223" customWidth="1"/>
    <col min="776" max="776" width="15.7109375" style="223" customWidth="1"/>
    <col min="777" max="778" width="12.28515625" style="223" customWidth="1"/>
    <col min="779" max="779" width="15.28515625" style="223" customWidth="1"/>
    <col min="780" max="780" width="14.28515625" style="223" customWidth="1"/>
    <col min="781" max="781" width="12" style="223" customWidth="1"/>
    <col min="782" max="782" width="15.42578125" style="223" customWidth="1"/>
    <col min="783" max="783" width="13.85546875" style="223" customWidth="1"/>
    <col min="784" max="784" width="12" style="223" customWidth="1"/>
    <col min="785" max="785" width="14.85546875" style="223" customWidth="1"/>
    <col min="786" max="786" width="13.5703125" style="223" customWidth="1"/>
    <col min="787" max="787" width="13.7109375" style="223" customWidth="1"/>
    <col min="788" max="789" width="10.7109375" style="223" customWidth="1"/>
    <col min="790" max="790" width="9.140625" style="223"/>
    <col min="791" max="791" width="12.85546875" style="223" customWidth="1"/>
    <col min="792" max="792" width="23.42578125" style="223" customWidth="1"/>
    <col min="793" max="794" width="9.140625" style="223"/>
    <col min="795" max="795" width="10.5703125" style="223" customWidth="1"/>
    <col min="796" max="796" width="11.28515625" style="223" customWidth="1"/>
    <col min="797" max="1024" width="9.140625" style="223"/>
    <col min="1025" max="1025" width="88.85546875" style="223" customWidth="1"/>
    <col min="1026" max="1026" width="15" style="223" customWidth="1"/>
    <col min="1027" max="1027" width="12.85546875" style="223" customWidth="1"/>
    <col min="1028" max="1028" width="12.28515625" style="223" customWidth="1"/>
    <col min="1029" max="1029" width="15" style="223" customWidth="1"/>
    <col min="1030" max="1030" width="14" style="223" customWidth="1"/>
    <col min="1031" max="1031" width="11" style="223" customWidth="1"/>
    <col min="1032" max="1032" width="15.7109375" style="223" customWidth="1"/>
    <col min="1033" max="1034" width="12.28515625" style="223" customWidth="1"/>
    <col min="1035" max="1035" width="15.28515625" style="223" customWidth="1"/>
    <col min="1036" max="1036" width="14.28515625" style="223" customWidth="1"/>
    <col min="1037" max="1037" width="12" style="223" customWidth="1"/>
    <col min="1038" max="1038" width="15.42578125" style="223" customWidth="1"/>
    <col min="1039" max="1039" width="13.85546875" style="223" customWidth="1"/>
    <col min="1040" max="1040" width="12" style="223" customWidth="1"/>
    <col min="1041" max="1041" width="14.85546875" style="223" customWidth="1"/>
    <col min="1042" max="1042" width="13.5703125" style="223" customWidth="1"/>
    <col min="1043" max="1043" width="13.7109375" style="223" customWidth="1"/>
    <col min="1044" max="1045" width="10.7109375" style="223" customWidth="1"/>
    <col min="1046" max="1046" width="9.140625" style="223"/>
    <col min="1047" max="1047" width="12.85546875" style="223" customWidth="1"/>
    <col min="1048" max="1048" width="23.42578125" style="223" customWidth="1"/>
    <col min="1049" max="1050" width="9.140625" style="223"/>
    <col min="1051" max="1051" width="10.5703125" style="223" customWidth="1"/>
    <col min="1052" max="1052" width="11.28515625" style="223" customWidth="1"/>
    <col min="1053" max="1280" width="9.140625" style="223"/>
    <col min="1281" max="1281" width="88.85546875" style="223" customWidth="1"/>
    <col min="1282" max="1282" width="15" style="223" customWidth="1"/>
    <col min="1283" max="1283" width="12.85546875" style="223" customWidth="1"/>
    <col min="1284" max="1284" width="12.28515625" style="223" customWidth="1"/>
    <col min="1285" max="1285" width="15" style="223" customWidth="1"/>
    <col min="1286" max="1286" width="14" style="223" customWidth="1"/>
    <col min="1287" max="1287" width="11" style="223" customWidth="1"/>
    <col min="1288" max="1288" width="15.7109375" style="223" customWidth="1"/>
    <col min="1289" max="1290" width="12.28515625" style="223" customWidth="1"/>
    <col min="1291" max="1291" width="15.28515625" style="223" customWidth="1"/>
    <col min="1292" max="1292" width="14.28515625" style="223" customWidth="1"/>
    <col min="1293" max="1293" width="12" style="223" customWidth="1"/>
    <col min="1294" max="1294" width="15.42578125" style="223" customWidth="1"/>
    <col min="1295" max="1295" width="13.85546875" style="223" customWidth="1"/>
    <col min="1296" max="1296" width="12" style="223" customWidth="1"/>
    <col min="1297" max="1297" width="14.85546875" style="223" customWidth="1"/>
    <col min="1298" max="1298" width="13.5703125" style="223" customWidth="1"/>
    <col min="1299" max="1299" width="13.7109375" style="223" customWidth="1"/>
    <col min="1300" max="1301" width="10.7109375" style="223" customWidth="1"/>
    <col min="1302" max="1302" width="9.140625" style="223"/>
    <col min="1303" max="1303" width="12.85546875" style="223" customWidth="1"/>
    <col min="1304" max="1304" width="23.42578125" style="223" customWidth="1"/>
    <col min="1305" max="1306" width="9.140625" style="223"/>
    <col min="1307" max="1307" width="10.5703125" style="223" customWidth="1"/>
    <col min="1308" max="1308" width="11.28515625" style="223" customWidth="1"/>
    <col min="1309" max="1536" width="9.140625" style="223"/>
    <col min="1537" max="1537" width="88.85546875" style="223" customWidth="1"/>
    <col min="1538" max="1538" width="15" style="223" customWidth="1"/>
    <col min="1539" max="1539" width="12.85546875" style="223" customWidth="1"/>
    <col min="1540" max="1540" width="12.28515625" style="223" customWidth="1"/>
    <col min="1541" max="1541" width="15" style="223" customWidth="1"/>
    <col min="1542" max="1542" width="14" style="223" customWidth="1"/>
    <col min="1543" max="1543" width="11" style="223" customWidth="1"/>
    <col min="1544" max="1544" width="15.7109375" style="223" customWidth="1"/>
    <col min="1545" max="1546" width="12.28515625" style="223" customWidth="1"/>
    <col min="1547" max="1547" width="15.28515625" style="223" customWidth="1"/>
    <col min="1548" max="1548" width="14.28515625" style="223" customWidth="1"/>
    <col min="1549" max="1549" width="12" style="223" customWidth="1"/>
    <col min="1550" max="1550" width="15.42578125" style="223" customWidth="1"/>
    <col min="1551" max="1551" width="13.85546875" style="223" customWidth="1"/>
    <col min="1552" max="1552" width="12" style="223" customWidth="1"/>
    <col min="1553" max="1553" width="14.85546875" style="223" customWidth="1"/>
    <col min="1554" max="1554" width="13.5703125" style="223" customWidth="1"/>
    <col min="1555" max="1555" width="13.7109375" style="223" customWidth="1"/>
    <col min="1556" max="1557" width="10.7109375" style="223" customWidth="1"/>
    <col min="1558" max="1558" width="9.140625" style="223"/>
    <col min="1559" max="1559" width="12.85546875" style="223" customWidth="1"/>
    <col min="1560" max="1560" width="23.42578125" style="223" customWidth="1"/>
    <col min="1561" max="1562" width="9.140625" style="223"/>
    <col min="1563" max="1563" width="10.5703125" style="223" customWidth="1"/>
    <col min="1564" max="1564" width="11.28515625" style="223" customWidth="1"/>
    <col min="1565" max="1792" width="9.140625" style="223"/>
    <col min="1793" max="1793" width="88.85546875" style="223" customWidth="1"/>
    <col min="1794" max="1794" width="15" style="223" customWidth="1"/>
    <col min="1795" max="1795" width="12.85546875" style="223" customWidth="1"/>
    <col min="1796" max="1796" width="12.28515625" style="223" customWidth="1"/>
    <col min="1797" max="1797" width="15" style="223" customWidth="1"/>
    <col min="1798" max="1798" width="14" style="223" customWidth="1"/>
    <col min="1799" max="1799" width="11" style="223" customWidth="1"/>
    <col min="1800" max="1800" width="15.7109375" style="223" customWidth="1"/>
    <col min="1801" max="1802" width="12.28515625" style="223" customWidth="1"/>
    <col min="1803" max="1803" width="15.28515625" style="223" customWidth="1"/>
    <col min="1804" max="1804" width="14.28515625" style="223" customWidth="1"/>
    <col min="1805" max="1805" width="12" style="223" customWidth="1"/>
    <col min="1806" max="1806" width="15.42578125" style="223" customWidth="1"/>
    <col min="1807" max="1807" width="13.85546875" style="223" customWidth="1"/>
    <col min="1808" max="1808" width="12" style="223" customWidth="1"/>
    <col min="1809" max="1809" width="14.85546875" style="223" customWidth="1"/>
    <col min="1810" max="1810" width="13.5703125" style="223" customWidth="1"/>
    <col min="1811" max="1811" width="13.7109375" style="223" customWidth="1"/>
    <col min="1812" max="1813" width="10.7109375" style="223" customWidth="1"/>
    <col min="1814" max="1814" width="9.140625" style="223"/>
    <col min="1815" max="1815" width="12.85546875" style="223" customWidth="1"/>
    <col min="1816" max="1816" width="23.42578125" style="223" customWidth="1"/>
    <col min="1817" max="1818" width="9.140625" style="223"/>
    <col min="1819" max="1819" width="10.5703125" style="223" customWidth="1"/>
    <col min="1820" max="1820" width="11.28515625" style="223" customWidth="1"/>
    <col min="1821" max="2048" width="9.140625" style="223"/>
    <col min="2049" max="2049" width="88.85546875" style="223" customWidth="1"/>
    <col min="2050" max="2050" width="15" style="223" customWidth="1"/>
    <col min="2051" max="2051" width="12.85546875" style="223" customWidth="1"/>
    <col min="2052" max="2052" width="12.28515625" style="223" customWidth="1"/>
    <col min="2053" max="2053" width="15" style="223" customWidth="1"/>
    <col min="2054" max="2054" width="14" style="223" customWidth="1"/>
    <col min="2055" max="2055" width="11" style="223" customWidth="1"/>
    <col min="2056" max="2056" width="15.7109375" style="223" customWidth="1"/>
    <col min="2057" max="2058" width="12.28515625" style="223" customWidth="1"/>
    <col min="2059" max="2059" width="15.28515625" style="223" customWidth="1"/>
    <col min="2060" max="2060" width="14.28515625" style="223" customWidth="1"/>
    <col min="2061" max="2061" width="12" style="223" customWidth="1"/>
    <col min="2062" max="2062" width="15.42578125" style="223" customWidth="1"/>
    <col min="2063" max="2063" width="13.85546875" style="223" customWidth="1"/>
    <col min="2064" max="2064" width="12" style="223" customWidth="1"/>
    <col min="2065" max="2065" width="14.85546875" style="223" customWidth="1"/>
    <col min="2066" max="2066" width="13.5703125" style="223" customWidth="1"/>
    <col min="2067" max="2067" width="13.7109375" style="223" customWidth="1"/>
    <col min="2068" max="2069" width="10.7109375" style="223" customWidth="1"/>
    <col min="2070" max="2070" width="9.140625" style="223"/>
    <col min="2071" max="2071" width="12.85546875" style="223" customWidth="1"/>
    <col min="2072" max="2072" width="23.42578125" style="223" customWidth="1"/>
    <col min="2073" max="2074" width="9.140625" style="223"/>
    <col min="2075" max="2075" width="10.5703125" style="223" customWidth="1"/>
    <col min="2076" max="2076" width="11.28515625" style="223" customWidth="1"/>
    <col min="2077" max="2304" width="9.140625" style="223"/>
    <col min="2305" max="2305" width="88.85546875" style="223" customWidth="1"/>
    <col min="2306" max="2306" width="15" style="223" customWidth="1"/>
    <col min="2307" max="2307" width="12.85546875" style="223" customWidth="1"/>
    <col min="2308" max="2308" width="12.28515625" style="223" customWidth="1"/>
    <col min="2309" max="2309" width="15" style="223" customWidth="1"/>
    <col min="2310" max="2310" width="14" style="223" customWidth="1"/>
    <col min="2311" max="2311" width="11" style="223" customWidth="1"/>
    <col min="2312" max="2312" width="15.7109375" style="223" customWidth="1"/>
    <col min="2313" max="2314" width="12.28515625" style="223" customWidth="1"/>
    <col min="2315" max="2315" width="15.28515625" style="223" customWidth="1"/>
    <col min="2316" max="2316" width="14.28515625" style="223" customWidth="1"/>
    <col min="2317" max="2317" width="12" style="223" customWidth="1"/>
    <col min="2318" max="2318" width="15.42578125" style="223" customWidth="1"/>
    <col min="2319" max="2319" width="13.85546875" style="223" customWidth="1"/>
    <col min="2320" max="2320" width="12" style="223" customWidth="1"/>
    <col min="2321" max="2321" width="14.85546875" style="223" customWidth="1"/>
    <col min="2322" max="2322" width="13.5703125" style="223" customWidth="1"/>
    <col min="2323" max="2323" width="13.7109375" style="223" customWidth="1"/>
    <col min="2324" max="2325" width="10.7109375" style="223" customWidth="1"/>
    <col min="2326" max="2326" width="9.140625" style="223"/>
    <col min="2327" max="2327" width="12.85546875" style="223" customWidth="1"/>
    <col min="2328" max="2328" width="23.42578125" style="223" customWidth="1"/>
    <col min="2329" max="2330" width="9.140625" style="223"/>
    <col min="2331" max="2331" width="10.5703125" style="223" customWidth="1"/>
    <col min="2332" max="2332" width="11.28515625" style="223" customWidth="1"/>
    <col min="2333" max="2560" width="9.140625" style="223"/>
    <col min="2561" max="2561" width="88.85546875" style="223" customWidth="1"/>
    <col min="2562" max="2562" width="15" style="223" customWidth="1"/>
    <col min="2563" max="2563" width="12.85546875" style="223" customWidth="1"/>
    <col min="2564" max="2564" width="12.28515625" style="223" customWidth="1"/>
    <col min="2565" max="2565" width="15" style="223" customWidth="1"/>
    <col min="2566" max="2566" width="14" style="223" customWidth="1"/>
    <col min="2567" max="2567" width="11" style="223" customWidth="1"/>
    <col min="2568" max="2568" width="15.7109375" style="223" customWidth="1"/>
    <col min="2569" max="2570" width="12.28515625" style="223" customWidth="1"/>
    <col min="2571" max="2571" width="15.28515625" style="223" customWidth="1"/>
    <col min="2572" max="2572" width="14.28515625" style="223" customWidth="1"/>
    <col min="2573" max="2573" width="12" style="223" customWidth="1"/>
    <col min="2574" max="2574" width="15.42578125" style="223" customWidth="1"/>
    <col min="2575" max="2575" width="13.85546875" style="223" customWidth="1"/>
    <col min="2576" max="2576" width="12" style="223" customWidth="1"/>
    <col min="2577" max="2577" width="14.85546875" style="223" customWidth="1"/>
    <col min="2578" max="2578" width="13.5703125" style="223" customWidth="1"/>
    <col min="2579" max="2579" width="13.7109375" style="223" customWidth="1"/>
    <col min="2580" max="2581" width="10.7109375" style="223" customWidth="1"/>
    <col min="2582" max="2582" width="9.140625" style="223"/>
    <col min="2583" max="2583" width="12.85546875" style="223" customWidth="1"/>
    <col min="2584" max="2584" width="23.42578125" style="223" customWidth="1"/>
    <col min="2585" max="2586" width="9.140625" style="223"/>
    <col min="2587" max="2587" width="10.5703125" style="223" customWidth="1"/>
    <col min="2588" max="2588" width="11.28515625" style="223" customWidth="1"/>
    <col min="2589" max="2816" width="9.140625" style="223"/>
    <col min="2817" max="2817" width="88.85546875" style="223" customWidth="1"/>
    <col min="2818" max="2818" width="15" style="223" customWidth="1"/>
    <col min="2819" max="2819" width="12.85546875" style="223" customWidth="1"/>
    <col min="2820" max="2820" width="12.28515625" style="223" customWidth="1"/>
    <col min="2821" max="2821" width="15" style="223" customWidth="1"/>
    <col min="2822" max="2822" width="14" style="223" customWidth="1"/>
    <col min="2823" max="2823" width="11" style="223" customWidth="1"/>
    <col min="2824" max="2824" width="15.7109375" style="223" customWidth="1"/>
    <col min="2825" max="2826" width="12.28515625" style="223" customWidth="1"/>
    <col min="2827" max="2827" width="15.28515625" style="223" customWidth="1"/>
    <col min="2828" max="2828" width="14.28515625" style="223" customWidth="1"/>
    <col min="2829" max="2829" width="12" style="223" customWidth="1"/>
    <col min="2830" max="2830" width="15.42578125" style="223" customWidth="1"/>
    <col min="2831" max="2831" width="13.85546875" style="223" customWidth="1"/>
    <col min="2832" max="2832" width="12" style="223" customWidth="1"/>
    <col min="2833" max="2833" width="14.85546875" style="223" customWidth="1"/>
    <col min="2834" max="2834" width="13.5703125" style="223" customWidth="1"/>
    <col min="2835" max="2835" width="13.7109375" style="223" customWidth="1"/>
    <col min="2836" max="2837" width="10.7109375" style="223" customWidth="1"/>
    <col min="2838" max="2838" width="9.140625" style="223"/>
    <col min="2839" max="2839" width="12.85546875" style="223" customWidth="1"/>
    <col min="2840" max="2840" width="23.42578125" style="223" customWidth="1"/>
    <col min="2841" max="2842" width="9.140625" style="223"/>
    <col min="2843" max="2843" width="10.5703125" style="223" customWidth="1"/>
    <col min="2844" max="2844" width="11.28515625" style="223" customWidth="1"/>
    <col min="2845" max="3072" width="9.140625" style="223"/>
    <col min="3073" max="3073" width="88.85546875" style="223" customWidth="1"/>
    <col min="3074" max="3074" width="15" style="223" customWidth="1"/>
    <col min="3075" max="3075" width="12.85546875" style="223" customWidth="1"/>
    <col min="3076" max="3076" width="12.28515625" style="223" customWidth="1"/>
    <col min="3077" max="3077" width="15" style="223" customWidth="1"/>
    <col min="3078" max="3078" width="14" style="223" customWidth="1"/>
    <col min="3079" max="3079" width="11" style="223" customWidth="1"/>
    <col min="3080" max="3080" width="15.7109375" style="223" customWidth="1"/>
    <col min="3081" max="3082" width="12.28515625" style="223" customWidth="1"/>
    <col min="3083" max="3083" width="15.28515625" style="223" customWidth="1"/>
    <col min="3084" max="3084" width="14.28515625" style="223" customWidth="1"/>
    <col min="3085" max="3085" width="12" style="223" customWidth="1"/>
    <col min="3086" max="3086" width="15.42578125" style="223" customWidth="1"/>
    <col min="3087" max="3087" width="13.85546875" style="223" customWidth="1"/>
    <col min="3088" max="3088" width="12" style="223" customWidth="1"/>
    <col min="3089" max="3089" width="14.85546875" style="223" customWidth="1"/>
    <col min="3090" max="3090" width="13.5703125" style="223" customWidth="1"/>
    <col min="3091" max="3091" width="13.7109375" style="223" customWidth="1"/>
    <col min="3092" max="3093" width="10.7109375" style="223" customWidth="1"/>
    <col min="3094" max="3094" width="9.140625" style="223"/>
    <col min="3095" max="3095" width="12.85546875" style="223" customWidth="1"/>
    <col min="3096" max="3096" width="23.42578125" style="223" customWidth="1"/>
    <col min="3097" max="3098" width="9.140625" style="223"/>
    <col min="3099" max="3099" width="10.5703125" style="223" customWidth="1"/>
    <col min="3100" max="3100" width="11.28515625" style="223" customWidth="1"/>
    <col min="3101" max="3328" width="9.140625" style="223"/>
    <col min="3329" max="3329" width="88.85546875" style="223" customWidth="1"/>
    <col min="3330" max="3330" width="15" style="223" customWidth="1"/>
    <col min="3331" max="3331" width="12.85546875" style="223" customWidth="1"/>
    <col min="3332" max="3332" width="12.28515625" style="223" customWidth="1"/>
    <col min="3333" max="3333" width="15" style="223" customWidth="1"/>
    <col min="3334" max="3334" width="14" style="223" customWidth="1"/>
    <col min="3335" max="3335" width="11" style="223" customWidth="1"/>
    <col min="3336" max="3336" width="15.7109375" style="223" customWidth="1"/>
    <col min="3337" max="3338" width="12.28515625" style="223" customWidth="1"/>
    <col min="3339" max="3339" width="15.28515625" style="223" customWidth="1"/>
    <col min="3340" max="3340" width="14.28515625" style="223" customWidth="1"/>
    <col min="3341" max="3341" width="12" style="223" customWidth="1"/>
    <col min="3342" max="3342" width="15.42578125" style="223" customWidth="1"/>
    <col min="3343" max="3343" width="13.85546875" style="223" customWidth="1"/>
    <col min="3344" max="3344" width="12" style="223" customWidth="1"/>
    <col min="3345" max="3345" width="14.85546875" style="223" customWidth="1"/>
    <col min="3346" max="3346" width="13.5703125" style="223" customWidth="1"/>
    <col min="3347" max="3347" width="13.7109375" style="223" customWidth="1"/>
    <col min="3348" max="3349" width="10.7109375" style="223" customWidth="1"/>
    <col min="3350" max="3350" width="9.140625" style="223"/>
    <col min="3351" max="3351" width="12.85546875" style="223" customWidth="1"/>
    <col min="3352" max="3352" width="23.42578125" style="223" customWidth="1"/>
    <col min="3353" max="3354" width="9.140625" style="223"/>
    <col min="3355" max="3355" width="10.5703125" style="223" customWidth="1"/>
    <col min="3356" max="3356" width="11.28515625" style="223" customWidth="1"/>
    <col min="3357" max="3584" width="9.140625" style="223"/>
    <col min="3585" max="3585" width="88.85546875" style="223" customWidth="1"/>
    <col min="3586" max="3586" width="15" style="223" customWidth="1"/>
    <col min="3587" max="3587" width="12.85546875" style="223" customWidth="1"/>
    <col min="3588" max="3588" width="12.28515625" style="223" customWidth="1"/>
    <col min="3589" max="3589" width="15" style="223" customWidth="1"/>
    <col min="3590" max="3590" width="14" style="223" customWidth="1"/>
    <col min="3591" max="3591" width="11" style="223" customWidth="1"/>
    <col min="3592" max="3592" width="15.7109375" style="223" customWidth="1"/>
    <col min="3593" max="3594" width="12.28515625" style="223" customWidth="1"/>
    <col min="3595" max="3595" width="15.28515625" style="223" customWidth="1"/>
    <col min="3596" max="3596" width="14.28515625" style="223" customWidth="1"/>
    <col min="3597" max="3597" width="12" style="223" customWidth="1"/>
    <col min="3598" max="3598" width="15.42578125" style="223" customWidth="1"/>
    <col min="3599" max="3599" width="13.85546875" style="223" customWidth="1"/>
    <col min="3600" max="3600" width="12" style="223" customWidth="1"/>
    <col min="3601" max="3601" width="14.85546875" style="223" customWidth="1"/>
    <col min="3602" max="3602" width="13.5703125" style="223" customWidth="1"/>
    <col min="3603" max="3603" width="13.7109375" style="223" customWidth="1"/>
    <col min="3604" max="3605" width="10.7109375" style="223" customWidth="1"/>
    <col min="3606" max="3606" width="9.140625" style="223"/>
    <col min="3607" max="3607" width="12.85546875" style="223" customWidth="1"/>
    <col min="3608" max="3608" width="23.42578125" style="223" customWidth="1"/>
    <col min="3609" max="3610" width="9.140625" style="223"/>
    <col min="3611" max="3611" width="10.5703125" style="223" customWidth="1"/>
    <col min="3612" max="3612" width="11.28515625" style="223" customWidth="1"/>
    <col min="3613" max="3840" width="9.140625" style="223"/>
    <col min="3841" max="3841" width="88.85546875" style="223" customWidth="1"/>
    <col min="3842" max="3842" width="15" style="223" customWidth="1"/>
    <col min="3843" max="3843" width="12.85546875" style="223" customWidth="1"/>
    <col min="3844" max="3844" width="12.28515625" style="223" customWidth="1"/>
    <col min="3845" max="3845" width="15" style="223" customWidth="1"/>
    <col min="3846" max="3846" width="14" style="223" customWidth="1"/>
    <col min="3847" max="3847" width="11" style="223" customWidth="1"/>
    <col min="3848" max="3848" width="15.7109375" style="223" customWidth="1"/>
    <col min="3849" max="3850" width="12.28515625" style="223" customWidth="1"/>
    <col min="3851" max="3851" width="15.28515625" style="223" customWidth="1"/>
    <col min="3852" max="3852" width="14.28515625" style="223" customWidth="1"/>
    <col min="3853" max="3853" width="12" style="223" customWidth="1"/>
    <col min="3854" max="3854" width="15.42578125" style="223" customWidth="1"/>
    <col min="3855" max="3855" width="13.85546875" style="223" customWidth="1"/>
    <col min="3856" max="3856" width="12" style="223" customWidth="1"/>
    <col min="3857" max="3857" width="14.85546875" style="223" customWidth="1"/>
    <col min="3858" max="3858" width="13.5703125" style="223" customWidth="1"/>
    <col min="3859" max="3859" width="13.7109375" style="223" customWidth="1"/>
    <col min="3860" max="3861" width="10.7109375" style="223" customWidth="1"/>
    <col min="3862" max="3862" width="9.140625" style="223"/>
    <col min="3863" max="3863" width="12.85546875" style="223" customWidth="1"/>
    <col min="3864" max="3864" width="23.42578125" style="223" customWidth="1"/>
    <col min="3865" max="3866" width="9.140625" style="223"/>
    <col min="3867" max="3867" width="10.5703125" style="223" customWidth="1"/>
    <col min="3868" max="3868" width="11.28515625" style="223" customWidth="1"/>
    <col min="3869" max="4096" width="9.140625" style="223"/>
    <col min="4097" max="4097" width="88.85546875" style="223" customWidth="1"/>
    <col min="4098" max="4098" width="15" style="223" customWidth="1"/>
    <col min="4099" max="4099" width="12.85546875" style="223" customWidth="1"/>
    <col min="4100" max="4100" width="12.28515625" style="223" customWidth="1"/>
    <col min="4101" max="4101" width="15" style="223" customWidth="1"/>
    <col min="4102" max="4102" width="14" style="223" customWidth="1"/>
    <col min="4103" max="4103" width="11" style="223" customWidth="1"/>
    <col min="4104" max="4104" width="15.7109375" style="223" customWidth="1"/>
    <col min="4105" max="4106" width="12.28515625" style="223" customWidth="1"/>
    <col min="4107" max="4107" width="15.28515625" style="223" customWidth="1"/>
    <col min="4108" max="4108" width="14.28515625" style="223" customWidth="1"/>
    <col min="4109" max="4109" width="12" style="223" customWidth="1"/>
    <col min="4110" max="4110" width="15.42578125" style="223" customWidth="1"/>
    <col min="4111" max="4111" width="13.85546875" style="223" customWidth="1"/>
    <col min="4112" max="4112" width="12" style="223" customWidth="1"/>
    <col min="4113" max="4113" width="14.85546875" style="223" customWidth="1"/>
    <col min="4114" max="4114" width="13.5703125" style="223" customWidth="1"/>
    <col min="4115" max="4115" width="13.7109375" style="223" customWidth="1"/>
    <col min="4116" max="4117" width="10.7109375" style="223" customWidth="1"/>
    <col min="4118" max="4118" width="9.140625" style="223"/>
    <col min="4119" max="4119" width="12.85546875" style="223" customWidth="1"/>
    <col min="4120" max="4120" width="23.42578125" style="223" customWidth="1"/>
    <col min="4121" max="4122" width="9.140625" style="223"/>
    <col min="4123" max="4123" width="10.5703125" style="223" customWidth="1"/>
    <col min="4124" max="4124" width="11.28515625" style="223" customWidth="1"/>
    <col min="4125" max="4352" width="9.140625" style="223"/>
    <col min="4353" max="4353" width="88.85546875" style="223" customWidth="1"/>
    <col min="4354" max="4354" width="15" style="223" customWidth="1"/>
    <col min="4355" max="4355" width="12.85546875" style="223" customWidth="1"/>
    <col min="4356" max="4356" width="12.28515625" style="223" customWidth="1"/>
    <col min="4357" max="4357" width="15" style="223" customWidth="1"/>
    <col min="4358" max="4358" width="14" style="223" customWidth="1"/>
    <col min="4359" max="4359" width="11" style="223" customWidth="1"/>
    <col min="4360" max="4360" width="15.7109375" style="223" customWidth="1"/>
    <col min="4361" max="4362" width="12.28515625" style="223" customWidth="1"/>
    <col min="4363" max="4363" width="15.28515625" style="223" customWidth="1"/>
    <col min="4364" max="4364" width="14.28515625" style="223" customWidth="1"/>
    <col min="4365" max="4365" width="12" style="223" customWidth="1"/>
    <col min="4366" max="4366" width="15.42578125" style="223" customWidth="1"/>
    <col min="4367" max="4367" width="13.85546875" style="223" customWidth="1"/>
    <col min="4368" max="4368" width="12" style="223" customWidth="1"/>
    <col min="4369" max="4369" width="14.85546875" style="223" customWidth="1"/>
    <col min="4370" max="4370" width="13.5703125" style="223" customWidth="1"/>
    <col min="4371" max="4371" width="13.7109375" style="223" customWidth="1"/>
    <col min="4372" max="4373" width="10.7109375" style="223" customWidth="1"/>
    <col min="4374" max="4374" width="9.140625" style="223"/>
    <col min="4375" max="4375" width="12.85546875" style="223" customWidth="1"/>
    <col min="4376" max="4376" width="23.42578125" style="223" customWidth="1"/>
    <col min="4377" max="4378" width="9.140625" style="223"/>
    <col min="4379" max="4379" width="10.5703125" style="223" customWidth="1"/>
    <col min="4380" max="4380" width="11.28515625" style="223" customWidth="1"/>
    <col min="4381" max="4608" width="9.140625" style="223"/>
    <col min="4609" max="4609" width="88.85546875" style="223" customWidth="1"/>
    <col min="4610" max="4610" width="15" style="223" customWidth="1"/>
    <col min="4611" max="4611" width="12.85546875" style="223" customWidth="1"/>
    <col min="4612" max="4612" width="12.28515625" style="223" customWidth="1"/>
    <col min="4613" max="4613" width="15" style="223" customWidth="1"/>
    <col min="4614" max="4614" width="14" style="223" customWidth="1"/>
    <col min="4615" max="4615" width="11" style="223" customWidth="1"/>
    <col min="4616" max="4616" width="15.7109375" style="223" customWidth="1"/>
    <col min="4617" max="4618" width="12.28515625" style="223" customWidth="1"/>
    <col min="4619" max="4619" width="15.28515625" style="223" customWidth="1"/>
    <col min="4620" max="4620" width="14.28515625" style="223" customWidth="1"/>
    <col min="4621" max="4621" width="12" style="223" customWidth="1"/>
    <col min="4622" max="4622" width="15.42578125" style="223" customWidth="1"/>
    <col min="4623" max="4623" width="13.85546875" style="223" customWidth="1"/>
    <col min="4624" max="4624" width="12" style="223" customWidth="1"/>
    <col min="4625" max="4625" width="14.85546875" style="223" customWidth="1"/>
    <col min="4626" max="4626" width="13.5703125" style="223" customWidth="1"/>
    <col min="4627" max="4627" width="13.7109375" style="223" customWidth="1"/>
    <col min="4628" max="4629" width="10.7109375" style="223" customWidth="1"/>
    <col min="4630" max="4630" width="9.140625" style="223"/>
    <col min="4631" max="4631" width="12.85546875" style="223" customWidth="1"/>
    <col min="4632" max="4632" width="23.42578125" style="223" customWidth="1"/>
    <col min="4633" max="4634" width="9.140625" style="223"/>
    <col min="4635" max="4635" width="10.5703125" style="223" customWidth="1"/>
    <col min="4636" max="4636" width="11.28515625" style="223" customWidth="1"/>
    <col min="4637" max="4864" width="9.140625" style="223"/>
    <col min="4865" max="4865" width="88.85546875" style="223" customWidth="1"/>
    <col min="4866" max="4866" width="15" style="223" customWidth="1"/>
    <col min="4867" max="4867" width="12.85546875" style="223" customWidth="1"/>
    <col min="4868" max="4868" width="12.28515625" style="223" customWidth="1"/>
    <col min="4869" max="4869" width="15" style="223" customWidth="1"/>
    <col min="4870" max="4870" width="14" style="223" customWidth="1"/>
    <col min="4871" max="4871" width="11" style="223" customWidth="1"/>
    <col min="4872" max="4872" width="15.7109375" style="223" customWidth="1"/>
    <col min="4873" max="4874" width="12.28515625" style="223" customWidth="1"/>
    <col min="4875" max="4875" width="15.28515625" style="223" customWidth="1"/>
    <col min="4876" max="4876" width="14.28515625" style="223" customWidth="1"/>
    <col min="4877" max="4877" width="12" style="223" customWidth="1"/>
    <col min="4878" max="4878" width="15.42578125" style="223" customWidth="1"/>
    <col min="4879" max="4879" width="13.85546875" style="223" customWidth="1"/>
    <col min="4880" max="4880" width="12" style="223" customWidth="1"/>
    <col min="4881" max="4881" width="14.85546875" style="223" customWidth="1"/>
    <col min="4882" max="4882" width="13.5703125" style="223" customWidth="1"/>
    <col min="4883" max="4883" width="13.7109375" style="223" customWidth="1"/>
    <col min="4884" max="4885" width="10.7109375" style="223" customWidth="1"/>
    <col min="4886" max="4886" width="9.140625" style="223"/>
    <col min="4887" max="4887" width="12.85546875" style="223" customWidth="1"/>
    <col min="4888" max="4888" width="23.42578125" style="223" customWidth="1"/>
    <col min="4889" max="4890" width="9.140625" style="223"/>
    <col min="4891" max="4891" width="10.5703125" style="223" customWidth="1"/>
    <col min="4892" max="4892" width="11.28515625" style="223" customWidth="1"/>
    <col min="4893" max="5120" width="9.140625" style="223"/>
    <col min="5121" max="5121" width="88.85546875" style="223" customWidth="1"/>
    <col min="5122" max="5122" width="15" style="223" customWidth="1"/>
    <col min="5123" max="5123" width="12.85546875" style="223" customWidth="1"/>
    <col min="5124" max="5124" width="12.28515625" style="223" customWidth="1"/>
    <col min="5125" max="5125" width="15" style="223" customWidth="1"/>
    <col min="5126" max="5126" width="14" style="223" customWidth="1"/>
    <col min="5127" max="5127" width="11" style="223" customWidth="1"/>
    <col min="5128" max="5128" width="15.7109375" style="223" customWidth="1"/>
    <col min="5129" max="5130" width="12.28515625" style="223" customWidth="1"/>
    <col min="5131" max="5131" width="15.28515625" style="223" customWidth="1"/>
    <col min="5132" max="5132" width="14.28515625" style="223" customWidth="1"/>
    <col min="5133" max="5133" width="12" style="223" customWidth="1"/>
    <col min="5134" max="5134" width="15.42578125" style="223" customWidth="1"/>
    <col min="5135" max="5135" width="13.85546875" style="223" customWidth="1"/>
    <col min="5136" max="5136" width="12" style="223" customWidth="1"/>
    <col min="5137" max="5137" width="14.85546875" style="223" customWidth="1"/>
    <col min="5138" max="5138" width="13.5703125" style="223" customWidth="1"/>
    <col min="5139" max="5139" width="13.7109375" style="223" customWidth="1"/>
    <col min="5140" max="5141" width="10.7109375" style="223" customWidth="1"/>
    <col min="5142" max="5142" width="9.140625" style="223"/>
    <col min="5143" max="5143" width="12.85546875" style="223" customWidth="1"/>
    <col min="5144" max="5144" width="23.42578125" style="223" customWidth="1"/>
    <col min="5145" max="5146" width="9.140625" style="223"/>
    <col min="5147" max="5147" width="10.5703125" style="223" customWidth="1"/>
    <col min="5148" max="5148" width="11.28515625" style="223" customWidth="1"/>
    <col min="5149" max="5376" width="9.140625" style="223"/>
    <col min="5377" max="5377" width="88.85546875" style="223" customWidth="1"/>
    <col min="5378" max="5378" width="15" style="223" customWidth="1"/>
    <col min="5379" max="5379" width="12.85546875" style="223" customWidth="1"/>
    <col min="5380" max="5380" width="12.28515625" style="223" customWidth="1"/>
    <col min="5381" max="5381" width="15" style="223" customWidth="1"/>
    <col min="5382" max="5382" width="14" style="223" customWidth="1"/>
    <col min="5383" max="5383" width="11" style="223" customWidth="1"/>
    <col min="5384" max="5384" width="15.7109375" style="223" customWidth="1"/>
    <col min="5385" max="5386" width="12.28515625" style="223" customWidth="1"/>
    <col min="5387" max="5387" width="15.28515625" style="223" customWidth="1"/>
    <col min="5388" max="5388" width="14.28515625" style="223" customWidth="1"/>
    <col min="5389" max="5389" width="12" style="223" customWidth="1"/>
    <col min="5390" max="5390" width="15.42578125" style="223" customWidth="1"/>
    <col min="5391" max="5391" width="13.85546875" style="223" customWidth="1"/>
    <col min="5392" max="5392" width="12" style="223" customWidth="1"/>
    <col min="5393" max="5393" width="14.85546875" style="223" customWidth="1"/>
    <col min="5394" max="5394" width="13.5703125" style="223" customWidth="1"/>
    <col min="5395" max="5395" width="13.7109375" style="223" customWidth="1"/>
    <col min="5396" max="5397" width="10.7109375" style="223" customWidth="1"/>
    <col min="5398" max="5398" width="9.140625" style="223"/>
    <col min="5399" max="5399" width="12.85546875" style="223" customWidth="1"/>
    <col min="5400" max="5400" width="23.42578125" style="223" customWidth="1"/>
    <col min="5401" max="5402" width="9.140625" style="223"/>
    <col min="5403" max="5403" width="10.5703125" style="223" customWidth="1"/>
    <col min="5404" max="5404" width="11.28515625" style="223" customWidth="1"/>
    <col min="5405" max="5632" width="9.140625" style="223"/>
    <col min="5633" max="5633" width="88.85546875" style="223" customWidth="1"/>
    <col min="5634" max="5634" width="15" style="223" customWidth="1"/>
    <col min="5635" max="5635" width="12.85546875" style="223" customWidth="1"/>
    <col min="5636" max="5636" width="12.28515625" style="223" customWidth="1"/>
    <col min="5637" max="5637" width="15" style="223" customWidth="1"/>
    <col min="5638" max="5638" width="14" style="223" customWidth="1"/>
    <col min="5639" max="5639" width="11" style="223" customWidth="1"/>
    <col min="5640" max="5640" width="15.7109375" style="223" customWidth="1"/>
    <col min="5641" max="5642" width="12.28515625" style="223" customWidth="1"/>
    <col min="5643" max="5643" width="15.28515625" style="223" customWidth="1"/>
    <col min="5644" max="5644" width="14.28515625" style="223" customWidth="1"/>
    <col min="5645" max="5645" width="12" style="223" customWidth="1"/>
    <col min="5646" max="5646" width="15.42578125" style="223" customWidth="1"/>
    <col min="5647" max="5647" width="13.85546875" style="223" customWidth="1"/>
    <col min="5648" max="5648" width="12" style="223" customWidth="1"/>
    <col min="5649" max="5649" width="14.85546875" style="223" customWidth="1"/>
    <col min="5650" max="5650" width="13.5703125" style="223" customWidth="1"/>
    <col min="5651" max="5651" width="13.7109375" style="223" customWidth="1"/>
    <col min="5652" max="5653" width="10.7109375" style="223" customWidth="1"/>
    <col min="5654" max="5654" width="9.140625" style="223"/>
    <col min="5655" max="5655" width="12.85546875" style="223" customWidth="1"/>
    <col min="5656" max="5656" width="23.42578125" style="223" customWidth="1"/>
    <col min="5657" max="5658" width="9.140625" style="223"/>
    <col min="5659" max="5659" width="10.5703125" style="223" customWidth="1"/>
    <col min="5660" max="5660" width="11.28515625" style="223" customWidth="1"/>
    <col min="5661" max="5888" width="9.140625" style="223"/>
    <col min="5889" max="5889" width="88.85546875" style="223" customWidth="1"/>
    <col min="5890" max="5890" width="15" style="223" customWidth="1"/>
    <col min="5891" max="5891" width="12.85546875" style="223" customWidth="1"/>
    <col min="5892" max="5892" width="12.28515625" style="223" customWidth="1"/>
    <col min="5893" max="5893" width="15" style="223" customWidth="1"/>
    <col min="5894" max="5894" width="14" style="223" customWidth="1"/>
    <col min="5895" max="5895" width="11" style="223" customWidth="1"/>
    <col min="5896" max="5896" width="15.7109375" style="223" customWidth="1"/>
    <col min="5897" max="5898" width="12.28515625" style="223" customWidth="1"/>
    <col min="5899" max="5899" width="15.28515625" style="223" customWidth="1"/>
    <col min="5900" max="5900" width="14.28515625" style="223" customWidth="1"/>
    <col min="5901" max="5901" width="12" style="223" customWidth="1"/>
    <col min="5902" max="5902" width="15.42578125" style="223" customWidth="1"/>
    <col min="5903" max="5903" width="13.85546875" style="223" customWidth="1"/>
    <col min="5904" max="5904" width="12" style="223" customWidth="1"/>
    <col min="5905" max="5905" width="14.85546875" style="223" customWidth="1"/>
    <col min="5906" max="5906" width="13.5703125" style="223" customWidth="1"/>
    <col min="5907" max="5907" width="13.7109375" style="223" customWidth="1"/>
    <col min="5908" max="5909" width="10.7109375" style="223" customWidth="1"/>
    <col min="5910" max="5910" width="9.140625" style="223"/>
    <col min="5911" max="5911" width="12.85546875" style="223" customWidth="1"/>
    <col min="5912" max="5912" width="23.42578125" style="223" customWidth="1"/>
    <col min="5913" max="5914" width="9.140625" style="223"/>
    <col min="5915" max="5915" width="10.5703125" style="223" customWidth="1"/>
    <col min="5916" max="5916" width="11.28515625" style="223" customWidth="1"/>
    <col min="5917" max="6144" width="9.140625" style="223"/>
    <col min="6145" max="6145" width="88.85546875" style="223" customWidth="1"/>
    <col min="6146" max="6146" width="15" style="223" customWidth="1"/>
    <col min="6147" max="6147" width="12.85546875" style="223" customWidth="1"/>
    <col min="6148" max="6148" width="12.28515625" style="223" customWidth="1"/>
    <col min="6149" max="6149" width="15" style="223" customWidth="1"/>
    <col min="6150" max="6150" width="14" style="223" customWidth="1"/>
    <col min="6151" max="6151" width="11" style="223" customWidth="1"/>
    <col min="6152" max="6152" width="15.7109375" style="223" customWidth="1"/>
    <col min="6153" max="6154" width="12.28515625" style="223" customWidth="1"/>
    <col min="6155" max="6155" width="15.28515625" style="223" customWidth="1"/>
    <col min="6156" max="6156" width="14.28515625" style="223" customWidth="1"/>
    <col min="6157" max="6157" width="12" style="223" customWidth="1"/>
    <col min="6158" max="6158" width="15.42578125" style="223" customWidth="1"/>
    <col min="6159" max="6159" width="13.85546875" style="223" customWidth="1"/>
    <col min="6160" max="6160" width="12" style="223" customWidth="1"/>
    <col min="6161" max="6161" width="14.85546875" style="223" customWidth="1"/>
    <col min="6162" max="6162" width="13.5703125" style="223" customWidth="1"/>
    <col min="6163" max="6163" width="13.7109375" style="223" customWidth="1"/>
    <col min="6164" max="6165" width="10.7109375" style="223" customWidth="1"/>
    <col min="6166" max="6166" width="9.140625" style="223"/>
    <col min="6167" max="6167" width="12.85546875" style="223" customWidth="1"/>
    <col min="6168" max="6168" width="23.42578125" style="223" customWidth="1"/>
    <col min="6169" max="6170" width="9.140625" style="223"/>
    <col min="6171" max="6171" width="10.5703125" style="223" customWidth="1"/>
    <col min="6172" max="6172" width="11.28515625" style="223" customWidth="1"/>
    <col min="6173" max="6400" width="9.140625" style="223"/>
    <col min="6401" max="6401" width="88.85546875" style="223" customWidth="1"/>
    <col min="6402" max="6402" width="15" style="223" customWidth="1"/>
    <col min="6403" max="6403" width="12.85546875" style="223" customWidth="1"/>
    <col min="6404" max="6404" width="12.28515625" style="223" customWidth="1"/>
    <col min="6405" max="6405" width="15" style="223" customWidth="1"/>
    <col min="6406" max="6406" width="14" style="223" customWidth="1"/>
    <col min="6407" max="6407" width="11" style="223" customWidth="1"/>
    <col min="6408" max="6408" width="15.7109375" style="223" customWidth="1"/>
    <col min="6409" max="6410" width="12.28515625" style="223" customWidth="1"/>
    <col min="6411" max="6411" width="15.28515625" style="223" customWidth="1"/>
    <col min="6412" max="6412" width="14.28515625" style="223" customWidth="1"/>
    <col min="6413" max="6413" width="12" style="223" customWidth="1"/>
    <col min="6414" max="6414" width="15.42578125" style="223" customWidth="1"/>
    <col min="6415" max="6415" width="13.85546875" style="223" customWidth="1"/>
    <col min="6416" max="6416" width="12" style="223" customWidth="1"/>
    <col min="6417" max="6417" width="14.85546875" style="223" customWidth="1"/>
    <col min="6418" max="6418" width="13.5703125" style="223" customWidth="1"/>
    <col min="6419" max="6419" width="13.7109375" style="223" customWidth="1"/>
    <col min="6420" max="6421" width="10.7109375" style="223" customWidth="1"/>
    <col min="6422" max="6422" width="9.140625" style="223"/>
    <col min="6423" max="6423" width="12.85546875" style="223" customWidth="1"/>
    <col min="6424" max="6424" width="23.42578125" style="223" customWidth="1"/>
    <col min="6425" max="6426" width="9.140625" style="223"/>
    <col min="6427" max="6427" width="10.5703125" style="223" customWidth="1"/>
    <col min="6428" max="6428" width="11.28515625" style="223" customWidth="1"/>
    <col min="6429" max="6656" width="9.140625" style="223"/>
    <col min="6657" max="6657" width="88.85546875" style="223" customWidth="1"/>
    <col min="6658" max="6658" width="15" style="223" customWidth="1"/>
    <col min="6659" max="6659" width="12.85546875" style="223" customWidth="1"/>
    <col min="6660" max="6660" width="12.28515625" style="223" customWidth="1"/>
    <col min="6661" max="6661" width="15" style="223" customWidth="1"/>
    <col min="6662" max="6662" width="14" style="223" customWidth="1"/>
    <col min="6663" max="6663" width="11" style="223" customWidth="1"/>
    <col min="6664" max="6664" width="15.7109375" style="223" customWidth="1"/>
    <col min="6665" max="6666" width="12.28515625" style="223" customWidth="1"/>
    <col min="6667" max="6667" width="15.28515625" style="223" customWidth="1"/>
    <col min="6668" max="6668" width="14.28515625" style="223" customWidth="1"/>
    <col min="6669" max="6669" width="12" style="223" customWidth="1"/>
    <col min="6670" max="6670" width="15.42578125" style="223" customWidth="1"/>
    <col min="6671" max="6671" width="13.85546875" style="223" customWidth="1"/>
    <col min="6672" max="6672" width="12" style="223" customWidth="1"/>
    <col min="6673" max="6673" width="14.85546875" style="223" customWidth="1"/>
    <col min="6674" max="6674" width="13.5703125" style="223" customWidth="1"/>
    <col min="6675" max="6675" width="13.7109375" style="223" customWidth="1"/>
    <col min="6676" max="6677" width="10.7109375" style="223" customWidth="1"/>
    <col min="6678" max="6678" width="9.140625" style="223"/>
    <col min="6679" max="6679" width="12.85546875" style="223" customWidth="1"/>
    <col min="6680" max="6680" width="23.42578125" style="223" customWidth="1"/>
    <col min="6681" max="6682" width="9.140625" style="223"/>
    <col min="6683" max="6683" width="10.5703125" style="223" customWidth="1"/>
    <col min="6684" max="6684" width="11.28515625" style="223" customWidth="1"/>
    <col min="6685" max="6912" width="9.140625" style="223"/>
    <col min="6913" max="6913" width="88.85546875" style="223" customWidth="1"/>
    <col min="6914" max="6914" width="15" style="223" customWidth="1"/>
    <col min="6915" max="6915" width="12.85546875" style="223" customWidth="1"/>
    <col min="6916" max="6916" width="12.28515625" style="223" customWidth="1"/>
    <col min="6917" max="6917" width="15" style="223" customWidth="1"/>
    <col min="6918" max="6918" width="14" style="223" customWidth="1"/>
    <col min="6919" max="6919" width="11" style="223" customWidth="1"/>
    <col min="6920" max="6920" width="15.7109375" style="223" customWidth="1"/>
    <col min="6921" max="6922" width="12.28515625" style="223" customWidth="1"/>
    <col min="6923" max="6923" width="15.28515625" style="223" customWidth="1"/>
    <col min="6924" max="6924" width="14.28515625" style="223" customWidth="1"/>
    <col min="6925" max="6925" width="12" style="223" customWidth="1"/>
    <col min="6926" max="6926" width="15.42578125" style="223" customWidth="1"/>
    <col min="6927" max="6927" width="13.85546875" style="223" customWidth="1"/>
    <col min="6928" max="6928" width="12" style="223" customWidth="1"/>
    <col min="6929" max="6929" width="14.85546875" style="223" customWidth="1"/>
    <col min="6930" max="6930" width="13.5703125" style="223" customWidth="1"/>
    <col min="6931" max="6931" width="13.7109375" style="223" customWidth="1"/>
    <col min="6932" max="6933" width="10.7109375" style="223" customWidth="1"/>
    <col min="6934" max="6934" width="9.140625" style="223"/>
    <col min="6935" max="6935" width="12.85546875" style="223" customWidth="1"/>
    <col min="6936" max="6936" width="23.42578125" style="223" customWidth="1"/>
    <col min="6937" max="6938" width="9.140625" style="223"/>
    <col min="6939" max="6939" width="10.5703125" style="223" customWidth="1"/>
    <col min="6940" max="6940" width="11.28515625" style="223" customWidth="1"/>
    <col min="6941" max="7168" width="9.140625" style="223"/>
    <col min="7169" max="7169" width="88.85546875" style="223" customWidth="1"/>
    <col min="7170" max="7170" width="15" style="223" customWidth="1"/>
    <col min="7171" max="7171" width="12.85546875" style="223" customWidth="1"/>
    <col min="7172" max="7172" width="12.28515625" style="223" customWidth="1"/>
    <col min="7173" max="7173" width="15" style="223" customWidth="1"/>
    <col min="7174" max="7174" width="14" style="223" customWidth="1"/>
    <col min="7175" max="7175" width="11" style="223" customWidth="1"/>
    <col min="7176" max="7176" width="15.7109375" style="223" customWidth="1"/>
    <col min="7177" max="7178" width="12.28515625" style="223" customWidth="1"/>
    <col min="7179" max="7179" width="15.28515625" style="223" customWidth="1"/>
    <col min="7180" max="7180" width="14.28515625" style="223" customWidth="1"/>
    <col min="7181" max="7181" width="12" style="223" customWidth="1"/>
    <col min="7182" max="7182" width="15.42578125" style="223" customWidth="1"/>
    <col min="7183" max="7183" width="13.85546875" style="223" customWidth="1"/>
    <col min="7184" max="7184" width="12" style="223" customWidth="1"/>
    <col min="7185" max="7185" width="14.85546875" style="223" customWidth="1"/>
    <col min="7186" max="7186" width="13.5703125" style="223" customWidth="1"/>
    <col min="7187" max="7187" width="13.7109375" style="223" customWidth="1"/>
    <col min="7188" max="7189" width="10.7109375" style="223" customWidth="1"/>
    <col min="7190" max="7190" width="9.140625" style="223"/>
    <col min="7191" max="7191" width="12.85546875" style="223" customWidth="1"/>
    <col min="7192" max="7192" width="23.42578125" style="223" customWidth="1"/>
    <col min="7193" max="7194" width="9.140625" style="223"/>
    <col min="7195" max="7195" width="10.5703125" style="223" customWidth="1"/>
    <col min="7196" max="7196" width="11.28515625" style="223" customWidth="1"/>
    <col min="7197" max="7424" width="9.140625" style="223"/>
    <col min="7425" max="7425" width="88.85546875" style="223" customWidth="1"/>
    <col min="7426" max="7426" width="15" style="223" customWidth="1"/>
    <col min="7427" max="7427" width="12.85546875" style="223" customWidth="1"/>
    <col min="7428" max="7428" width="12.28515625" style="223" customWidth="1"/>
    <col min="7429" max="7429" width="15" style="223" customWidth="1"/>
    <col min="7430" max="7430" width="14" style="223" customWidth="1"/>
    <col min="7431" max="7431" width="11" style="223" customWidth="1"/>
    <col min="7432" max="7432" width="15.7109375" style="223" customWidth="1"/>
    <col min="7433" max="7434" width="12.28515625" style="223" customWidth="1"/>
    <col min="7435" max="7435" width="15.28515625" style="223" customWidth="1"/>
    <col min="7436" max="7436" width="14.28515625" style="223" customWidth="1"/>
    <col min="7437" max="7437" width="12" style="223" customWidth="1"/>
    <col min="7438" max="7438" width="15.42578125" style="223" customWidth="1"/>
    <col min="7439" max="7439" width="13.85546875" style="223" customWidth="1"/>
    <col min="7440" max="7440" width="12" style="223" customWidth="1"/>
    <col min="7441" max="7441" width="14.85546875" style="223" customWidth="1"/>
    <col min="7442" max="7442" width="13.5703125" style="223" customWidth="1"/>
    <col min="7443" max="7443" width="13.7109375" style="223" customWidth="1"/>
    <col min="7444" max="7445" width="10.7109375" style="223" customWidth="1"/>
    <col min="7446" max="7446" width="9.140625" style="223"/>
    <col min="7447" max="7447" width="12.85546875" style="223" customWidth="1"/>
    <col min="7448" max="7448" width="23.42578125" style="223" customWidth="1"/>
    <col min="7449" max="7450" width="9.140625" style="223"/>
    <col min="7451" max="7451" width="10.5703125" style="223" customWidth="1"/>
    <col min="7452" max="7452" width="11.28515625" style="223" customWidth="1"/>
    <col min="7453" max="7680" width="9.140625" style="223"/>
    <col min="7681" max="7681" width="88.85546875" style="223" customWidth="1"/>
    <col min="7682" max="7682" width="15" style="223" customWidth="1"/>
    <col min="7683" max="7683" width="12.85546875" style="223" customWidth="1"/>
    <col min="7684" max="7684" width="12.28515625" style="223" customWidth="1"/>
    <col min="7685" max="7685" width="15" style="223" customWidth="1"/>
    <col min="7686" max="7686" width="14" style="223" customWidth="1"/>
    <col min="7687" max="7687" width="11" style="223" customWidth="1"/>
    <col min="7688" max="7688" width="15.7109375" style="223" customWidth="1"/>
    <col min="7689" max="7690" width="12.28515625" style="223" customWidth="1"/>
    <col min="7691" max="7691" width="15.28515625" style="223" customWidth="1"/>
    <col min="7692" max="7692" width="14.28515625" style="223" customWidth="1"/>
    <col min="7693" max="7693" width="12" style="223" customWidth="1"/>
    <col min="7694" max="7694" width="15.42578125" style="223" customWidth="1"/>
    <col min="7695" max="7695" width="13.85546875" style="223" customWidth="1"/>
    <col min="7696" max="7696" width="12" style="223" customWidth="1"/>
    <col min="7697" max="7697" width="14.85546875" style="223" customWidth="1"/>
    <col min="7698" max="7698" width="13.5703125" style="223" customWidth="1"/>
    <col min="7699" max="7699" width="13.7109375" style="223" customWidth="1"/>
    <col min="7700" max="7701" width="10.7109375" style="223" customWidth="1"/>
    <col min="7702" max="7702" width="9.140625" style="223"/>
    <col min="7703" max="7703" width="12.85546875" style="223" customWidth="1"/>
    <col min="7704" max="7704" width="23.42578125" style="223" customWidth="1"/>
    <col min="7705" max="7706" width="9.140625" style="223"/>
    <col min="7707" max="7707" width="10.5703125" style="223" customWidth="1"/>
    <col min="7708" max="7708" width="11.28515625" style="223" customWidth="1"/>
    <col min="7709" max="7936" width="9.140625" style="223"/>
    <col min="7937" max="7937" width="88.85546875" style="223" customWidth="1"/>
    <col min="7938" max="7938" width="15" style="223" customWidth="1"/>
    <col min="7939" max="7939" width="12.85546875" style="223" customWidth="1"/>
    <col min="7940" max="7940" width="12.28515625" style="223" customWidth="1"/>
    <col min="7941" max="7941" width="15" style="223" customWidth="1"/>
    <col min="7942" max="7942" width="14" style="223" customWidth="1"/>
    <col min="7943" max="7943" width="11" style="223" customWidth="1"/>
    <col min="7944" max="7944" width="15.7109375" style="223" customWidth="1"/>
    <col min="7945" max="7946" width="12.28515625" style="223" customWidth="1"/>
    <col min="7947" max="7947" width="15.28515625" style="223" customWidth="1"/>
    <col min="7948" max="7948" width="14.28515625" style="223" customWidth="1"/>
    <col min="7949" max="7949" width="12" style="223" customWidth="1"/>
    <col min="7950" max="7950" width="15.42578125" style="223" customWidth="1"/>
    <col min="7951" max="7951" width="13.85546875" style="223" customWidth="1"/>
    <col min="7952" max="7952" width="12" style="223" customWidth="1"/>
    <col min="7953" max="7953" width="14.85546875" style="223" customWidth="1"/>
    <col min="7954" max="7954" width="13.5703125" style="223" customWidth="1"/>
    <col min="7955" max="7955" width="13.7109375" style="223" customWidth="1"/>
    <col min="7956" max="7957" width="10.7109375" style="223" customWidth="1"/>
    <col min="7958" max="7958" width="9.140625" style="223"/>
    <col min="7959" max="7959" width="12.85546875" style="223" customWidth="1"/>
    <col min="7960" max="7960" width="23.42578125" style="223" customWidth="1"/>
    <col min="7961" max="7962" width="9.140625" style="223"/>
    <col min="7963" max="7963" width="10.5703125" style="223" customWidth="1"/>
    <col min="7964" max="7964" width="11.28515625" style="223" customWidth="1"/>
    <col min="7965" max="8192" width="9.140625" style="223"/>
    <col min="8193" max="8193" width="88.85546875" style="223" customWidth="1"/>
    <col min="8194" max="8194" width="15" style="223" customWidth="1"/>
    <col min="8195" max="8195" width="12.85546875" style="223" customWidth="1"/>
    <col min="8196" max="8196" width="12.28515625" style="223" customWidth="1"/>
    <col min="8197" max="8197" width="15" style="223" customWidth="1"/>
    <col min="8198" max="8198" width="14" style="223" customWidth="1"/>
    <col min="8199" max="8199" width="11" style="223" customWidth="1"/>
    <col min="8200" max="8200" width="15.7109375" style="223" customWidth="1"/>
    <col min="8201" max="8202" width="12.28515625" style="223" customWidth="1"/>
    <col min="8203" max="8203" width="15.28515625" style="223" customWidth="1"/>
    <col min="8204" max="8204" width="14.28515625" style="223" customWidth="1"/>
    <col min="8205" max="8205" width="12" style="223" customWidth="1"/>
    <col min="8206" max="8206" width="15.42578125" style="223" customWidth="1"/>
    <col min="8207" max="8207" width="13.85546875" style="223" customWidth="1"/>
    <col min="8208" max="8208" width="12" style="223" customWidth="1"/>
    <col min="8209" max="8209" width="14.85546875" style="223" customWidth="1"/>
    <col min="8210" max="8210" width="13.5703125" style="223" customWidth="1"/>
    <col min="8211" max="8211" width="13.7109375" style="223" customWidth="1"/>
    <col min="8212" max="8213" width="10.7109375" style="223" customWidth="1"/>
    <col min="8214" max="8214" width="9.140625" style="223"/>
    <col min="8215" max="8215" width="12.85546875" style="223" customWidth="1"/>
    <col min="8216" max="8216" width="23.42578125" style="223" customWidth="1"/>
    <col min="8217" max="8218" width="9.140625" style="223"/>
    <col min="8219" max="8219" width="10.5703125" style="223" customWidth="1"/>
    <col min="8220" max="8220" width="11.28515625" style="223" customWidth="1"/>
    <col min="8221" max="8448" width="9.140625" style="223"/>
    <col min="8449" max="8449" width="88.85546875" style="223" customWidth="1"/>
    <col min="8450" max="8450" width="15" style="223" customWidth="1"/>
    <col min="8451" max="8451" width="12.85546875" style="223" customWidth="1"/>
    <col min="8452" max="8452" width="12.28515625" style="223" customWidth="1"/>
    <col min="8453" max="8453" width="15" style="223" customWidth="1"/>
    <col min="8454" max="8454" width="14" style="223" customWidth="1"/>
    <col min="8455" max="8455" width="11" style="223" customWidth="1"/>
    <col min="8456" max="8456" width="15.7109375" style="223" customWidth="1"/>
    <col min="8457" max="8458" width="12.28515625" style="223" customWidth="1"/>
    <col min="8459" max="8459" width="15.28515625" style="223" customWidth="1"/>
    <col min="8460" max="8460" width="14.28515625" style="223" customWidth="1"/>
    <col min="8461" max="8461" width="12" style="223" customWidth="1"/>
    <col min="8462" max="8462" width="15.42578125" style="223" customWidth="1"/>
    <col min="8463" max="8463" width="13.85546875" style="223" customWidth="1"/>
    <col min="8464" max="8464" width="12" style="223" customWidth="1"/>
    <col min="8465" max="8465" width="14.85546875" style="223" customWidth="1"/>
    <col min="8466" max="8466" width="13.5703125" style="223" customWidth="1"/>
    <col min="8467" max="8467" width="13.7109375" style="223" customWidth="1"/>
    <col min="8468" max="8469" width="10.7109375" style="223" customWidth="1"/>
    <col min="8470" max="8470" width="9.140625" style="223"/>
    <col min="8471" max="8471" width="12.85546875" style="223" customWidth="1"/>
    <col min="8472" max="8472" width="23.42578125" style="223" customWidth="1"/>
    <col min="8473" max="8474" width="9.140625" style="223"/>
    <col min="8475" max="8475" width="10.5703125" style="223" customWidth="1"/>
    <col min="8476" max="8476" width="11.28515625" style="223" customWidth="1"/>
    <col min="8477" max="8704" width="9.140625" style="223"/>
    <col min="8705" max="8705" width="88.85546875" style="223" customWidth="1"/>
    <col min="8706" max="8706" width="15" style="223" customWidth="1"/>
    <col min="8707" max="8707" width="12.85546875" style="223" customWidth="1"/>
    <col min="8708" max="8708" width="12.28515625" style="223" customWidth="1"/>
    <col min="8709" max="8709" width="15" style="223" customWidth="1"/>
    <col min="8710" max="8710" width="14" style="223" customWidth="1"/>
    <col min="8711" max="8711" width="11" style="223" customWidth="1"/>
    <col min="8712" max="8712" width="15.7109375" style="223" customWidth="1"/>
    <col min="8713" max="8714" width="12.28515625" style="223" customWidth="1"/>
    <col min="8715" max="8715" width="15.28515625" style="223" customWidth="1"/>
    <col min="8716" max="8716" width="14.28515625" style="223" customWidth="1"/>
    <col min="8717" max="8717" width="12" style="223" customWidth="1"/>
    <col min="8718" max="8718" width="15.42578125" style="223" customWidth="1"/>
    <col min="8719" max="8719" width="13.85546875" style="223" customWidth="1"/>
    <col min="8720" max="8720" width="12" style="223" customWidth="1"/>
    <col min="8721" max="8721" width="14.85546875" style="223" customWidth="1"/>
    <col min="8722" max="8722" width="13.5703125" style="223" customWidth="1"/>
    <col min="8723" max="8723" width="13.7109375" style="223" customWidth="1"/>
    <col min="8724" max="8725" width="10.7109375" style="223" customWidth="1"/>
    <col min="8726" max="8726" width="9.140625" style="223"/>
    <col min="8727" max="8727" width="12.85546875" style="223" customWidth="1"/>
    <col min="8728" max="8728" width="23.42578125" style="223" customWidth="1"/>
    <col min="8729" max="8730" width="9.140625" style="223"/>
    <col min="8731" max="8731" width="10.5703125" style="223" customWidth="1"/>
    <col min="8732" max="8732" width="11.28515625" style="223" customWidth="1"/>
    <col min="8733" max="8960" width="9.140625" style="223"/>
    <col min="8961" max="8961" width="88.85546875" style="223" customWidth="1"/>
    <col min="8962" max="8962" width="15" style="223" customWidth="1"/>
    <col min="8963" max="8963" width="12.85546875" style="223" customWidth="1"/>
    <col min="8964" max="8964" width="12.28515625" style="223" customWidth="1"/>
    <col min="8965" max="8965" width="15" style="223" customWidth="1"/>
    <col min="8966" max="8966" width="14" style="223" customWidth="1"/>
    <col min="8967" max="8967" width="11" style="223" customWidth="1"/>
    <col min="8968" max="8968" width="15.7109375" style="223" customWidth="1"/>
    <col min="8969" max="8970" width="12.28515625" style="223" customWidth="1"/>
    <col min="8971" max="8971" width="15.28515625" style="223" customWidth="1"/>
    <col min="8972" max="8972" width="14.28515625" style="223" customWidth="1"/>
    <col min="8973" max="8973" width="12" style="223" customWidth="1"/>
    <col min="8974" max="8974" width="15.42578125" style="223" customWidth="1"/>
    <col min="8975" max="8975" width="13.85546875" style="223" customWidth="1"/>
    <col min="8976" max="8976" width="12" style="223" customWidth="1"/>
    <col min="8977" max="8977" width="14.85546875" style="223" customWidth="1"/>
    <col min="8978" max="8978" width="13.5703125" style="223" customWidth="1"/>
    <col min="8979" max="8979" width="13.7109375" style="223" customWidth="1"/>
    <col min="8980" max="8981" width="10.7109375" style="223" customWidth="1"/>
    <col min="8982" max="8982" width="9.140625" style="223"/>
    <col min="8983" max="8983" width="12.85546875" style="223" customWidth="1"/>
    <col min="8984" max="8984" width="23.42578125" style="223" customWidth="1"/>
    <col min="8985" max="8986" width="9.140625" style="223"/>
    <col min="8987" max="8987" width="10.5703125" style="223" customWidth="1"/>
    <col min="8988" max="8988" width="11.28515625" style="223" customWidth="1"/>
    <col min="8989" max="9216" width="9.140625" style="223"/>
    <col min="9217" max="9217" width="88.85546875" style="223" customWidth="1"/>
    <col min="9218" max="9218" width="15" style="223" customWidth="1"/>
    <col min="9219" max="9219" width="12.85546875" style="223" customWidth="1"/>
    <col min="9220" max="9220" width="12.28515625" style="223" customWidth="1"/>
    <col min="9221" max="9221" width="15" style="223" customWidth="1"/>
    <col min="9222" max="9222" width="14" style="223" customWidth="1"/>
    <col min="9223" max="9223" width="11" style="223" customWidth="1"/>
    <col min="9224" max="9224" width="15.7109375" style="223" customWidth="1"/>
    <col min="9225" max="9226" width="12.28515625" style="223" customWidth="1"/>
    <col min="9227" max="9227" width="15.28515625" style="223" customWidth="1"/>
    <col min="9228" max="9228" width="14.28515625" style="223" customWidth="1"/>
    <col min="9229" max="9229" width="12" style="223" customWidth="1"/>
    <col min="9230" max="9230" width="15.42578125" style="223" customWidth="1"/>
    <col min="9231" max="9231" width="13.85546875" style="223" customWidth="1"/>
    <col min="9232" max="9232" width="12" style="223" customWidth="1"/>
    <col min="9233" max="9233" width="14.85546875" style="223" customWidth="1"/>
    <col min="9234" max="9234" width="13.5703125" style="223" customWidth="1"/>
    <col min="9235" max="9235" width="13.7109375" style="223" customWidth="1"/>
    <col min="9236" max="9237" width="10.7109375" style="223" customWidth="1"/>
    <col min="9238" max="9238" width="9.140625" style="223"/>
    <col min="9239" max="9239" width="12.85546875" style="223" customWidth="1"/>
    <col min="9240" max="9240" width="23.42578125" style="223" customWidth="1"/>
    <col min="9241" max="9242" width="9.140625" style="223"/>
    <col min="9243" max="9243" width="10.5703125" style="223" customWidth="1"/>
    <col min="9244" max="9244" width="11.28515625" style="223" customWidth="1"/>
    <col min="9245" max="9472" width="9.140625" style="223"/>
    <col min="9473" max="9473" width="88.85546875" style="223" customWidth="1"/>
    <col min="9474" max="9474" width="15" style="223" customWidth="1"/>
    <col min="9475" max="9475" width="12.85546875" style="223" customWidth="1"/>
    <col min="9476" max="9476" width="12.28515625" style="223" customWidth="1"/>
    <col min="9477" max="9477" width="15" style="223" customWidth="1"/>
    <col min="9478" max="9478" width="14" style="223" customWidth="1"/>
    <col min="9479" max="9479" width="11" style="223" customWidth="1"/>
    <col min="9480" max="9480" width="15.7109375" style="223" customWidth="1"/>
    <col min="9481" max="9482" width="12.28515625" style="223" customWidth="1"/>
    <col min="9483" max="9483" width="15.28515625" style="223" customWidth="1"/>
    <col min="9484" max="9484" width="14.28515625" style="223" customWidth="1"/>
    <col min="9485" max="9485" width="12" style="223" customWidth="1"/>
    <col min="9486" max="9486" width="15.42578125" style="223" customWidth="1"/>
    <col min="9487" max="9487" width="13.85546875" style="223" customWidth="1"/>
    <col min="9488" max="9488" width="12" style="223" customWidth="1"/>
    <col min="9489" max="9489" width="14.85546875" style="223" customWidth="1"/>
    <col min="9490" max="9490" width="13.5703125" style="223" customWidth="1"/>
    <col min="9491" max="9491" width="13.7109375" style="223" customWidth="1"/>
    <col min="9492" max="9493" width="10.7109375" style="223" customWidth="1"/>
    <col min="9494" max="9494" width="9.140625" style="223"/>
    <col min="9495" max="9495" width="12.85546875" style="223" customWidth="1"/>
    <col min="9496" max="9496" width="23.42578125" style="223" customWidth="1"/>
    <col min="9497" max="9498" width="9.140625" style="223"/>
    <col min="9499" max="9499" width="10.5703125" style="223" customWidth="1"/>
    <col min="9500" max="9500" width="11.28515625" style="223" customWidth="1"/>
    <col min="9501" max="9728" width="9.140625" style="223"/>
    <col min="9729" max="9729" width="88.85546875" style="223" customWidth="1"/>
    <col min="9730" max="9730" width="15" style="223" customWidth="1"/>
    <col min="9731" max="9731" width="12.85546875" style="223" customWidth="1"/>
    <col min="9732" max="9732" width="12.28515625" style="223" customWidth="1"/>
    <col min="9733" max="9733" width="15" style="223" customWidth="1"/>
    <col min="9734" max="9734" width="14" style="223" customWidth="1"/>
    <col min="9735" max="9735" width="11" style="223" customWidth="1"/>
    <col min="9736" max="9736" width="15.7109375" style="223" customWidth="1"/>
    <col min="9737" max="9738" width="12.28515625" style="223" customWidth="1"/>
    <col min="9739" max="9739" width="15.28515625" style="223" customWidth="1"/>
    <col min="9740" max="9740" width="14.28515625" style="223" customWidth="1"/>
    <col min="9741" max="9741" width="12" style="223" customWidth="1"/>
    <col min="9742" max="9742" width="15.42578125" style="223" customWidth="1"/>
    <col min="9743" max="9743" width="13.85546875" style="223" customWidth="1"/>
    <col min="9744" max="9744" width="12" style="223" customWidth="1"/>
    <col min="9745" max="9745" width="14.85546875" style="223" customWidth="1"/>
    <col min="9746" max="9746" width="13.5703125" style="223" customWidth="1"/>
    <col min="9747" max="9747" width="13.7109375" style="223" customWidth="1"/>
    <col min="9748" max="9749" width="10.7109375" style="223" customWidth="1"/>
    <col min="9750" max="9750" width="9.140625" style="223"/>
    <col min="9751" max="9751" width="12.85546875" style="223" customWidth="1"/>
    <col min="9752" max="9752" width="23.42578125" style="223" customWidth="1"/>
    <col min="9753" max="9754" width="9.140625" style="223"/>
    <col min="9755" max="9755" width="10.5703125" style="223" customWidth="1"/>
    <col min="9756" max="9756" width="11.28515625" style="223" customWidth="1"/>
    <col min="9757" max="9984" width="9.140625" style="223"/>
    <col min="9985" max="9985" width="88.85546875" style="223" customWidth="1"/>
    <col min="9986" max="9986" width="15" style="223" customWidth="1"/>
    <col min="9987" max="9987" width="12.85546875" style="223" customWidth="1"/>
    <col min="9988" max="9988" width="12.28515625" style="223" customWidth="1"/>
    <col min="9989" max="9989" width="15" style="223" customWidth="1"/>
    <col min="9990" max="9990" width="14" style="223" customWidth="1"/>
    <col min="9991" max="9991" width="11" style="223" customWidth="1"/>
    <col min="9992" max="9992" width="15.7109375" style="223" customWidth="1"/>
    <col min="9993" max="9994" width="12.28515625" style="223" customWidth="1"/>
    <col min="9995" max="9995" width="15.28515625" style="223" customWidth="1"/>
    <col min="9996" max="9996" width="14.28515625" style="223" customWidth="1"/>
    <col min="9997" max="9997" width="12" style="223" customWidth="1"/>
    <col min="9998" max="9998" width="15.42578125" style="223" customWidth="1"/>
    <col min="9999" max="9999" width="13.85546875" style="223" customWidth="1"/>
    <col min="10000" max="10000" width="12" style="223" customWidth="1"/>
    <col min="10001" max="10001" width="14.85546875" style="223" customWidth="1"/>
    <col min="10002" max="10002" width="13.5703125" style="223" customWidth="1"/>
    <col min="10003" max="10003" width="13.7109375" style="223" customWidth="1"/>
    <col min="10004" max="10005" width="10.7109375" style="223" customWidth="1"/>
    <col min="10006" max="10006" width="9.140625" style="223"/>
    <col min="10007" max="10007" width="12.85546875" style="223" customWidth="1"/>
    <col min="10008" max="10008" width="23.42578125" style="223" customWidth="1"/>
    <col min="10009" max="10010" width="9.140625" style="223"/>
    <col min="10011" max="10011" width="10.5703125" style="223" customWidth="1"/>
    <col min="10012" max="10012" width="11.28515625" style="223" customWidth="1"/>
    <col min="10013" max="10240" width="9.140625" style="223"/>
    <col min="10241" max="10241" width="88.85546875" style="223" customWidth="1"/>
    <col min="10242" max="10242" width="15" style="223" customWidth="1"/>
    <col min="10243" max="10243" width="12.85546875" style="223" customWidth="1"/>
    <col min="10244" max="10244" width="12.28515625" style="223" customWidth="1"/>
    <col min="10245" max="10245" width="15" style="223" customWidth="1"/>
    <col min="10246" max="10246" width="14" style="223" customWidth="1"/>
    <col min="10247" max="10247" width="11" style="223" customWidth="1"/>
    <col min="10248" max="10248" width="15.7109375" style="223" customWidth="1"/>
    <col min="10249" max="10250" width="12.28515625" style="223" customWidth="1"/>
    <col min="10251" max="10251" width="15.28515625" style="223" customWidth="1"/>
    <col min="10252" max="10252" width="14.28515625" style="223" customWidth="1"/>
    <col min="10253" max="10253" width="12" style="223" customWidth="1"/>
    <col min="10254" max="10254" width="15.42578125" style="223" customWidth="1"/>
    <col min="10255" max="10255" width="13.85546875" style="223" customWidth="1"/>
    <col min="10256" max="10256" width="12" style="223" customWidth="1"/>
    <col min="10257" max="10257" width="14.85546875" style="223" customWidth="1"/>
    <col min="10258" max="10258" width="13.5703125" style="223" customWidth="1"/>
    <col min="10259" max="10259" width="13.7109375" style="223" customWidth="1"/>
    <col min="10260" max="10261" width="10.7109375" style="223" customWidth="1"/>
    <col min="10262" max="10262" width="9.140625" style="223"/>
    <col min="10263" max="10263" width="12.85546875" style="223" customWidth="1"/>
    <col min="10264" max="10264" width="23.42578125" style="223" customWidth="1"/>
    <col min="10265" max="10266" width="9.140625" style="223"/>
    <col min="10267" max="10267" width="10.5703125" style="223" customWidth="1"/>
    <col min="10268" max="10268" width="11.28515625" style="223" customWidth="1"/>
    <col min="10269" max="10496" width="9.140625" style="223"/>
    <col min="10497" max="10497" width="88.85546875" style="223" customWidth="1"/>
    <col min="10498" max="10498" width="15" style="223" customWidth="1"/>
    <col min="10499" max="10499" width="12.85546875" style="223" customWidth="1"/>
    <col min="10500" max="10500" width="12.28515625" style="223" customWidth="1"/>
    <col min="10501" max="10501" width="15" style="223" customWidth="1"/>
    <col min="10502" max="10502" width="14" style="223" customWidth="1"/>
    <col min="10503" max="10503" width="11" style="223" customWidth="1"/>
    <col min="10504" max="10504" width="15.7109375" style="223" customWidth="1"/>
    <col min="10505" max="10506" width="12.28515625" style="223" customWidth="1"/>
    <col min="10507" max="10507" width="15.28515625" style="223" customWidth="1"/>
    <col min="10508" max="10508" width="14.28515625" style="223" customWidth="1"/>
    <col min="10509" max="10509" width="12" style="223" customWidth="1"/>
    <col min="10510" max="10510" width="15.42578125" style="223" customWidth="1"/>
    <col min="10511" max="10511" width="13.85546875" style="223" customWidth="1"/>
    <col min="10512" max="10512" width="12" style="223" customWidth="1"/>
    <col min="10513" max="10513" width="14.85546875" style="223" customWidth="1"/>
    <col min="10514" max="10514" width="13.5703125" style="223" customWidth="1"/>
    <col min="10515" max="10515" width="13.7109375" style="223" customWidth="1"/>
    <col min="10516" max="10517" width="10.7109375" style="223" customWidth="1"/>
    <col min="10518" max="10518" width="9.140625" style="223"/>
    <col min="10519" max="10519" width="12.85546875" style="223" customWidth="1"/>
    <col min="10520" max="10520" width="23.42578125" style="223" customWidth="1"/>
    <col min="10521" max="10522" width="9.140625" style="223"/>
    <col min="10523" max="10523" width="10.5703125" style="223" customWidth="1"/>
    <col min="10524" max="10524" width="11.28515625" style="223" customWidth="1"/>
    <col min="10525" max="10752" width="9.140625" style="223"/>
    <col min="10753" max="10753" width="88.85546875" style="223" customWidth="1"/>
    <col min="10754" max="10754" width="15" style="223" customWidth="1"/>
    <col min="10755" max="10755" width="12.85546875" style="223" customWidth="1"/>
    <col min="10756" max="10756" width="12.28515625" style="223" customWidth="1"/>
    <col min="10757" max="10757" width="15" style="223" customWidth="1"/>
    <col min="10758" max="10758" width="14" style="223" customWidth="1"/>
    <col min="10759" max="10759" width="11" style="223" customWidth="1"/>
    <col min="10760" max="10760" width="15.7109375" style="223" customWidth="1"/>
    <col min="10761" max="10762" width="12.28515625" style="223" customWidth="1"/>
    <col min="10763" max="10763" width="15.28515625" style="223" customWidth="1"/>
    <col min="10764" max="10764" width="14.28515625" style="223" customWidth="1"/>
    <col min="10765" max="10765" width="12" style="223" customWidth="1"/>
    <col min="10766" max="10766" width="15.42578125" style="223" customWidth="1"/>
    <col min="10767" max="10767" width="13.85546875" style="223" customWidth="1"/>
    <col min="10768" max="10768" width="12" style="223" customWidth="1"/>
    <col min="10769" max="10769" width="14.85546875" style="223" customWidth="1"/>
    <col min="10770" max="10770" width="13.5703125" style="223" customWidth="1"/>
    <col min="10771" max="10771" width="13.7109375" style="223" customWidth="1"/>
    <col min="10772" max="10773" width="10.7109375" style="223" customWidth="1"/>
    <col min="10774" max="10774" width="9.140625" style="223"/>
    <col min="10775" max="10775" width="12.85546875" style="223" customWidth="1"/>
    <col min="10776" max="10776" width="23.42578125" style="223" customWidth="1"/>
    <col min="10777" max="10778" width="9.140625" style="223"/>
    <col min="10779" max="10779" width="10.5703125" style="223" customWidth="1"/>
    <col min="10780" max="10780" width="11.28515625" style="223" customWidth="1"/>
    <col min="10781" max="11008" width="9.140625" style="223"/>
    <col min="11009" max="11009" width="88.85546875" style="223" customWidth="1"/>
    <col min="11010" max="11010" width="15" style="223" customWidth="1"/>
    <col min="11011" max="11011" width="12.85546875" style="223" customWidth="1"/>
    <col min="11012" max="11012" width="12.28515625" style="223" customWidth="1"/>
    <col min="11013" max="11013" width="15" style="223" customWidth="1"/>
    <col min="11014" max="11014" width="14" style="223" customWidth="1"/>
    <col min="11015" max="11015" width="11" style="223" customWidth="1"/>
    <col min="11016" max="11016" width="15.7109375" style="223" customWidth="1"/>
    <col min="11017" max="11018" width="12.28515625" style="223" customWidth="1"/>
    <col min="11019" max="11019" width="15.28515625" style="223" customWidth="1"/>
    <col min="11020" max="11020" width="14.28515625" style="223" customWidth="1"/>
    <col min="11021" max="11021" width="12" style="223" customWidth="1"/>
    <col min="11022" max="11022" width="15.42578125" style="223" customWidth="1"/>
    <col min="11023" max="11023" width="13.85546875" style="223" customWidth="1"/>
    <col min="11024" max="11024" width="12" style="223" customWidth="1"/>
    <col min="11025" max="11025" width="14.85546875" style="223" customWidth="1"/>
    <col min="11026" max="11026" width="13.5703125" style="223" customWidth="1"/>
    <col min="11027" max="11027" width="13.7109375" style="223" customWidth="1"/>
    <col min="11028" max="11029" width="10.7109375" style="223" customWidth="1"/>
    <col min="11030" max="11030" width="9.140625" style="223"/>
    <col min="11031" max="11031" width="12.85546875" style="223" customWidth="1"/>
    <col min="11032" max="11032" width="23.42578125" style="223" customWidth="1"/>
    <col min="11033" max="11034" width="9.140625" style="223"/>
    <col min="11035" max="11035" width="10.5703125" style="223" customWidth="1"/>
    <col min="11036" max="11036" width="11.28515625" style="223" customWidth="1"/>
    <col min="11037" max="11264" width="9.140625" style="223"/>
    <col min="11265" max="11265" width="88.85546875" style="223" customWidth="1"/>
    <col min="11266" max="11266" width="15" style="223" customWidth="1"/>
    <col min="11267" max="11267" width="12.85546875" style="223" customWidth="1"/>
    <col min="11268" max="11268" width="12.28515625" style="223" customWidth="1"/>
    <col min="11269" max="11269" width="15" style="223" customWidth="1"/>
    <col min="11270" max="11270" width="14" style="223" customWidth="1"/>
    <col min="11271" max="11271" width="11" style="223" customWidth="1"/>
    <col min="11272" max="11272" width="15.7109375" style="223" customWidth="1"/>
    <col min="11273" max="11274" width="12.28515625" style="223" customWidth="1"/>
    <col min="11275" max="11275" width="15.28515625" style="223" customWidth="1"/>
    <col min="11276" max="11276" width="14.28515625" style="223" customWidth="1"/>
    <col min="11277" max="11277" width="12" style="223" customWidth="1"/>
    <col min="11278" max="11278" width="15.42578125" style="223" customWidth="1"/>
    <col min="11279" max="11279" width="13.85546875" style="223" customWidth="1"/>
    <col min="11280" max="11280" width="12" style="223" customWidth="1"/>
    <col min="11281" max="11281" width="14.85546875" style="223" customWidth="1"/>
    <col min="11282" max="11282" width="13.5703125" style="223" customWidth="1"/>
    <col min="11283" max="11283" width="13.7109375" style="223" customWidth="1"/>
    <col min="11284" max="11285" width="10.7109375" style="223" customWidth="1"/>
    <col min="11286" max="11286" width="9.140625" style="223"/>
    <col min="11287" max="11287" width="12.85546875" style="223" customWidth="1"/>
    <col min="11288" max="11288" width="23.42578125" style="223" customWidth="1"/>
    <col min="11289" max="11290" width="9.140625" style="223"/>
    <col min="11291" max="11291" width="10.5703125" style="223" customWidth="1"/>
    <col min="11292" max="11292" width="11.28515625" style="223" customWidth="1"/>
    <col min="11293" max="11520" width="9.140625" style="223"/>
    <col min="11521" max="11521" width="88.85546875" style="223" customWidth="1"/>
    <col min="11522" max="11522" width="15" style="223" customWidth="1"/>
    <col min="11523" max="11523" width="12.85546875" style="223" customWidth="1"/>
    <col min="11524" max="11524" width="12.28515625" style="223" customWidth="1"/>
    <col min="11525" max="11525" width="15" style="223" customWidth="1"/>
    <col min="11526" max="11526" width="14" style="223" customWidth="1"/>
    <col min="11527" max="11527" width="11" style="223" customWidth="1"/>
    <col min="11528" max="11528" width="15.7109375" style="223" customWidth="1"/>
    <col min="11529" max="11530" width="12.28515625" style="223" customWidth="1"/>
    <col min="11531" max="11531" width="15.28515625" style="223" customWidth="1"/>
    <col min="11532" max="11532" width="14.28515625" style="223" customWidth="1"/>
    <col min="11533" max="11533" width="12" style="223" customWidth="1"/>
    <col min="11534" max="11534" width="15.42578125" style="223" customWidth="1"/>
    <col min="11535" max="11535" width="13.85546875" style="223" customWidth="1"/>
    <col min="11536" max="11536" width="12" style="223" customWidth="1"/>
    <col min="11537" max="11537" width="14.85546875" style="223" customWidth="1"/>
    <col min="11538" max="11538" width="13.5703125" style="223" customWidth="1"/>
    <col min="11539" max="11539" width="13.7109375" style="223" customWidth="1"/>
    <col min="11540" max="11541" width="10.7109375" style="223" customWidth="1"/>
    <col min="11542" max="11542" width="9.140625" style="223"/>
    <col min="11543" max="11543" width="12.85546875" style="223" customWidth="1"/>
    <col min="11544" max="11544" width="23.42578125" style="223" customWidth="1"/>
    <col min="11545" max="11546" width="9.140625" style="223"/>
    <col min="11547" max="11547" width="10.5703125" style="223" customWidth="1"/>
    <col min="11548" max="11548" width="11.28515625" style="223" customWidth="1"/>
    <col min="11549" max="11776" width="9.140625" style="223"/>
    <col min="11777" max="11777" width="88.85546875" style="223" customWidth="1"/>
    <col min="11778" max="11778" width="15" style="223" customWidth="1"/>
    <col min="11779" max="11779" width="12.85546875" style="223" customWidth="1"/>
    <col min="11780" max="11780" width="12.28515625" style="223" customWidth="1"/>
    <col min="11781" max="11781" width="15" style="223" customWidth="1"/>
    <col min="11782" max="11782" width="14" style="223" customWidth="1"/>
    <col min="11783" max="11783" width="11" style="223" customWidth="1"/>
    <col min="11784" max="11784" width="15.7109375" style="223" customWidth="1"/>
    <col min="11785" max="11786" width="12.28515625" style="223" customWidth="1"/>
    <col min="11787" max="11787" width="15.28515625" style="223" customWidth="1"/>
    <col min="11788" max="11788" width="14.28515625" style="223" customWidth="1"/>
    <col min="11789" max="11789" width="12" style="223" customWidth="1"/>
    <col min="11790" max="11790" width="15.42578125" style="223" customWidth="1"/>
    <col min="11791" max="11791" width="13.85546875" style="223" customWidth="1"/>
    <col min="11792" max="11792" width="12" style="223" customWidth="1"/>
    <col min="11793" max="11793" width="14.85546875" style="223" customWidth="1"/>
    <col min="11794" max="11794" width="13.5703125" style="223" customWidth="1"/>
    <col min="11795" max="11795" width="13.7109375" style="223" customWidth="1"/>
    <col min="11796" max="11797" width="10.7109375" style="223" customWidth="1"/>
    <col min="11798" max="11798" width="9.140625" style="223"/>
    <col min="11799" max="11799" width="12.85546875" style="223" customWidth="1"/>
    <col min="11800" max="11800" width="23.42578125" style="223" customWidth="1"/>
    <col min="11801" max="11802" width="9.140625" style="223"/>
    <col min="11803" max="11803" width="10.5703125" style="223" customWidth="1"/>
    <col min="11804" max="11804" width="11.28515625" style="223" customWidth="1"/>
    <col min="11805" max="12032" width="9.140625" style="223"/>
    <col min="12033" max="12033" width="88.85546875" style="223" customWidth="1"/>
    <col min="12034" max="12034" width="15" style="223" customWidth="1"/>
    <col min="12035" max="12035" width="12.85546875" style="223" customWidth="1"/>
    <col min="12036" max="12036" width="12.28515625" style="223" customWidth="1"/>
    <col min="12037" max="12037" width="15" style="223" customWidth="1"/>
    <col min="12038" max="12038" width="14" style="223" customWidth="1"/>
    <col min="12039" max="12039" width="11" style="223" customWidth="1"/>
    <col min="12040" max="12040" width="15.7109375" style="223" customWidth="1"/>
    <col min="12041" max="12042" width="12.28515625" style="223" customWidth="1"/>
    <col min="12043" max="12043" width="15.28515625" style="223" customWidth="1"/>
    <col min="12044" max="12044" width="14.28515625" style="223" customWidth="1"/>
    <col min="12045" max="12045" width="12" style="223" customWidth="1"/>
    <col min="12046" max="12046" width="15.42578125" style="223" customWidth="1"/>
    <col min="12047" max="12047" width="13.85546875" style="223" customWidth="1"/>
    <col min="12048" max="12048" width="12" style="223" customWidth="1"/>
    <col min="12049" max="12049" width="14.85546875" style="223" customWidth="1"/>
    <col min="12050" max="12050" width="13.5703125" style="223" customWidth="1"/>
    <col min="12051" max="12051" width="13.7109375" style="223" customWidth="1"/>
    <col min="12052" max="12053" width="10.7109375" style="223" customWidth="1"/>
    <col min="12054" max="12054" width="9.140625" style="223"/>
    <col min="12055" max="12055" width="12.85546875" style="223" customWidth="1"/>
    <col min="12056" max="12056" width="23.42578125" style="223" customWidth="1"/>
    <col min="12057" max="12058" width="9.140625" style="223"/>
    <col min="12059" max="12059" width="10.5703125" style="223" customWidth="1"/>
    <col min="12060" max="12060" width="11.28515625" style="223" customWidth="1"/>
    <col min="12061" max="12288" width="9.140625" style="223"/>
    <col min="12289" max="12289" width="88.85546875" style="223" customWidth="1"/>
    <col min="12290" max="12290" width="15" style="223" customWidth="1"/>
    <col min="12291" max="12291" width="12.85546875" style="223" customWidth="1"/>
    <col min="12292" max="12292" width="12.28515625" style="223" customWidth="1"/>
    <col min="12293" max="12293" width="15" style="223" customWidth="1"/>
    <col min="12294" max="12294" width="14" style="223" customWidth="1"/>
    <col min="12295" max="12295" width="11" style="223" customWidth="1"/>
    <col min="12296" max="12296" width="15.7109375" style="223" customWidth="1"/>
    <col min="12297" max="12298" width="12.28515625" style="223" customWidth="1"/>
    <col min="12299" max="12299" width="15.28515625" style="223" customWidth="1"/>
    <col min="12300" max="12300" width="14.28515625" style="223" customWidth="1"/>
    <col min="12301" max="12301" width="12" style="223" customWidth="1"/>
    <col min="12302" max="12302" width="15.42578125" style="223" customWidth="1"/>
    <col min="12303" max="12303" width="13.85546875" style="223" customWidth="1"/>
    <col min="12304" max="12304" width="12" style="223" customWidth="1"/>
    <col min="12305" max="12305" width="14.85546875" style="223" customWidth="1"/>
    <col min="12306" max="12306" width="13.5703125" style="223" customWidth="1"/>
    <col min="12307" max="12307" width="13.7109375" style="223" customWidth="1"/>
    <col min="12308" max="12309" width="10.7109375" style="223" customWidth="1"/>
    <col min="12310" max="12310" width="9.140625" style="223"/>
    <col min="12311" max="12311" width="12.85546875" style="223" customWidth="1"/>
    <col min="12312" max="12312" width="23.42578125" style="223" customWidth="1"/>
    <col min="12313" max="12314" width="9.140625" style="223"/>
    <col min="12315" max="12315" width="10.5703125" style="223" customWidth="1"/>
    <col min="12316" max="12316" width="11.28515625" style="223" customWidth="1"/>
    <col min="12317" max="12544" width="9.140625" style="223"/>
    <col min="12545" max="12545" width="88.85546875" style="223" customWidth="1"/>
    <col min="12546" max="12546" width="15" style="223" customWidth="1"/>
    <col min="12547" max="12547" width="12.85546875" style="223" customWidth="1"/>
    <col min="12548" max="12548" width="12.28515625" style="223" customWidth="1"/>
    <col min="12549" max="12549" width="15" style="223" customWidth="1"/>
    <col min="12550" max="12550" width="14" style="223" customWidth="1"/>
    <col min="12551" max="12551" width="11" style="223" customWidth="1"/>
    <col min="12552" max="12552" width="15.7109375" style="223" customWidth="1"/>
    <col min="12553" max="12554" width="12.28515625" style="223" customWidth="1"/>
    <col min="12555" max="12555" width="15.28515625" style="223" customWidth="1"/>
    <col min="12556" max="12556" width="14.28515625" style="223" customWidth="1"/>
    <col min="12557" max="12557" width="12" style="223" customWidth="1"/>
    <col min="12558" max="12558" width="15.42578125" style="223" customWidth="1"/>
    <col min="12559" max="12559" width="13.85546875" style="223" customWidth="1"/>
    <col min="12560" max="12560" width="12" style="223" customWidth="1"/>
    <col min="12561" max="12561" width="14.85546875" style="223" customWidth="1"/>
    <col min="12562" max="12562" width="13.5703125" style="223" customWidth="1"/>
    <col min="12563" max="12563" width="13.7109375" style="223" customWidth="1"/>
    <col min="12564" max="12565" width="10.7109375" style="223" customWidth="1"/>
    <col min="12566" max="12566" width="9.140625" style="223"/>
    <col min="12567" max="12567" width="12.85546875" style="223" customWidth="1"/>
    <col min="12568" max="12568" width="23.42578125" style="223" customWidth="1"/>
    <col min="12569" max="12570" width="9.140625" style="223"/>
    <col min="12571" max="12571" width="10.5703125" style="223" customWidth="1"/>
    <col min="12572" max="12572" width="11.28515625" style="223" customWidth="1"/>
    <col min="12573" max="12800" width="9.140625" style="223"/>
    <col min="12801" max="12801" width="88.85546875" style="223" customWidth="1"/>
    <col min="12802" max="12802" width="15" style="223" customWidth="1"/>
    <col min="12803" max="12803" width="12.85546875" style="223" customWidth="1"/>
    <col min="12804" max="12804" width="12.28515625" style="223" customWidth="1"/>
    <col min="12805" max="12805" width="15" style="223" customWidth="1"/>
    <col min="12806" max="12806" width="14" style="223" customWidth="1"/>
    <col min="12807" max="12807" width="11" style="223" customWidth="1"/>
    <col min="12808" max="12808" width="15.7109375" style="223" customWidth="1"/>
    <col min="12809" max="12810" width="12.28515625" style="223" customWidth="1"/>
    <col min="12811" max="12811" width="15.28515625" style="223" customWidth="1"/>
    <col min="12812" max="12812" width="14.28515625" style="223" customWidth="1"/>
    <col min="12813" max="12813" width="12" style="223" customWidth="1"/>
    <col min="12814" max="12814" width="15.42578125" style="223" customWidth="1"/>
    <col min="12815" max="12815" width="13.85546875" style="223" customWidth="1"/>
    <col min="12816" max="12816" width="12" style="223" customWidth="1"/>
    <col min="12817" max="12817" width="14.85546875" style="223" customWidth="1"/>
    <col min="12818" max="12818" width="13.5703125" style="223" customWidth="1"/>
    <col min="12819" max="12819" width="13.7109375" style="223" customWidth="1"/>
    <col min="12820" max="12821" width="10.7109375" style="223" customWidth="1"/>
    <col min="12822" max="12822" width="9.140625" style="223"/>
    <col min="12823" max="12823" width="12.85546875" style="223" customWidth="1"/>
    <col min="12824" max="12824" width="23.42578125" style="223" customWidth="1"/>
    <col min="12825" max="12826" width="9.140625" style="223"/>
    <col min="12827" max="12827" width="10.5703125" style="223" customWidth="1"/>
    <col min="12828" max="12828" width="11.28515625" style="223" customWidth="1"/>
    <col min="12829" max="13056" width="9.140625" style="223"/>
    <col min="13057" max="13057" width="88.85546875" style="223" customWidth="1"/>
    <col min="13058" max="13058" width="15" style="223" customWidth="1"/>
    <col min="13059" max="13059" width="12.85546875" style="223" customWidth="1"/>
    <col min="13060" max="13060" width="12.28515625" style="223" customWidth="1"/>
    <col min="13061" max="13061" width="15" style="223" customWidth="1"/>
    <col min="13062" max="13062" width="14" style="223" customWidth="1"/>
    <col min="13063" max="13063" width="11" style="223" customWidth="1"/>
    <col min="13064" max="13064" width="15.7109375" style="223" customWidth="1"/>
    <col min="13065" max="13066" width="12.28515625" style="223" customWidth="1"/>
    <col min="13067" max="13067" width="15.28515625" style="223" customWidth="1"/>
    <col min="13068" max="13068" width="14.28515625" style="223" customWidth="1"/>
    <col min="13069" max="13069" width="12" style="223" customWidth="1"/>
    <col min="13070" max="13070" width="15.42578125" style="223" customWidth="1"/>
    <col min="13071" max="13071" width="13.85546875" style="223" customWidth="1"/>
    <col min="13072" max="13072" width="12" style="223" customWidth="1"/>
    <col min="13073" max="13073" width="14.85546875" style="223" customWidth="1"/>
    <col min="13074" max="13074" width="13.5703125" style="223" customWidth="1"/>
    <col min="13075" max="13075" width="13.7109375" style="223" customWidth="1"/>
    <col min="13076" max="13077" width="10.7109375" style="223" customWidth="1"/>
    <col min="13078" max="13078" width="9.140625" style="223"/>
    <col min="13079" max="13079" width="12.85546875" style="223" customWidth="1"/>
    <col min="13080" max="13080" width="23.42578125" style="223" customWidth="1"/>
    <col min="13081" max="13082" width="9.140625" style="223"/>
    <col min="13083" max="13083" width="10.5703125" style="223" customWidth="1"/>
    <col min="13084" max="13084" width="11.28515625" style="223" customWidth="1"/>
    <col min="13085" max="13312" width="9.140625" style="223"/>
    <col min="13313" max="13313" width="88.85546875" style="223" customWidth="1"/>
    <col min="13314" max="13314" width="15" style="223" customWidth="1"/>
    <col min="13315" max="13315" width="12.85546875" style="223" customWidth="1"/>
    <col min="13316" max="13316" width="12.28515625" style="223" customWidth="1"/>
    <col min="13317" max="13317" width="15" style="223" customWidth="1"/>
    <col min="13318" max="13318" width="14" style="223" customWidth="1"/>
    <col min="13319" max="13319" width="11" style="223" customWidth="1"/>
    <col min="13320" max="13320" width="15.7109375" style="223" customWidth="1"/>
    <col min="13321" max="13322" width="12.28515625" style="223" customWidth="1"/>
    <col min="13323" max="13323" width="15.28515625" style="223" customWidth="1"/>
    <col min="13324" max="13324" width="14.28515625" style="223" customWidth="1"/>
    <col min="13325" max="13325" width="12" style="223" customWidth="1"/>
    <col min="13326" max="13326" width="15.42578125" style="223" customWidth="1"/>
    <col min="13327" max="13327" width="13.85546875" style="223" customWidth="1"/>
    <col min="13328" max="13328" width="12" style="223" customWidth="1"/>
    <col min="13329" max="13329" width="14.85546875" style="223" customWidth="1"/>
    <col min="13330" max="13330" width="13.5703125" style="223" customWidth="1"/>
    <col min="13331" max="13331" width="13.7109375" style="223" customWidth="1"/>
    <col min="13332" max="13333" width="10.7109375" style="223" customWidth="1"/>
    <col min="13334" max="13334" width="9.140625" style="223"/>
    <col min="13335" max="13335" width="12.85546875" style="223" customWidth="1"/>
    <col min="13336" max="13336" width="23.42578125" style="223" customWidth="1"/>
    <col min="13337" max="13338" width="9.140625" style="223"/>
    <col min="13339" max="13339" width="10.5703125" style="223" customWidth="1"/>
    <col min="13340" max="13340" width="11.28515625" style="223" customWidth="1"/>
    <col min="13341" max="13568" width="9.140625" style="223"/>
    <col min="13569" max="13569" width="88.85546875" style="223" customWidth="1"/>
    <col min="13570" max="13570" width="15" style="223" customWidth="1"/>
    <col min="13571" max="13571" width="12.85546875" style="223" customWidth="1"/>
    <col min="13572" max="13572" width="12.28515625" style="223" customWidth="1"/>
    <col min="13573" max="13573" width="15" style="223" customWidth="1"/>
    <col min="13574" max="13574" width="14" style="223" customWidth="1"/>
    <col min="13575" max="13575" width="11" style="223" customWidth="1"/>
    <col min="13576" max="13576" width="15.7109375" style="223" customWidth="1"/>
    <col min="13577" max="13578" width="12.28515625" style="223" customWidth="1"/>
    <col min="13579" max="13579" width="15.28515625" style="223" customWidth="1"/>
    <col min="13580" max="13580" width="14.28515625" style="223" customWidth="1"/>
    <col min="13581" max="13581" width="12" style="223" customWidth="1"/>
    <col min="13582" max="13582" width="15.42578125" style="223" customWidth="1"/>
    <col min="13583" max="13583" width="13.85546875" style="223" customWidth="1"/>
    <col min="13584" max="13584" width="12" style="223" customWidth="1"/>
    <col min="13585" max="13585" width="14.85546875" style="223" customWidth="1"/>
    <col min="13586" max="13586" width="13.5703125" style="223" customWidth="1"/>
    <col min="13587" max="13587" width="13.7109375" style="223" customWidth="1"/>
    <col min="13588" max="13589" width="10.7109375" style="223" customWidth="1"/>
    <col min="13590" max="13590" width="9.140625" style="223"/>
    <col min="13591" max="13591" width="12.85546875" style="223" customWidth="1"/>
    <col min="13592" max="13592" width="23.42578125" style="223" customWidth="1"/>
    <col min="13593" max="13594" width="9.140625" style="223"/>
    <col min="13595" max="13595" width="10.5703125" style="223" customWidth="1"/>
    <col min="13596" max="13596" width="11.28515625" style="223" customWidth="1"/>
    <col min="13597" max="13824" width="9.140625" style="223"/>
    <col min="13825" max="13825" width="88.85546875" style="223" customWidth="1"/>
    <col min="13826" max="13826" width="15" style="223" customWidth="1"/>
    <col min="13827" max="13827" width="12.85546875" style="223" customWidth="1"/>
    <col min="13828" max="13828" width="12.28515625" style="223" customWidth="1"/>
    <col min="13829" max="13829" width="15" style="223" customWidth="1"/>
    <col min="13830" max="13830" width="14" style="223" customWidth="1"/>
    <col min="13831" max="13831" width="11" style="223" customWidth="1"/>
    <col min="13832" max="13832" width="15.7109375" style="223" customWidth="1"/>
    <col min="13833" max="13834" width="12.28515625" style="223" customWidth="1"/>
    <col min="13835" max="13835" width="15.28515625" style="223" customWidth="1"/>
    <col min="13836" max="13836" width="14.28515625" style="223" customWidth="1"/>
    <col min="13837" max="13837" width="12" style="223" customWidth="1"/>
    <col min="13838" max="13838" width="15.42578125" style="223" customWidth="1"/>
    <col min="13839" max="13839" width="13.85546875" style="223" customWidth="1"/>
    <col min="13840" max="13840" width="12" style="223" customWidth="1"/>
    <col min="13841" max="13841" width="14.85546875" style="223" customWidth="1"/>
    <col min="13842" max="13842" width="13.5703125" style="223" customWidth="1"/>
    <col min="13843" max="13843" width="13.7109375" style="223" customWidth="1"/>
    <col min="13844" max="13845" width="10.7109375" style="223" customWidth="1"/>
    <col min="13846" max="13846" width="9.140625" style="223"/>
    <col min="13847" max="13847" width="12.85546875" style="223" customWidth="1"/>
    <col min="13848" max="13848" width="23.42578125" style="223" customWidth="1"/>
    <col min="13849" max="13850" width="9.140625" style="223"/>
    <col min="13851" max="13851" width="10.5703125" style="223" customWidth="1"/>
    <col min="13852" max="13852" width="11.28515625" style="223" customWidth="1"/>
    <col min="13853" max="14080" width="9.140625" style="223"/>
    <col min="14081" max="14081" width="88.85546875" style="223" customWidth="1"/>
    <col min="14082" max="14082" width="15" style="223" customWidth="1"/>
    <col min="14083" max="14083" width="12.85546875" style="223" customWidth="1"/>
    <col min="14084" max="14084" width="12.28515625" style="223" customWidth="1"/>
    <col min="14085" max="14085" width="15" style="223" customWidth="1"/>
    <col min="14086" max="14086" width="14" style="223" customWidth="1"/>
    <col min="14087" max="14087" width="11" style="223" customWidth="1"/>
    <col min="14088" max="14088" width="15.7109375" style="223" customWidth="1"/>
    <col min="14089" max="14090" width="12.28515625" style="223" customWidth="1"/>
    <col min="14091" max="14091" width="15.28515625" style="223" customWidth="1"/>
    <col min="14092" max="14092" width="14.28515625" style="223" customWidth="1"/>
    <col min="14093" max="14093" width="12" style="223" customWidth="1"/>
    <col min="14094" max="14094" width="15.42578125" style="223" customWidth="1"/>
    <col min="14095" max="14095" width="13.85546875" style="223" customWidth="1"/>
    <col min="14096" max="14096" width="12" style="223" customWidth="1"/>
    <col min="14097" max="14097" width="14.85546875" style="223" customWidth="1"/>
    <col min="14098" max="14098" width="13.5703125" style="223" customWidth="1"/>
    <col min="14099" max="14099" width="13.7109375" style="223" customWidth="1"/>
    <col min="14100" max="14101" width="10.7109375" style="223" customWidth="1"/>
    <col min="14102" max="14102" width="9.140625" style="223"/>
    <col min="14103" max="14103" width="12.85546875" style="223" customWidth="1"/>
    <col min="14104" max="14104" width="23.42578125" style="223" customWidth="1"/>
    <col min="14105" max="14106" width="9.140625" style="223"/>
    <col min="14107" max="14107" width="10.5703125" style="223" customWidth="1"/>
    <col min="14108" max="14108" width="11.28515625" style="223" customWidth="1"/>
    <col min="14109" max="14336" width="9.140625" style="223"/>
    <col min="14337" max="14337" width="88.85546875" style="223" customWidth="1"/>
    <col min="14338" max="14338" width="15" style="223" customWidth="1"/>
    <col min="14339" max="14339" width="12.85546875" style="223" customWidth="1"/>
    <col min="14340" max="14340" width="12.28515625" style="223" customWidth="1"/>
    <col min="14341" max="14341" width="15" style="223" customWidth="1"/>
    <col min="14342" max="14342" width="14" style="223" customWidth="1"/>
    <col min="14343" max="14343" width="11" style="223" customWidth="1"/>
    <col min="14344" max="14344" width="15.7109375" style="223" customWidth="1"/>
    <col min="14345" max="14346" width="12.28515625" style="223" customWidth="1"/>
    <col min="14347" max="14347" width="15.28515625" style="223" customWidth="1"/>
    <col min="14348" max="14348" width="14.28515625" style="223" customWidth="1"/>
    <col min="14349" max="14349" width="12" style="223" customWidth="1"/>
    <col min="14350" max="14350" width="15.42578125" style="223" customWidth="1"/>
    <col min="14351" max="14351" width="13.85546875" style="223" customWidth="1"/>
    <col min="14352" max="14352" width="12" style="223" customWidth="1"/>
    <col min="14353" max="14353" width="14.85546875" style="223" customWidth="1"/>
    <col min="14354" max="14354" width="13.5703125" style="223" customWidth="1"/>
    <col min="14355" max="14355" width="13.7109375" style="223" customWidth="1"/>
    <col min="14356" max="14357" width="10.7109375" style="223" customWidth="1"/>
    <col min="14358" max="14358" width="9.140625" style="223"/>
    <col min="14359" max="14359" width="12.85546875" style="223" customWidth="1"/>
    <col min="14360" max="14360" width="23.42578125" style="223" customWidth="1"/>
    <col min="14361" max="14362" width="9.140625" style="223"/>
    <col min="14363" max="14363" width="10.5703125" style="223" customWidth="1"/>
    <col min="14364" max="14364" width="11.28515625" style="223" customWidth="1"/>
    <col min="14365" max="14592" width="9.140625" style="223"/>
    <col min="14593" max="14593" width="88.85546875" style="223" customWidth="1"/>
    <col min="14594" max="14594" width="15" style="223" customWidth="1"/>
    <col min="14595" max="14595" width="12.85546875" style="223" customWidth="1"/>
    <col min="14596" max="14596" width="12.28515625" style="223" customWidth="1"/>
    <col min="14597" max="14597" width="15" style="223" customWidth="1"/>
    <col min="14598" max="14598" width="14" style="223" customWidth="1"/>
    <col min="14599" max="14599" width="11" style="223" customWidth="1"/>
    <col min="14600" max="14600" width="15.7109375" style="223" customWidth="1"/>
    <col min="14601" max="14602" width="12.28515625" style="223" customWidth="1"/>
    <col min="14603" max="14603" width="15.28515625" style="223" customWidth="1"/>
    <col min="14604" max="14604" width="14.28515625" style="223" customWidth="1"/>
    <col min="14605" max="14605" width="12" style="223" customWidth="1"/>
    <col min="14606" max="14606" width="15.42578125" style="223" customWidth="1"/>
    <col min="14607" max="14607" width="13.85546875" style="223" customWidth="1"/>
    <col min="14608" max="14608" width="12" style="223" customWidth="1"/>
    <col min="14609" max="14609" width="14.85546875" style="223" customWidth="1"/>
    <col min="14610" max="14610" width="13.5703125" style="223" customWidth="1"/>
    <col min="14611" max="14611" width="13.7109375" style="223" customWidth="1"/>
    <col min="14612" max="14613" width="10.7109375" style="223" customWidth="1"/>
    <col min="14614" max="14614" width="9.140625" style="223"/>
    <col min="14615" max="14615" width="12.85546875" style="223" customWidth="1"/>
    <col min="14616" max="14616" width="23.42578125" style="223" customWidth="1"/>
    <col min="14617" max="14618" width="9.140625" style="223"/>
    <col min="14619" max="14619" width="10.5703125" style="223" customWidth="1"/>
    <col min="14620" max="14620" width="11.28515625" style="223" customWidth="1"/>
    <col min="14621" max="14848" width="9.140625" style="223"/>
    <col min="14849" max="14849" width="88.85546875" style="223" customWidth="1"/>
    <col min="14850" max="14850" width="15" style="223" customWidth="1"/>
    <col min="14851" max="14851" width="12.85546875" style="223" customWidth="1"/>
    <col min="14852" max="14852" width="12.28515625" style="223" customWidth="1"/>
    <col min="14853" max="14853" width="15" style="223" customWidth="1"/>
    <col min="14854" max="14854" width="14" style="223" customWidth="1"/>
    <col min="14855" max="14855" width="11" style="223" customWidth="1"/>
    <col min="14856" max="14856" width="15.7109375" style="223" customWidth="1"/>
    <col min="14857" max="14858" width="12.28515625" style="223" customWidth="1"/>
    <col min="14859" max="14859" width="15.28515625" style="223" customWidth="1"/>
    <col min="14860" max="14860" width="14.28515625" style="223" customWidth="1"/>
    <col min="14861" max="14861" width="12" style="223" customWidth="1"/>
    <col min="14862" max="14862" width="15.42578125" style="223" customWidth="1"/>
    <col min="14863" max="14863" width="13.85546875" style="223" customWidth="1"/>
    <col min="14864" max="14864" width="12" style="223" customWidth="1"/>
    <col min="14865" max="14865" width="14.85546875" style="223" customWidth="1"/>
    <col min="14866" max="14866" width="13.5703125" style="223" customWidth="1"/>
    <col min="14867" max="14867" width="13.7109375" style="223" customWidth="1"/>
    <col min="14868" max="14869" width="10.7109375" style="223" customWidth="1"/>
    <col min="14870" max="14870" width="9.140625" style="223"/>
    <col min="14871" max="14871" width="12.85546875" style="223" customWidth="1"/>
    <col min="14872" max="14872" width="23.42578125" style="223" customWidth="1"/>
    <col min="14873" max="14874" width="9.140625" style="223"/>
    <col min="14875" max="14875" width="10.5703125" style="223" customWidth="1"/>
    <col min="14876" max="14876" width="11.28515625" style="223" customWidth="1"/>
    <col min="14877" max="15104" width="9.140625" style="223"/>
    <col min="15105" max="15105" width="88.85546875" style="223" customWidth="1"/>
    <col min="15106" max="15106" width="15" style="223" customWidth="1"/>
    <col min="15107" max="15107" width="12.85546875" style="223" customWidth="1"/>
    <col min="15108" max="15108" width="12.28515625" style="223" customWidth="1"/>
    <col min="15109" max="15109" width="15" style="223" customWidth="1"/>
    <col min="15110" max="15110" width="14" style="223" customWidth="1"/>
    <col min="15111" max="15111" width="11" style="223" customWidth="1"/>
    <col min="15112" max="15112" width="15.7109375" style="223" customWidth="1"/>
    <col min="15113" max="15114" width="12.28515625" style="223" customWidth="1"/>
    <col min="15115" max="15115" width="15.28515625" style="223" customWidth="1"/>
    <col min="15116" max="15116" width="14.28515625" style="223" customWidth="1"/>
    <col min="15117" max="15117" width="12" style="223" customWidth="1"/>
    <col min="15118" max="15118" width="15.42578125" style="223" customWidth="1"/>
    <col min="15119" max="15119" width="13.85546875" style="223" customWidth="1"/>
    <col min="15120" max="15120" width="12" style="223" customWidth="1"/>
    <col min="15121" max="15121" width="14.85546875" style="223" customWidth="1"/>
    <col min="15122" max="15122" width="13.5703125" style="223" customWidth="1"/>
    <col min="15123" max="15123" width="13.7109375" style="223" customWidth="1"/>
    <col min="15124" max="15125" width="10.7109375" style="223" customWidth="1"/>
    <col min="15126" max="15126" width="9.140625" style="223"/>
    <col min="15127" max="15127" width="12.85546875" style="223" customWidth="1"/>
    <col min="15128" max="15128" width="23.42578125" style="223" customWidth="1"/>
    <col min="15129" max="15130" width="9.140625" style="223"/>
    <col min="15131" max="15131" width="10.5703125" style="223" customWidth="1"/>
    <col min="15132" max="15132" width="11.28515625" style="223" customWidth="1"/>
    <col min="15133" max="15360" width="9.140625" style="223"/>
    <col min="15361" max="15361" width="88.85546875" style="223" customWidth="1"/>
    <col min="15362" max="15362" width="15" style="223" customWidth="1"/>
    <col min="15363" max="15363" width="12.85546875" style="223" customWidth="1"/>
    <col min="15364" max="15364" width="12.28515625" style="223" customWidth="1"/>
    <col min="15365" max="15365" width="15" style="223" customWidth="1"/>
    <col min="15366" max="15366" width="14" style="223" customWidth="1"/>
    <col min="15367" max="15367" width="11" style="223" customWidth="1"/>
    <col min="15368" max="15368" width="15.7109375" style="223" customWidth="1"/>
    <col min="15369" max="15370" width="12.28515625" style="223" customWidth="1"/>
    <col min="15371" max="15371" width="15.28515625" style="223" customWidth="1"/>
    <col min="15372" max="15372" width="14.28515625" style="223" customWidth="1"/>
    <col min="15373" max="15373" width="12" style="223" customWidth="1"/>
    <col min="15374" max="15374" width="15.42578125" style="223" customWidth="1"/>
    <col min="15375" max="15375" width="13.85546875" style="223" customWidth="1"/>
    <col min="15376" max="15376" width="12" style="223" customWidth="1"/>
    <col min="15377" max="15377" width="14.85546875" style="223" customWidth="1"/>
    <col min="15378" max="15378" width="13.5703125" style="223" customWidth="1"/>
    <col min="15379" max="15379" width="13.7109375" style="223" customWidth="1"/>
    <col min="15380" max="15381" width="10.7109375" style="223" customWidth="1"/>
    <col min="15382" max="15382" width="9.140625" style="223"/>
    <col min="15383" max="15383" width="12.85546875" style="223" customWidth="1"/>
    <col min="15384" max="15384" width="23.42578125" style="223" customWidth="1"/>
    <col min="15385" max="15386" width="9.140625" style="223"/>
    <col min="15387" max="15387" width="10.5703125" style="223" customWidth="1"/>
    <col min="15388" max="15388" width="11.28515625" style="223" customWidth="1"/>
    <col min="15389" max="15616" width="9.140625" style="223"/>
    <col min="15617" max="15617" width="88.85546875" style="223" customWidth="1"/>
    <col min="15618" max="15618" width="15" style="223" customWidth="1"/>
    <col min="15619" max="15619" width="12.85546875" style="223" customWidth="1"/>
    <col min="15620" max="15620" width="12.28515625" style="223" customWidth="1"/>
    <col min="15621" max="15621" width="15" style="223" customWidth="1"/>
    <col min="15622" max="15622" width="14" style="223" customWidth="1"/>
    <col min="15623" max="15623" width="11" style="223" customWidth="1"/>
    <col min="15624" max="15624" width="15.7109375" style="223" customWidth="1"/>
    <col min="15625" max="15626" width="12.28515625" style="223" customWidth="1"/>
    <col min="15627" max="15627" width="15.28515625" style="223" customWidth="1"/>
    <col min="15628" max="15628" width="14.28515625" style="223" customWidth="1"/>
    <col min="15629" max="15629" width="12" style="223" customWidth="1"/>
    <col min="15630" max="15630" width="15.42578125" style="223" customWidth="1"/>
    <col min="15631" max="15631" width="13.85546875" style="223" customWidth="1"/>
    <col min="15632" max="15632" width="12" style="223" customWidth="1"/>
    <col min="15633" max="15633" width="14.85546875" style="223" customWidth="1"/>
    <col min="15634" max="15634" width="13.5703125" style="223" customWidth="1"/>
    <col min="15635" max="15635" width="13.7109375" style="223" customWidth="1"/>
    <col min="15636" max="15637" width="10.7109375" style="223" customWidth="1"/>
    <col min="15638" max="15638" width="9.140625" style="223"/>
    <col min="15639" max="15639" width="12.85546875" style="223" customWidth="1"/>
    <col min="15640" max="15640" width="23.42578125" style="223" customWidth="1"/>
    <col min="15641" max="15642" width="9.140625" style="223"/>
    <col min="15643" max="15643" width="10.5703125" style="223" customWidth="1"/>
    <col min="15644" max="15644" width="11.28515625" style="223" customWidth="1"/>
    <col min="15645" max="15872" width="9.140625" style="223"/>
    <col min="15873" max="15873" width="88.85546875" style="223" customWidth="1"/>
    <col min="15874" max="15874" width="15" style="223" customWidth="1"/>
    <col min="15875" max="15875" width="12.85546875" style="223" customWidth="1"/>
    <col min="15876" max="15876" width="12.28515625" style="223" customWidth="1"/>
    <col min="15877" max="15877" width="15" style="223" customWidth="1"/>
    <col min="15878" max="15878" width="14" style="223" customWidth="1"/>
    <col min="15879" max="15879" width="11" style="223" customWidth="1"/>
    <col min="15880" max="15880" width="15.7109375" style="223" customWidth="1"/>
    <col min="15881" max="15882" width="12.28515625" style="223" customWidth="1"/>
    <col min="15883" max="15883" width="15.28515625" style="223" customWidth="1"/>
    <col min="15884" max="15884" width="14.28515625" style="223" customWidth="1"/>
    <col min="15885" max="15885" width="12" style="223" customWidth="1"/>
    <col min="15886" max="15886" width="15.42578125" style="223" customWidth="1"/>
    <col min="15887" max="15887" width="13.85546875" style="223" customWidth="1"/>
    <col min="15888" max="15888" width="12" style="223" customWidth="1"/>
    <col min="15889" max="15889" width="14.85546875" style="223" customWidth="1"/>
    <col min="15890" max="15890" width="13.5703125" style="223" customWidth="1"/>
    <col min="15891" max="15891" width="13.7109375" style="223" customWidth="1"/>
    <col min="15892" max="15893" width="10.7109375" style="223" customWidth="1"/>
    <col min="15894" max="15894" width="9.140625" style="223"/>
    <col min="15895" max="15895" width="12.85546875" style="223" customWidth="1"/>
    <col min="15896" max="15896" width="23.42578125" style="223" customWidth="1"/>
    <col min="15897" max="15898" width="9.140625" style="223"/>
    <col min="15899" max="15899" width="10.5703125" style="223" customWidth="1"/>
    <col min="15900" max="15900" width="11.28515625" style="223" customWidth="1"/>
    <col min="15901" max="16128" width="9.140625" style="223"/>
    <col min="16129" max="16129" width="88.85546875" style="223" customWidth="1"/>
    <col min="16130" max="16130" width="15" style="223" customWidth="1"/>
    <col min="16131" max="16131" width="12.85546875" style="223" customWidth="1"/>
    <col min="16132" max="16132" width="12.28515625" style="223" customWidth="1"/>
    <col min="16133" max="16133" width="15" style="223" customWidth="1"/>
    <col min="16134" max="16134" width="14" style="223" customWidth="1"/>
    <col min="16135" max="16135" width="11" style="223" customWidth="1"/>
    <col min="16136" max="16136" width="15.7109375" style="223" customWidth="1"/>
    <col min="16137" max="16138" width="12.28515625" style="223" customWidth="1"/>
    <col min="16139" max="16139" width="15.28515625" style="223" customWidth="1"/>
    <col min="16140" max="16140" width="14.28515625" style="223" customWidth="1"/>
    <col min="16141" max="16141" width="12" style="223" customWidth="1"/>
    <col min="16142" max="16142" width="15.42578125" style="223" customWidth="1"/>
    <col min="16143" max="16143" width="13.85546875" style="223" customWidth="1"/>
    <col min="16144" max="16144" width="12" style="223" customWidth="1"/>
    <col min="16145" max="16145" width="14.85546875" style="223" customWidth="1"/>
    <col min="16146" max="16146" width="13.5703125" style="223" customWidth="1"/>
    <col min="16147" max="16147" width="13.7109375" style="223" customWidth="1"/>
    <col min="16148" max="16149" width="10.7109375" style="223" customWidth="1"/>
    <col min="16150" max="16150" width="9.140625" style="223"/>
    <col min="16151" max="16151" width="12.85546875" style="223" customWidth="1"/>
    <col min="16152" max="16152" width="23.42578125" style="223" customWidth="1"/>
    <col min="16153" max="16154" width="9.140625" style="223"/>
    <col min="16155" max="16155" width="10.5703125" style="223" customWidth="1"/>
    <col min="16156" max="16156" width="11.28515625" style="223" customWidth="1"/>
    <col min="16157" max="16384" width="9.140625" style="223"/>
  </cols>
  <sheetData>
    <row r="1" spans="1:23" ht="39.75" customHeight="1">
      <c r="A1" s="7322" t="s">
        <v>21</v>
      </c>
      <c r="B1" s="7322"/>
      <c r="C1" s="7322"/>
      <c r="D1" s="7322"/>
      <c r="E1" s="7322"/>
      <c r="F1" s="7322"/>
      <c r="G1" s="7322"/>
      <c r="H1" s="7322"/>
      <c r="I1" s="7322"/>
      <c r="J1" s="7322"/>
      <c r="K1" s="7322"/>
      <c r="L1" s="7322"/>
      <c r="M1" s="7322"/>
      <c r="N1" s="7322"/>
      <c r="O1" s="7322"/>
      <c r="P1" s="7322"/>
      <c r="Q1" s="7322"/>
      <c r="R1" s="7322"/>
      <c r="S1" s="7322"/>
      <c r="T1" s="2701"/>
      <c r="U1" s="2701"/>
      <c r="V1" s="2701"/>
      <c r="W1" s="2701"/>
    </row>
    <row r="2" spans="1:23" ht="28.5" customHeight="1">
      <c r="A2" s="7323" t="s">
        <v>390</v>
      </c>
      <c r="B2" s="7323"/>
      <c r="C2" s="7323"/>
      <c r="D2" s="7323"/>
      <c r="E2" s="7323"/>
      <c r="F2" s="7323"/>
      <c r="G2" s="7323"/>
      <c r="H2" s="7323"/>
      <c r="I2" s="7323"/>
      <c r="J2" s="7323"/>
      <c r="K2" s="7323"/>
      <c r="L2" s="7323"/>
      <c r="M2" s="7323"/>
      <c r="N2" s="7323"/>
      <c r="O2" s="7323"/>
      <c r="P2" s="7323"/>
      <c r="Q2" s="7323"/>
      <c r="R2" s="7323"/>
      <c r="S2" s="7323"/>
      <c r="T2" s="3975"/>
      <c r="U2" s="3975"/>
    </row>
    <row r="3" spans="1:23" ht="21" customHeight="1" thickBot="1">
      <c r="A3" s="2702"/>
    </row>
    <row r="4" spans="1:23" ht="25.5" customHeight="1">
      <c r="A4" s="7325" t="s">
        <v>1</v>
      </c>
      <c r="B4" s="7328" t="s">
        <v>2</v>
      </c>
      <c r="C4" s="7329"/>
      <c r="D4" s="7330"/>
      <c r="E4" s="7328" t="s">
        <v>3</v>
      </c>
      <c r="F4" s="7329"/>
      <c r="G4" s="7330"/>
      <c r="H4" s="7328" t="s">
        <v>4</v>
      </c>
      <c r="I4" s="7329"/>
      <c r="J4" s="7330"/>
      <c r="K4" s="7328" t="s">
        <v>5</v>
      </c>
      <c r="L4" s="7329"/>
      <c r="M4" s="7330"/>
      <c r="N4" s="7334">
        <v>5</v>
      </c>
      <c r="O4" s="7335"/>
      <c r="P4" s="7336"/>
      <c r="Q4" s="7340" t="s">
        <v>22</v>
      </c>
      <c r="R4" s="7341"/>
      <c r="S4" s="7342"/>
      <c r="T4" s="3978"/>
      <c r="U4" s="3978"/>
    </row>
    <row r="5" spans="1:23" ht="13.5" customHeight="1" thickBot="1">
      <c r="A5" s="7326"/>
      <c r="B5" s="7331"/>
      <c r="C5" s="7332"/>
      <c r="D5" s="7333"/>
      <c r="E5" s="7331"/>
      <c r="F5" s="7332"/>
      <c r="G5" s="7333"/>
      <c r="H5" s="7331"/>
      <c r="I5" s="7332"/>
      <c r="J5" s="7333"/>
      <c r="K5" s="7331"/>
      <c r="L5" s="7332"/>
      <c r="M5" s="7333"/>
      <c r="N5" s="7337"/>
      <c r="O5" s="7338"/>
      <c r="P5" s="7339"/>
      <c r="Q5" s="7343"/>
      <c r="R5" s="7344"/>
      <c r="S5" s="7345"/>
      <c r="T5" s="3978"/>
      <c r="U5" s="3978"/>
    </row>
    <row r="6" spans="1:23" ht="70.5" customHeight="1" thickBot="1">
      <c r="A6" s="7327"/>
      <c r="B6" s="2703" t="s">
        <v>7</v>
      </c>
      <c r="C6" s="2703" t="s">
        <v>8</v>
      </c>
      <c r="D6" s="2704" t="s">
        <v>9</v>
      </c>
      <c r="E6" s="2703" t="s">
        <v>7</v>
      </c>
      <c r="F6" s="2703" t="s">
        <v>8</v>
      </c>
      <c r="G6" s="2704" t="s">
        <v>9</v>
      </c>
      <c r="H6" s="2703" t="s">
        <v>7</v>
      </c>
      <c r="I6" s="2703" t="s">
        <v>8</v>
      </c>
      <c r="J6" s="2704" t="s">
        <v>9</v>
      </c>
      <c r="K6" s="2703" t="s">
        <v>7</v>
      </c>
      <c r="L6" s="2703" t="s">
        <v>8</v>
      </c>
      <c r="M6" s="2705" t="s">
        <v>9</v>
      </c>
      <c r="N6" s="2706" t="s">
        <v>7</v>
      </c>
      <c r="O6" s="2706" t="s">
        <v>8</v>
      </c>
      <c r="P6" s="2704" t="s">
        <v>9</v>
      </c>
      <c r="Q6" s="2703" t="s">
        <v>7</v>
      </c>
      <c r="R6" s="2703" t="s">
        <v>8</v>
      </c>
      <c r="S6" s="2707" t="s">
        <v>9</v>
      </c>
      <c r="T6" s="3978"/>
      <c r="U6" s="3978"/>
    </row>
    <row r="7" spans="1:23" ht="33.75" customHeight="1" thickBot="1">
      <c r="A7" s="2708" t="s">
        <v>10</v>
      </c>
      <c r="B7" s="2709"/>
      <c r="C7" s="2709"/>
      <c r="D7" s="2709"/>
      <c r="E7" s="2709"/>
      <c r="F7" s="2709"/>
      <c r="G7" s="2710"/>
      <c r="H7" s="2711"/>
      <c r="I7" s="2709"/>
      <c r="J7" s="2709"/>
      <c r="K7" s="2709"/>
      <c r="L7" s="2709"/>
      <c r="M7" s="2712"/>
      <c r="N7" s="2712"/>
      <c r="O7" s="2712"/>
      <c r="P7" s="2709"/>
      <c r="Q7" s="2709"/>
      <c r="R7" s="2709"/>
      <c r="S7" s="2710"/>
      <c r="T7" s="3978"/>
      <c r="U7" s="3978"/>
    </row>
    <row r="8" spans="1:23" ht="34.5" customHeight="1">
      <c r="A8" s="1829" t="s">
        <v>23</v>
      </c>
      <c r="B8" s="6885">
        <f>B21+B15</f>
        <v>50</v>
      </c>
      <c r="C8" s="6886">
        <f t="shared" ref="C8:G11" si="0">C21+C15</f>
        <v>11</v>
      </c>
      <c r="D8" s="6887">
        <f t="shared" si="0"/>
        <v>61</v>
      </c>
      <c r="E8" s="6885">
        <f t="shared" si="0"/>
        <v>56</v>
      </c>
      <c r="F8" s="6886">
        <f t="shared" si="0"/>
        <v>6</v>
      </c>
      <c r="G8" s="6887">
        <f t="shared" si="0"/>
        <v>62</v>
      </c>
      <c r="H8" s="5140">
        <f t="shared" ref="H8:M11" si="1">H21+H15</f>
        <v>58</v>
      </c>
      <c r="I8" s="5547">
        <f t="shared" si="1"/>
        <v>3</v>
      </c>
      <c r="J8" s="5142">
        <f t="shared" si="1"/>
        <v>61</v>
      </c>
      <c r="K8" s="6356">
        <f t="shared" si="1"/>
        <v>54</v>
      </c>
      <c r="L8" s="6357">
        <f t="shared" si="1"/>
        <v>9</v>
      </c>
      <c r="M8" s="6358">
        <f t="shared" si="1"/>
        <v>63</v>
      </c>
      <c r="N8" s="6359">
        <f>SUM(N15+N21)</f>
        <v>69</v>
      </c>
      <c r="O8" s="6359">
        <f>SUM(O15+O21)</f>
        <v>11</v>
      </c>
      <c r="P8" s="6359">
        <f>SUM(P15+P21)</f>
        <v>80</v>
      </c>
      <c r="Q8" s="2713">
        <f>B8+E8+H8+K8+N8</f>
        <v>287</v>
      </c>
      <c r="R8" s="1827">
        <f>C8+F8+I8+L8+O8</f>
        <v>40</v>
      </c>
      <c r="S8" s="1828">
        <f>SUM(Q8:R8)</f>
        <v>327</v>
      </c>
      <c r="T8" s="3978"/>
      <c r="U8" s="3978"/>
    </row>
    <row r="9" spans="1:23" ht="30" customHeight="1">
      <c r="A9" s="1829" t="s">
        <v>24</v>
      </c>
      <c r="B9" s="6885">
        <f>B22+B16</f>
        <v>145</v>
      </c>
      <c r="C9" s="6886">
        <f>C22+C16</f>
        <v>2</v>
      </c>
      <c r="D9" s="6887">
        <f t="shared" si="0"/>
        <v>147</v>
      </c>
      <c r="E9" s="6885">
        <f>E22+E16</f>
        <v>110</v>
      </c>
      <c r="F9" s="6886">
        <f t="shared" si="0"/>
        <v>5</v>
      </c>
      <c r="G9" s="6887">
        <f t="shared" si="0"/>
        <v>115</v>
      </c>
      <c r="H9" s="5140">
        <f t="shared" si="1"/>
        <v>109</v>
      </c>
      <c r="I9" s="5141">
        <f t="shared" si="1"/>
        <v>5</v>
      </c>
      <c r="J9" s="5142">
        <f t="shared" si="1"/>
        <v>114</v>
      </c>
      <c r="K9" s="6356">
        <f t="shared" si="1"/>
        <v>140</v>
      </c>
      <c r="L9" s="6357">
        <f t="shared" si="1"/>
        <v>3</v>
      </c>
      <c r="M9" s="6358">
        <f t="shared" si="1"/>
        <v>143</v>
      </c>
      <c r="N9" s="6359">
        <v>0</v>
      </c>
      <c r="O9" s="6359">
        <v>0</v>
      </c>
      <c r="P9" s="6359">
        <v>0</v>
      </c>
      <c r="Q9" s="1826">
        <f t="shared" ref="Q9:R11" si="2">B9+E9+H9+K9</f>
        <v>504</v>
      </c>
      <c r="R9" s="1827">
        <f t="shared" si="2"/>
        <v>15</v>
      </c>
      <c r="S9" s="1828">
        <f>SUM(Q9:R9)</f>
        <v>519</v>
      </c>
      <c r="T9" s="3978"/>
      <c r="U9" s="3978"/>
    </row>
    <row r="10" spans="1:23" ht="43.5" customHeight="1">
      <c r="A10" s="1830" t="s">
        <v>25</v>
      </c>
      <c r="B10" s="6885">
        <f>B23+B17</f>
        <v>0</v>
      </c>
      <c r="C10" s="6886">
        <f t="shared" si="0"/>
        <v>0</v>
      </c>
      <c r="D10" s="6887">
        <f t="shared" si="0"/>
        <v>0</v>
      </c>
      <c r="E10" s="6885">
        <f>E17+E23</f>
        <v>10</v>
      </c>
      <c r="F10" s="6886">
        <f t="shared" si="0"/>
        <v>0</v>
      </c>
      <c r="G10" s="6887">
        <f t="shared" si="0"/>
        <v>10</v>
      </c>
      <c r="H10" s="5140">
        <f>H17+H23</f>
        <v>8</v>
      </c>
      <c r="I10" s="5141">
        <f>I17+I23</f>
        <v>1</v>
      </c>
      <c r="J10" s="5142">
        <f t="shared" si="1"/>
        <v>9</v>
      </c>
      <c r="K10" s="6356">
        <f t="shared" si="1"/>
        <v>5</v>
      </c>
      <c r="L10" s="6357">
        <f t="shared" si="1"/>
        <v>0</v>
      </c>
      <c r="M10" s="6358">
        <f t="shared" si="1"/>
        <v>5</v>
      </c>
      <c r="N10" s="6359">
        <v>0</v>
      </c>
      <c r="O10" s="6359">
        <v>0</v>
      </c>
      <c r="P10" s="6359">
        <v>0</v>
      </c>
      <c r="Q10" s="1826">
        <f>B10+E10+H10+K10</f>
        <v>23</v>
      </c>
      <c r="R10" s="1827">
        <f t="shared" si="2"/>
        <v>1</v>
      </c>
      <c r="S10" s="1828">
        <f>SUM(Q10:R10)</f>
        <v>24</v>
      </c>
      <c r="T10" s="3978"/>
      <c r="U10" s="3978"/>
    </row>
    <row r="11" spans="1:23" ht="39" customHeight="1" thickBot="1">
      <c r="A11" s="1829" t="s">
        <v>26</v>
      </c>
      <c r="B11" s="6885">
        <f>B24+B18</f>
        <v>17</v>
      </c>
      <c r="C11" s="6886">
        <f>C24+C17</f>
        <v>0</v>
      </c>
      <c r="D11" s="6887">
        <f t="shared" si="0"/>
        <v>17</v>
      </c>
      <c r="E11" s="6885">
        <f t="shared" si="0"/>
        <v>5</v>
      </c>
      <c r="F11" s="6886">
        <f t="shared" si="0"/>
        <v>1</v>
      </c>
      <c r="G11" s="6887">
        <f t="shared" si="0"/>
        <v>6</v>
      </c>
      <c r="H11" s="5140">
        <f t="shared" si="1"/>
        <v>13</v>
      </c>
      <c r="I11" s="5533">
        <f t="shared" si="1"/>
        <v>0</v>
      </c>
      <c r="J11" s="5142">
        <f t="shared" si="1"/>
        <v>13</v>
      </c>
      <c r="K11" s="6360">
        <f t="shared" si="1"/>
        <v>6</v>
      </c>
      <c r="L11" s="5533">
        <f t="shared" si="1"/>
        <v>0</v>
      </c>
      <c r="M11" s="5534">
        <f t="shared" si="1"/>
        <v>6</v>
      </c>
      <c r="N11" s="6359">
        <v>0</v>
      </c>
      <c r="O11" s="6359">
        <v>0</v>
      </c>
      <c r="P11" s="6359">
        <v>0</v>
      </c>
      <c r="Q11" s="1826">
        <f t="shared" si="2"/>
        <v>41</v>
      </c>
      <c r="R11" s="1827">
        <f t="shared" si="2"/>
        <v>1</v>
      </c>
      <c r="S11" s="1828">
        <f>SUM(Q11:R11)</f>
        <v>42</v>
      </c>
      <c r="T11" s="3978"/>
      <c r="U11" s="3978"/>
    </row>
    <row r="12" spans="1:23" ht="45.75" customHeight="1" thickBot="1">
      <c r="A12" s="1831" t="s">
        <v>27</v>
      </c>
      <c r="B12" s="6891">
        <f t="shared" ref="B12:G12" si="3">SUM(B8:B11)</f>
        <v>212</v>
      </c>
      <c r="C12" s="6891">
        <f t="shared" si="3"/>
        <v>13</v>
      </c>
      <c r="D12" s="6891">
        <f t="shared" si="3"/>
        <v>225</v>
      </c>
      <c r="E12" s="6891">
        <f t="shared" si="3"/>
        <v>181</v>
      </c>
      <c r="F12" s="6891">
        <f t="shared" si="3"/>
        <v>12</v>
      </c>
      <c r="G12" s="6891">
        <f t="shared" si="3"/>
        <v>193</v>
      </c>
      <c r="H12" s="5495">
        <f t="shared" ref="H12:M12" si="4">SUM(H8:H11)</f>
        <v>188</v>
      </c>
      <c r="I12" s="5535">
        <f t="shared" si="4"/>
        <v>9</v>
      </c>
      <c r="J12" s="5535">
        <f t="shared" si="4"/>
        <v>197</v>
      </c>
      <c r="K12" s="6361">
        <f t="shared" si="4"/>
        <v>205</v>
      </c>
      <c r="L12" s="6361">
        <f t="shared" si="4"/>
        <v>12</v>
      </c>
      <c r="M12" s="6361">
        <f t="shared" si="4"/>
        <v>217</v>
      </c>
      <c r="N12" s="6361">
        <f>SUM(N8)</f>
        <v>69</v>
      </c>
      <c r="O12" s="6361">
        <f>SUM(O8)</f>
        <v>11</v>
      </c>
      <c r="P12" s="6361">
        <f>SUM(P8)</f>
        <v>80</v>
      </c>
      <c r="Q12" s="2714">
        <f>SUM(Q8:Q11)</f>
        <v>855</v>
      </c>
      <c r="R12" s="2715">
        <f t="shared" ref="R12" si="5">SUM(R8:R11)</f>
        <v>57</v>
      </c>
      <c r="S12" s="2716">
        <f>SUM(S8:S11)</f>
        <v>912</v>
      </c>
      <c r="T12" s="3978"/>
      <c r="U12" s="3978"/>
    </row>
    <row r="13" spans="1:23" ht="27.75" customHeight="1" thickBot="1">
      <c r="A13" s="1831" t="s">
        <v>15</v>
      </c>
      <c r="B13" s="6892"/>
      <c r="C13" s="6893"/>
      <c r="D13" s="6894"/>
      <c r="E13" s="6895"/>
      <c r="F13" s="6895"/>
      <c r="G13" s="6896"/>
      <c r="H13" s="6897"/>
      <c r="I13" s="4536"/>
      <c r="J13" s="4537"/>
      <c r="K13" s="5144"/>
      <c r="L13" s="4536"/>
      <c r="M13" s="5145"/>
      <c r="N13" s="4537"/>
      <c r="O13" s="4537"/>
      <c r="P13" s="4537"/>
      <c r="Q13" s="2717"/>
      <c r="R13" s="541"/>
      <c r="S13" s="2718"/>
      <c r="T13" s="2719"/>
      <c r="U13" s="2719"/>
    </row>
    <row r="14" spans="1:23" ht="31.5" customHeight="1">
      <c r="A14" s="1832" t="s">
        <v>16</v>
      </c>
      <c r="B14" s="6898"/>
      <c r="C14" s="6899"/>
      <c r="D14" s="6900"/>
      <c r="E14" s="6901"/>
      <c r="F14" s="6899"/>
      <c r="G14" s="6900"/>
      <c r="H14" s="6902"/>
      <c r="I14" s="5536" t="s">
        <v>28</v>
      </c>
      <c r="J14" s="5537"/>
      <c r="K14" s="6362"/>
      <c r="L14" s="6363"/>
      <c r="M14" s="6364"/>
      <c r="N14" s="6365"/>
      <c r="O14" s="5538"/>
      <c r="P14" s="5539"/>
      <c r="Q14" s="2720"/>
      <c r="R14" s="2721"/>
      <c r="S14" s="2722"/>
      <c r="T14" s="1100"/>
      <c r="U14" s="1100"/>
    </row>
    <row r="15" spans="1:23" ht="31.5" customHeight="1">
      <c r="A15" s="1829" t="s">
        <v>23</v>
      </c>
      <c r="B15" s="6903">
        <v>50</v>
      </c>
      <c r="C15" s="6904">
        <v>11</v>
      </c>
      <c r="D15" s="6905">
        <v>61</v>
      </c>
      <c r="E15" s="5898">
        <v>56</v>
      </c>
      <c r="F15" s="6906">
        <v>5</v>
      </c>
      <c r="G15" s="6907">
        <f>SUM(E15:F15)</f>
        <v>61</v>
      </c>
      <c r="H15" s="6908">
        <v>58</v>
      </c>
      <c r="I15" s="5540">
        <v>3</v>
      </c>
      <c r="J15" s="5541">
        <f>SUM(H15:I15)</f>
        <v>61</v>
      </c>
      <c r="K15" s="6366">
        <v>53</v>
      </c>
      <c r="L15" s="6367">
        <v>9</v>
      </c>
      <c r="M15" s="6368">
        <f>SUM(K15:L15)</f>
        <v>62</v>
      </c>
      <c r="N15" s="6369">
        <v>68</v>
      </c>
      <c r="O15" s="6370">
        <v>11</v>
      </c>
      <c r="P15" s="6371">
        <f>SUM(N15:O15)</f>
        <v>79</v>
      </c>
      <c r="Q15" s="1826">
        <f>B15+E15+H15+K15+N15</f>
        <v>285</v>
      </c>
      <c r="R15" s="1827">
        <f>C15+F15+I15+L15+O15</f>
        <v>39</v>
      </c>
      <c r="S15" s="1828">
        <f t="shared" ref="S15:S24" si="6">SUM(Q15:R15)</f>
        <v>324</v>
      </c>
      <c r="T15" s="1100"/>
      <c r="U15" s="1100"/>
    </row>
    <row r="16" spans="1:23" ht="29.25" customHeight="1">
      <c r="A16" s="1829" t="s">
        <v>24</v>
      </c>
      <c r="B16" s="6909">
        <v>143</v>
      </c>
      <c r="C16" s="6906">
        <v>1</v>
      </c>
      <c r="D16" s="6910">
        <f>SUM(B16:C16)</f>
        <v>144</v>
      </c>
      <c r="E16" s="5898">
        <v>109</v>
      </c>
      <c r="F16" s="6906">
        <v>4</v>
      </c>
      <c r="G16" s="6907">
        <f>SUM(E16:F16)</f>
        <v>113</v>
      </c>
      <c r="H16" s="6911">
        <v>109</v>
      </c>
      <c r="I16" s="5540">
        <v>3</v>
      </c>
      <c r="J16" s="5541">
        <f>SUM(H16:I16)</f>
        <v>112</v>
      </c>
      <c r="K16" s="6366">
        <v>139</v>
      </c>
      <c r="L16" s="6372">
        <v>0</v>
      </c>
      <c r="M16" s="6368">
        <f>SUM(K16:L16)</f>
        <v>139</v>
      </c>
      <c r="N16" s="6366">
        <v>0</v>
      </c>
      <c r="O16" s="6372">
        <v>0</v>
      </c>
      <c r="P16" s="6373">
        <v>0</v>
      </c>
      <c r="Q16" s="1826">
        <f t="shared" ref="Q16:R18" si="7">B16+E16+H16+K16</f>
        <v>500</v>
      </c>
      <c r="R16" s="1827">
        <f t="shared" si="7"/>
        <v>8</v>
      </c>
      <c r="S16" s="1828">
        <f t="shared" si="6"/>
        <v>508</v>
      </c>
      <c r="T16" s="1100"/>
      <c r="U16" s="1100"/>
    </row>
    <row r="17" spans="1:21" ht="51.75" customHeight="1">
      <c r="A17" s="1830" t="s">
        <v>25</v>
      </c>
      <c r="B17" s="6909">
        <v>0</v>
      </c>
      <c r="C17" s="6906">
        <v>0</v>
      </c>
      <c r="D17" s="6910">
        <v>0</v>
      </c>
      <c r="E17" s="5898">
        <v>10</v>
      </c>
      <c r="F17" s="6906">
        <v>0</v>
      </c>
      <c r="G17" s="6907">
        <f>SUM(E17:F17)</f>
        <v>10</v>
      </c>
      <c r="H17" s="5128">
        <v>8</v>
      </c>
      <c r="I17" s="5141">
        <v>0</v>
      </c>
      <c r="J17" s="5147">
        <f>SUM(H17:I17)</f>
        <v>8</v>
      </c>
      <c r="K17" s="6366">
        <v>5</v>
      </c>
      <c r="L17" s="6372">
        <v>0</v>
      </c>
      <c r="M17" s="6368">
        <f>SUM(K17:L17)</f>
        <v>5</v>
      </c>
      <c r="N17" s="6366">
        <v>0</v>
      </c>
      <c r="O17" s="6372">
        <v>0</v>
      </c>
      <c r="P17" s="6373">
        <v>0</v>
      </c>
      <c r="Q17" s="1826">
        <f t="shared" si="7"/>
        <v>23</v>
      </c>
      <c r="R17" s="1827">
        <f t="shared" si="7"/>
        <v>0</v>
      </c>
      <c r="S17" s="1828">
        <f t="shared" si="6"/>
        <v>23</v>
      </c>
      <c r="T17" s="1100"/>
      <c r="U17" s="1100"/>
    </row>
    <row r="18" spans="1:21" ht="36.75" customHeight="1" thickBot="1">
      <c r="A18" s="1829" t="s">
        <v>26</v>
      </c>
      <c r="B18" s="6909">
        <v>17</v>
      </c>
      <c r="C18" s="6906">
        <v>0</v>
      </c>
      <c r="D18" s="6910">
        <v>17</v>
      </c>
      <c r="E18" s="5898">
        <v>5</v>
      </c>
      <c r="F18" s="6906">
        <v>1</v>
      </c>
      <c r="G18" s="6907">
        <f>SUM(E18:F18)</f>
        <v>6</v>
      </c>
      <c r="H18" s="5128">
        <v>13</v>
      </c>
      <c r="I18" s="5141">
        <v>0</v>
      </c>
      <c r="J18" s="5147">
        <f>SUM(H18:I18)</f>
        <v>13</v>
      </c>
      <c r="K18" s="6366">
        <v>6</v>
      </c>
      <c r="L18" s="6372">
        <v>0</v>
      </c>
      <c r="M18" s="6368">
        <f>SUM(K18:L18)</f>
        <v>6</v>
      </c>
      <c r="N18" s="6374">
        <v>0</v>
      </c>
      <c r="O18" s="6375">
        <v>0</v>
      </c>
      <c r="P18" s="6376">
        <v>0</v>
      </c>
      <c r="Q18" s="2723">
        <f t="shared" si="7"/>
        <v>41</v>
      </c>
      <c r="R18" s="2724">
        <f t="shared" si="7"/>
        <v>1</v>
      </c>
      <c r="S18" s="2725">
        <f t="shared" si="6"/>
        <v>42</v>
      </c>
      <c r="T18" s="2726"/>
      <c r="U18" s="2726"/>
    </row>
    <row r="19" spans="1:21" ht="29.25" customHeight="1" thickBot="1">
      <c r="A19" s="1833" t="s">
        <v>17</v>
      </c>
      <c r="B19" s="6912">
        <f t="shared" ref="B19:G19" si="8">SUM(B15:B18)</f>
        <v>210</v>
      </c>
      <c r="C19" s="6912">
        <f t="shared" si="8"/>
        <v>12</v>
      </c>
      <c r="D19" s="6913">
        <f t="shared" si="8"/>
        <v>222</v>
      </c>
      <c r="E19" s="6914">
        <f t="shared" si="8"/>
        <v>180</v>
      </c>
      <c r="F19" s="6912">
        <f t="shared" si="8"/>
        <v>10</v>
      </c>
      <c r="G19" s="6913">
        <f t="shared" si="8"/>
        <v>190</v>
      </c>
      <c r="H19" s="6915">
        <f t="shared" ref="H19:M19" si="9">SUM(H15:H18)</f>
        <v>188</v>
      </c>
      <c r="I19" s="5542">
        <f t="shared" si="9"/>
        <v>6</v>
      </c>
      <c r="J19" s="5543">
        <f t="shared" si="9"/>
        <v>194</v>
      </c>
      <c r="K19" s="6377">
        <f t="shared" si="9"/>
        <v>203</v>
      </c>
      <c r="L19" s="6377">
        <f t="shared" si="9"/>
        <v>9</v>
      </c>
      <c r="M19" s="6378">
        <f t="shared" si="9"/>
        <v>212</v>
      </c>
      <c r="N19" s="6379">
        <f>SUM(N15:N18)</f>
        <v>68</v>
      </c>
      <c r="O19" s="6379">
        <f>SUM(O15:O18)</f>
        <v>11</v>
      </c>
      <c r="P19" s="6379">
        <f>SUM(N19:O19)</f>
        <v>79</v>
      </c>
      <c r="Q19" s="1036">
        <f>B19+E19+H19+K19+N19</f>
        <v>849</v>
      </c>
      <c r="R19" s="1035">
        <f>C19+F19+I19+L19+O19</f>
        <v>48</v>
      </c>
      <c r="S19" s="399">
        <f t="shared" si="6"/>
        <v>897</v>
      </c>
      <c r="T19" s="1100"/>
      <c r="U19" s="1100"/>
    </row>
    <row r="20" spans="1:21" ht="54" customHeight="1">
      <c r="A20" s="1834" t="s">
        <v>18</v>
      </c>
      <c r="B20" s="6916"/>
      <c r="C20" s="5923"/>
      <c r="D20" s="5924"/>
      <c r="E20" s="6917"/>
      <c r="F20" s="5923"/>
      <c r="G20" s="6918"/>
      <c r="H20" s="6919"/>
      <c r="I20" s="5544"/>
      <c r="J20" s="5545"/>
      <c r="K20" s="6380"/>
      <c r="L20" s="5544"/>
      <c r="M20" s="6381"/>
      <c r="N20" s="6380"/>
      <c r="O20" s="5544"/>
      <c r="P20" s="5546"/>
      <c r="Q20" s="2727"/>
      <c r="R20" s="2728"/>
      <c r="S20" s="2729"/>
      <c r="T20" s="1100"/>
      <c r="U20" s="1100"/>
    </row>
    <row r="21" spans="1:21" ht="30.75" customHeight="1">
      <c r="A21" s="1829" t="s">
        <v>23</v>
      </c>
      <c r="B21" s="6889">
        <v>0</v>
      </c>
      <c r="C21" s="6886">
        <v>0</v>
      </c>
      <c r="D21" s="6890">
        <f>SUM(B21:C21)</f>
        <v>0</v>
      </c>
      <c r="E21" s="6887">
        <v>0</v>
      </c>
      <c r="F21" s="6886">
        <v>1</v>
      </c>
      <c r="G21" s="6888">
        <f>SUM(E21:F21)</f>
        <v>1</v>
      </c>
      <c r="H21" s="5146">
        <v>0</v>
      </c>
      <c r="I21" s="5141">
        <v>0</v>
      </c>
      <c r="J21" s="5147">
        <f>SUM(H21:I21)</f>
        <v>0</v>
      </c>
      <c r="K21" s="6366">
        <v>1</v>
      </c>
      <c r="L21" s="6367">
        <v>0</v>
      </c>
      <c r="M21" s="6368">
        <f>SUM(K21:L21)</f>
        <v>1</v>
      </c>
      <c r="N21" s="6366">
        <v>1</v>
      </c>
      <c r="O21" s="6367">
        <v>0</v>
      </c>
      <c r="P21" s="6373">
        <f t="shared" ref="P21:P27" si="10">SUM(N21:O21)</f>
        <v>1</v>
      </c>
      <c r="Q21" s="1826">
        <f>B21+E21+H21+K21+N21</f>
        <v>2</v>
      </c>
      <c r="R21" s="1827">
        <f>C21+F21+I21+L21+O21</f>
        <v>1</v>
      </c>
      <c r="S21" s="1828">
        <f t="shared" si="6"/>
        <v>3</v>
      </c>
      <c r="T21" s="1824"/>
      <c r="U21" s="2726"/>
    </row>
    <row r="22" spans="1:21" ht="33" customHeight="1">
      <c r="A22" s="1829" t="s">
        <v>24</v>
      </c>
      <c r="B22" s="6889">
        <v>2</v>
      </c>
      <c r="C22" s="6886">
        <v>1</v>
      </c>
      <c r="D22" s="6890">
        <f>SUM(B22:C22)</f>
        <v>3</v>
      </c>
      <c r="E22" s="6887">
        <v>1</v>
      </c>
      <c r="F22" s="6886">
        <v>1</v>
      </c>
      <c r="G22" s="6888">
        <f>SUM(E22:F22)</f>
        <v>2</v>
      </c>
      <c r="H22" s="5163">
        <v>0</v>
      </c>
      <c r="I22" s="5141">
        <v>2</v>
      </c>
      <c r="J22" s="5147">
        <f>SUM(H22:I22)</f>
        <v>2</v>
      </c>
      <c r="K22" s="6366">
        <v>1</v>
      </c>
      <c r="L22" s="6372">
        <v>3</v>
      </c>
      <c r="M22" s="6368">
        <f>SUM(K22:L22)</f>
        <v>4</v>
      </c>
      <c r="N22" s="6366">
        <v>0</v>
      </c>
      <c r="O22" s="6372">
        <v>0</v>
      </c>
      <c r="P22" s="6373">
        <f t="shared" si="10"/>
        <v>0</v>
      </c>
      <c r="Q22" s="1826">
        <f t="shared" ref="Q22:R24" si="11">B22+E22+H22+K22</f>
        <v>4</v>
      </c>
      <c r="R22" s="1827">
        <f t="shared" si="11"/>
        <v>7</v>
      </c>
      <c r="S22" s="1828">
        <f t="shared" si="6"/>
        <v>11</v>
      </c>
      <c r="T22" s="1825"/>
      <c r="U22" s="3977"/>
    </row>
    <row r="23" spans="1:21" ht="48.75" customHeight="1">
      <c r="A23" s="1830" t="s">
        <v>25</v>
      </c>
      <c r="B23" s="6889">
        <v>0</v>
      </c>
      <c r="C23" s="6886">
        <v>0</v>
      </c>
      <c r="D23" s="6890">
        <f>SUM(B23:C23)</f>
        <v>0</v>
      </c>
      <c r="E23" s="6887">
        <v>0</v>
      </c>
      <c r="F23" s="6886">
        <v>0</v>
      </c>
      <c r="G23" s="6888">
        <f>SUM(E23:F23)</f>
        <v>0</v>
      </c>
      <c r="H23" s="3983">
        <v>0</v>
      </c>
      <c r="I23" s="3980">
        <v>1</v>
      </c>
      <c r="J23" s="3984">
        <f>SUM(H23:I23)</f>
        <v>1</v>
      </c>
      <c r="K23" s="6366">
        <v>0</v>
      </c>
      <c r="L23" s="6372">
        <v>0</v>
      </c>
      <c r="M23" s="6368">
        <f>SUM(K23:L23)</f>
        <v>0</v>
      </c>
      <c r="N23" s="6366">
        <v>0</v>
      </c>
      <c r="O23" s="6372">
        <v>0</v>
      </c>
      <c r="P23" s="6373">
        <f t="shared" si="10"/>
        <v>0</v>
      </c>
      <c r="Q23" s="1826">
        <f t="shared" si="11"/>
        <v>0</v>
      </c>
      <c r="R23" s="1827">
        <f t="shared" si="11"/>
        <v>1</v>
      </c>
      <c r="S23" s="1828">
        <f>SUM(Q23:R23)</f>
        <v>1</v>
      </c>
      <c r="T23" s="3977"/>
      <c r="U23" s="3977"/>
    </row>
    <row r="24" spans="1:21" ht="60.75" customHeight="1" thickBot="1">
      <c r="A24" s="1835" t="s">
        <v>26</v>
      </c>
      <c r="B24" s="6889">
        <v>0</v>
      </c>
      <c r="C24" s="6886">
        <v>0</v>
      </c>
      <c r="D24" s="6890">
        <f>SUM(B24:C24)</f>
        <v>0</v>
      </c>
      <c r="E24" s="6887">
        <v>0</v>
      </c>
      <c r="F24" s="6886">
        <v>0</v>
      </c>
      <c r="G24" s="6888">
        <f>SUM(E24:F24)</f>
        <v>0</v>
      </c>
      <c r="H24" s="3983">
        <v>0</v>
      </c>
      <c r="I24" s="3980">
        <v>0</v>
      </c>
      <c r="J24" s="3984">
        <f>SUM(H24:I24)</f>
        <v>0</v>
      </c>
      <c r="K24" s="6366">
        <v>0</v>
      </c>
      <c r="L24" s="6372">
        <v>0</v>
      </c>
      <c r="M24" s="6368">
        <f>SUM(K24:L24)</f>
        <v>0</v>
      </c>
      <c r="N24" s="6382">
        <v>0</v>
      </c>
      <c r="O24" s="6383">
        <v>0</v>
      </c>
      <c r="P24" s="6373">
        <f t="shared" si="10"/>
        <v>0</v>
      </c>
      <c r="Q24" s="961">
        <f t="shared" si="11"/>
        <v>0</v>
      </c>
      <c r="R24" s="1827">
        <f t="shared" si="11"/>
        <v>0</v>
      </c>
      <c r="S24" s="1828">
        <f t="shared" si="6"/>
        <v>0</v>
      </c>
      <c r="T24" s="2726"/>
      <c r="U24" s="2726"/>
    </row>
    <row r="25" spans="1:21" ht="32.25" customHeight="1" thickBot="1">
      <c r="A25" s="1836" t="s">
        <v>19</v>
      </c>
      <c r="B25" s="3987">
        <f t="shared" ref="B25:G25" si="12">SUM(B21:B24)</f>
        <v>2</v>
      </c>
      <c r="C25" s="3987">
        <f t="shared" si="12"/>
        <v>1</v>
      </c>
      <c r="D25" s="3986">
        <f t="shared" si="12"/>
        <v>3</v>
      </c>
      <c r="E25" s="3988">
        <f t="shared" si="12"/>
        <v>1</v>
      </c>
      <c r="F25" s="3987">
        <f t="shared" si="12"/>
        <v>2</v>
      </c>
      <c r="G25" s="3986">
        <f t="shared" si="12"/>
        <v>3</v>
      </c>
      <c r="H25" s="2730">
        <f t="shared" ref="H25:J25" si="13">SUM(H21:H24)</f>
        <v>0</v>
      </c>
      <c r="I25" s="1489">
        <f t="shared" si="13"/>
        <v>3</v>
      </c>
      <c r="J25" s="1489">
        <f t="shared" si="13"/>
        <v>3</v>
      </c>
      <c r="K25" s="6384">
        <f t="shared" ref="K25:M25" si="14">SUM(K21:K24)</f>
        <v>2</v>
      </c>
      <c r="L25" s="6384">
        <f t="shared" si="14"/>
        <v>3</v>
      </c>
      <c r="M25" s="6384">
        <f t="shared" si="14"/>
        <v>5</v>
      </c>
      <c r="N25" s="6385">
        <f>SUM(N21:N24)</f>
        <v>1</v>
      </c>
      <c r="O25" s="6385">
        <f>SUM(O21:O24)</f>
        <v>0</v>
      </c>
      <c r="P25" s="6385">
        <f t="shared" si="10"/>
        <v>1</v>
      </c>
      <c r="Q25" s="2731">
        <f>SUM(Q20:Q24)</f>
        <v>6</v>
      </c>
      <c r="R25" s="2731">
        <f>SUM(R20:R24)</f>
        <v>9</v>
      </c>
      <c r="S25" s="2732">
        <f>SUM(S20:S24)</f>
        <v>15</v>
      </c>
      <c r="T25" s="225"/>
      <c r="U25" s="225"/>
    </row>
    <row r="26" spans="1:21" ht="29.25" customHeight="1" thickBot="1">
      <c r="A26" s="1837" t="s">
        <v>29</v>
      </c>
      <c r="B26" s="3982">
        <f t="shared" ref="B26:G26" si="15">B19</f>
        <v>210</v>
      </c>
      <c r="C26" s="3982">
        <f t="shared" si="15"/>
        <v>12</v>
      </c>
      <c r="D26" s="3989">
        <f t="shared" si="15"/>
        <v>222</v>
      </c>
      <c r="E26" s="3990">
        <f t="shared" si="15"/>
        <v>180</v>
      </c>
      <c r="F26" s="3982">
        <f t="shared" si="15"/>
        <v>10</v>
      </c>
      <c r="G26" s="3982">
        <f t="shared" si="15"/>
        <v>190</v>
      </c>
      <c r="H26" s="1738">
        <f t="shared" ref="H26:M26" si="16">H19</f>
        <v>188</v>
      </c>
      <c r="I26" s="1738">
        <f t="shared" si="16"/>
        <v>6</v>
      </c>
      <c r="J26" s="1738">
        <f t="shared" si="16"/>
        <v>194</v>
      </c>
      <c r="K26" s="6386">
        <f t="shared" si="16"/>
        <v>203</v>
      </c>
      <c r="L26" s="6386">
        <f t="shared" si="16"/>
        <v>9</v>
      </c>
      <c r="M26" s="6387">
        <f t="shared" si="16"/>
        <v>212</v>
      </c>
      <c r="N26" s="6388">
        <f>SUM(N19)</f>
        <v>68</v>
      </c>
      <c r="O26" s="6388">
        <f>SUM(O19)</f>
        <v>11</v>
      </c>
      <c r="P26" s="6388">
        <f t="shared" si="10"/>
        <v>79</v>
      </c>
      <c r="Q26" s="2733">
        <f>Q19</f>
        <v>849</v>
      </c>
      <c r="R26" s="2733">
        <f>R19</f>
        <v>48</v>
      </c>
      <c r="S26" s="2734">
        <f>Q26+R26</f>
        <v>897</v>
      </c>
      <c r="T26" s="225"/>
      <c r="U26" s="225"/>
    </row>
    <row r="27" spans="1:21" ht="27.75" thickBot="1">
      <c r="A27" s="1837" t="s">
        <v>30</v>
      </c>
      <c r="B27" s="3982">
        <f t="shared" ref="B27:G27" si="17">B25</f>
        <v>2</v>
      </c>
      <c r="C27" s="3982">
        <f t="shared" si="17"/>
        <v>1</v>
      </c>
      <c r="D27" s="3989">
        <f t="shared" si="17"/>
        <v>3</v>
      </c>
      <c r="E27" s="3990">
        <f t="shared" si="17"/>
        <v>1</v>
      </c>
      <c r="F27" s="3982">
        <f t="shared" si="17"/>
        <v>2</v>
      </c>
      <c r="G27" s="3982">
        <f t="shared" si="17"/>
        <v>3</v>
      </c>
      <c r="H27" s="1738">
        <f t="shared" ref="H27:M27" si="18">H25</f>
        <v>0</v>
      </c>
      <c r="I27" s="1738">
        <f t="shared" si="18"/>
        <v>3</v>
      </c>
      <c r="J27" s="1738">
        <f t="shared" si="18"/>
        <v>3</v>
      </c>
      <c r="K27" s="6386">
        <f t="shared" si="18"/>
        <v>2</v>
      </c>
      <c r="L27" s="6386">
        <f t="shared" si="18"/>
        <v>3</v>
      </c>
      <c r="M27" s="6387">
        <f t="shared" si="18"/>
        <v>5</v>
      </c>
      <c r="N27" s="6388">
        <f>SUM(N25)</f>
        <v>1</v>
      </c>
      <c r="O27" s="6388">
        <f>SUM(O25)</f>
        <v>0</v>
      </c>
      <c r="P27" s="6388">
        <f t="shared" si="10"/>
        <v>1</v>
      </c>
      <c r="Q27" s="2733">
        <f t="shared" ref="Q27:S27" si="19">Q25</f>
        <v>6</v>
      </c>
      <c r="R27" s="2733">
        <f>R25</f>
        <v>9</v>
      </c>
      <c r="S27" s="2734">
        <f t="shared" si="19"/>
        <v>15</v>
      </c>
      <c r="T27" s="226"/>
    </row>
    <row r="28" spans="1:21" ht="36" customHeight="1" thickBot="1">
      <c r="A28" s="1838" t="s">
        <v>31</v>
      </c>
      <c r="B28" s="3096">
        <f t="shared" ref="B28:G28" si="20">SUM(B26:B27)</f>
        <v>212</v>
      </c>
      <c r="C28" s="3096">
        <f t="shared" si="20"/>
        <v>13</v>
      </c>
      <c r="D28" s="3097">
        <f t="shared" si="20"/>
        <v>225</v>
      </c>
      <c r="E28" s="3098">
        <f t="shared" si="20"/>
        <v>181</v>
      </c>
      <c r="F28" s="3096">
        <f t="shared" si="20"/>
        <v>12</v>
      </c>
      <c r="G28" s="3096">
        <f t="shared" si="20"/>
        <v>193</v>
      </c>
      <c r="H28" s="1884">
        <f t="shared" ref="H28:M28" si="21">SUM(H26:H27)</f>
        <v>188</v>
      </c>
      <c r="I28" s="1839">
        <f t="shared" si="21"/>
        <v>9</v>
      </c>
      <c r="J28" s="1839">
        <f t="shared" si="21"/>
        <v>197</v>
      </c>
      <c r="K28" s="2735">
        <f>SUM(K26:K27)</f>
        <v>205</v>
      </c>
      <c r="L28" s="2735">
        <f t="shared" si="21"/>
        <v>12</v>
      </c>
      <c r="M28" s="2736">
        <f t="shared" si="21"/>
        <v>217</v>
      </c>
      <c r="N28" s="2737">
        <f>SUM(N26:N27)</f>
        <v>69</v>
      </c>
      <c r="O28" s="2401">
        <f>SUM(O26:O27)</f>
        <v>11</v>
      </c>
      <c r="P28" s="2401">
        <f>SUM(P26:P27)</f>
        <v>80</v>
      </c>
      <c r="Q28" s="2738">
        <f t="shared" ref="Q28:R28" si="22">SUM(Q26:Q27)</f>
        <v>855</v>
      </c>
      <c r="R28" s="2738">
        <f t="shared" si="22"/>
        <v>57</v>
      </c>
      <c r="S28" s="2739">
        <f>SUM(S26:S27)</f>
        <v>912</v>
      </c>
      <c r="T28" s="225"/>
      <c r="U28" s="225"/>
    </row>
    <row r="29" spans="1:21" ht="27.75" customHeight="1">
      <c r="A29" s="7324"/>
      <c r="B29" s="7324"/>
      <c r="C29" s="7324"/>
      <c r="D29" s="7324"/>
      <c r="E29" s="7324"/>
      <c r="F29" s="7324"/>
      <c r="G29" s="7324"/>
      <c r="H29" s="7324"/>
      <c r="I29" s="7324"/>
      <c r="J29" s="7324"/>
      <c r="K29" s="7324"/>
      <c r="L29" s="7324"/>
      <c r="M29" s="7324"/>
      <c r="N29" s="7324"/>
      <c r="O29" s="7324"/>
      <c r="P29" s="7324"/>
      <c r="Q29" s="7324"/>
      <c r="R29" s="7324"/>
      <c r="S29" s="7324"/>
    </row>
    <row r="30" spans="1:21" ht="32.25" customHeight="1"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</row>
    <row r="31" spans="1:21" ht="30.75" customHeight="1"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S16"/>
  <sheetViews>
    <sheetView zoomScale="75" zoomScaleNormal="75" workbookViewId="0">
      <selection activeCell="A2" sqref="A2:M2"/>
    </sheetView>
  </sheetViews>
  <sheetFormatPr defaultColWidth="9" defaultRowHeight="20.25"/>
  <cols>
    <col min="1" max="1" width="75.140625" style="60" customWidth="1"/>
    <col min="2" max="2" width="9.140625" style="60" customWidth="1"/>
    <col min="3" max="3" width="8.7109375" style="60" customWidth="1"/>
    <col min="4" max="4" width="7.5703125" style="60" customWidth="1"/>
    <col min="5" max="6" width="9.140625" style="60" customWidth="1"/>
    <col min="7" max="7" width="7.85546875" style="60" customWidth="1"/>
    <col min="8" max="9" width="9.140625" style="60" customWidth="1"/>
    <col min="10" max="10" width="8.140625" style="60" customWidth="1"/>
    <col min="11" max="12" width="9.140625" style="60" customWidth="1"/>
    <col min="13" max="13" width="7.42578125" style="60" customWidth="1"/>
    <col min="14" max="256" width="9.140625" style="60"/>
    <col min="257" max="257" width="75.140625" style="60" customWidth="1"/>
    <col min="258" max="269" width="9.140625" style="60" customWidth="1"/>
    <col min="270" max="512" width="9.140625" style="60"/>
    <col min="513" max="513" width="75.140625" style="60" customWidth="1"/>
    <col min="514" max="525" width="9.140625" style="60" customWidth="1"/>
    <col min="526" max="768" width="9.140625" style="60"/>
    <col min="769" max="769" width="75.140625" style="60" customWidth="1"/>
    <col min="770" max="781" width="9.140625" style="60" customWidth="1"/>
    <col min="782" max="1024" width="9.140625" style="60"/>
    <col min="1025" max="1025" width="75.140625" style="60" customWidth="1"/>
    <col min="1026" max="1037" width="9.140625" style="60" customWidth="1"/>
    <col min="1038" max="1280" width="9.140625" style="60"/>
    <col min="1281" max="1281" width="75.140625" style="60" customWidth="1"/>
    <col min="1282" max="1293" width="9.140625" style="60" customWidth="1"/>
    <col min="1294" max="1536" width="9.140625" style="60"/>
    <col min="1537" max="1537" width="75.140625" style="60" customWidth="1"/>
    <col min="1538" max="1549" width="9.140625" style="60" customWidth="1"/>
    <col min="1550" max="1792" width="9.140625" style="60"/>
    <col min="1793" max="1793" width="75.140625" style="60" customWidth="1"/>
    <col min="1794" max="1805" width="9.140625" style="60" customWidth="1"/>
    <col min="1806" max="2048" width="9.140625" style="60"/>
    <col min="2049" max="2049" width="75.140625" style="60" customWidth="1"/>
    <col min="2050" max="2061" width="9.140625" style="60" customWidth="1"/>
    <col min="2062" max="2304" width="9.140625" style="60"/>
    <col min="2305" max="2305" width="75.140625" style="60" customWidth="1"/>
    <col min="2306" max="2317" width="9.140625" style="60" customWidth="1"/>
    <col min="2318" max="2560" width="9.140625" style="60"/>
    <col min="2561" max="2561" width="75.140625" style="60" customWidth="1"/>
    <col min="2562" max="2573" width="9.140625" style="60" customWidth="1"/>
    <col min="2574" max="2816" width="9.140625" style="60"/>
    <col min="2817" max="2817" width="75.140625" style="60" customWidth="1"/>
    <col min="2818" max="2829" width="9.140625" style="60" customWidth="1"/>
    <col min="2830" max="3072" width="9.140625" style="60"/>
    <col min="3073" max="3073" width="75.140625" style="60" customWidth="1"/>
    <col min="3074" max="3085" width="9.140625" style="60" customWidth="1"/>
    <col min="3086" max="3328" width="9.140625" style="60"/>
    <col min="3329" max="3329" width="75.140625" style="60" customWidth="1"/>
    <col min="3330" max="3341" width="9.140625" style="60" customWidth="1"/>
    <col min="3342" max="3584" width="9.140625" style="60"/>
    <col min="3585" max="3585" width="75.140625" style="60" customWidth="1"/>
    <col min="3586" max="3597" width="9.140625" style="60" customWidth="1"/>
    <col min="3598" max="3840" width="9.140625" style="60"/>
    <col min="3841" max="3841" width="75.140625" style="60" customWidth="1"/>
    <col min="3842" max="3853" width="9.140625" style="60" customWidth="1"/>
    <col min="3854" max="4096" width="9.140625" style="60"/>
    <col min="4097" max="4097" width="75.140625" style="60" customWidth="1"/>
    <col min="4098" max="4109" width="9.140625" style="60" customWidth="1"/>
    <col min="4110" max="4352" width="9.140625" style="60"/>
    <col min="4353" max="4353" width="75.140625" style="60" customWidth="1"/>
    <col min="4354" max="4365" width="9.140625" style="60" customWidth="1"/>
    <col min="4366" max="4608" width="9.140625" style="60"/>
    <col min="4609" max="4609" width="75.140625" style="60" customWidth="1"/>
    <col min="4610" max="4621" width="9.140625" style="60" customWidth="1"/>
    <col min="4622" max="4864" width="9.140625" style="60"/>
    <col min="4865" max="4865" width="75.140625" style="60" customWidth="1"/>
    <col min="4866" max="4877" width="9.140625" style="60" customWidth="1"/>
    <col min="4878" max="5120" width="9.140625" style="60"/>
    <col min="5121" max="5121" width="75.140625" style="60" customWidth="1"/>
    <col min="5122" max="5133" width="9.140625" style="60" customWidth="1"/>
    <col min="5134" max="5376" width="9.140625" style="60"/>
    <col min="5377" max="5377" width="75.140625" style="60" customWidth="1"/>
    <col min="5378" max="5389" width="9.140625" style="60" customWidth="1"/>
    <col min="5390" max="5632" width="9.140625" style="60"/>
    <col min="5633" max="5633" width="75.140625" style="60" customWidth="1"/>
    <col min="5634" max="5645" width="9.140625" style="60" customWidth="1"/>
    <col min="5646" max="5888" width="9.140625" style="60"/>
    <col min="5889" max="5889" width="75.140625" style="60" customWidth="1"/>
    <col min="5890" max="5901" width="9.140625" style="60" customWidth="1"/>
    <col min="5902" max="6144" width="9.140625" style="60"/>
    <col min="6145" max="6145" width="75.140625" style="60" customWidth="1"/>
    <col min="6146" max="6157" width="9.140625" style="60" customWidth="1"/>
    <col min="6158" max="6400" width="9.140625" style="60"/>
    <col min="6401" max="6401" width="75.140625" style="60" customWidth="1"/>
    <col min="6402" max="6413" width="9.140625" style="60" customWidth="1"/>
    <col min="6414" max="6656" width="9.140625" style="60"/>
    <col min="6657" max="6657" width="75.140625" style="60" customWidth="1"/>
    <col min="6658" max="6669" width="9.140625" style="60" customWidth="1"/>
    <col min="6670" max="6912" width="9.140625" style="60"/>
    <col min="6913" max="6913" width="75.140625" style="60" customWidth="1"/>
    <col min="6914" max="6925" width="9.140625" style="60" customWidth="1"/>
    <col min="6926" max="7168" width="9.140625" style="60"/>
    <col min="7169" max="7169" width="75.140625" style="60" customWidth="1"/>
    <col min="7170" max="7181" width="9.140625" style="60" customWidth="1"/>
    <col min="7182" max="7424" width="9.140625" style="60"/>
    <col min="7425" max="7425" width="75.140625" style="60" customWidth="1"/>
    <col min="7426" max="7437" width="9.140625" style="60" customWidth="1"/>
    <col min="7438" max="7680" width="9.140625" style="60"/>
    <col min="7681" max="7681" width="75.140625" style="60" customWidth="1"/>
    <col min="7682" max="7693" width="9.140625" style="60" customWidth="1"/>
    <col min="7694" max="7936" width="9.140625" style="60"/>
    <col min="7937" max="7937" width="75.140625" style="60" customWidth="1"/>
    <col min="7938" max="7949" width="9.140625" style="60" customWidth="1"/>
    <col min="7950" max="8192" width="9.140625" style="60"/>
    <col min="8193" max="8193" width="75.140625" style="60" customWidth="1"/>
    <col min="8194" max="8205" width="9.140625" style="60" customWidth="1"/>
    <col min="8206" max="8448" width="9.140625" style="60"/>
    <col min="8449" max="8449" width="75.140625" style="60" customWidth="1"/>
    <col min="8450" max="8461" width="9.140625" style="60" customWidth="1"/>
    <col min="8462" max="8704" width="9.140625" style="60"/>
    <col min="8705" max="8705" width="75.140625" style="60" customWidth="1"/>
    <col min="8706" max="8717" width="9.140625" style="60" customWidth="1"/>
    <col min="8718" max="8960" width="9.140625" style="60"/>
    <col min="8961" max="8961" width="75.140625" style="60" customWidth="1"/>
    <col min="8962" max="8973" width="9.140625" style="60" customWidth="1"/>
    <col min="8974" max="9216" width="9.140625" style="60"/>
    <col min="9217" max="9217" width="75.140625" style="60" customWidth="1"/>
    <col min="9218" max="9229" width="9.140625" style="60" customWidth="1"/>
    <col min="9230" max="9472" width="9.140625" style="60"/>
    <col min="9473" max="9473" width="75.140625" style="60" customWidth="1"/>
    <col min="9474" max="9485" width="9.140625" style="60" customWidth="1"/>
    <col min="9486" max="9728" width="9.140625" style="60"/>
    <col min="9729" max="9729" width="75.140625" style="60" customWidth="1"/>
    <col min="9730" max="9741" width="9.140625" style="60" customWidth="1"/>
    <col min="9742" max="9984" width="9.140625" style="60"/>
    <col min="9985" max="9985" width="75.140625" style="60" customWidth="1"/>
    <col min="9986" max="9997" width="9.140625" style="60" customWidth="1"/>
    <col min="9998" max="10240" width="9.140625" style="60"/>
    <col min="10241" max="10241" width="75.140625" style="60" customWidth="1"/>
    <col min="10242" max="10253" width="9.140625" style="60" customWidth="1"/>
    <col min="10254" max="10496" width="9.140625" style="60"/>
    <col min="10497" max="10497" width="75.140625" style="60" customWidth="1"/>
    <col min="10498" max="10509" width="9.140625" style="60" customWidth="1"/>
    <col min="10510" max="10752" width="9.140625" style="60"/>
    <col min="10753" max="10753" width="75.140625" style="60" customWidth="1"/>
    <col min="10754" max="10765" width="9.140625" style="60" customWidth="1"/>
    <col min="10766" max="11008" width="9.140625" style="60"/>
    <col min="11009" max="11009" width="75.140625" style="60" customWidth="1"/>
    <col min="11010" max="11021" width="9.140625" style="60" customWidth="1"/>
    <col min="11022" max="11264" width="9.140625" style="60"/>
    <col min="11265" max="11265" width="75.140625" style="60" customWidth="1"/>
    <col min="11266" max="11277" width="9.140625" style="60" customWidth="1"/>
    <col min="11278" max="11520" width="9.140625" style="60"/>
    <col min="11521" max="11521" width="75.140625" style="60" customWidth="1"/>
    <col min="11522" max="11533" width="9.140625" style="60" customWidth="1"/>
    <col min="11534" max="11776" width="9.140625" style="60"/>
    <col min="11777" max="11777" width="75.140625" style="60" customWidth="1"/>
    <col min="11778" max="11789" width="9.140625" style="60" customWidth="1"/>
    <col min="11790" max="12032" width="9.140625" style="60"/>
    <col min="12033" max="12033" width="75.140625" style="60" customWidth="1"/>
    <col min="12034" max="12045" width="9.140625" style="60" customWidth="1"/>
    <col min="12046" max="12288" width="9.140625" style="60"/>
    <col min="12289" max="12289" width="75.140625" style="60" customWidth="1"/>
    <col min="12290" max="12301" width="9.140625" style="60" customWidth="1"/>
    <col min="12302" max="12544" width="9.140625" style="60"/>
    <col min="12545" max="12545" width="75.140625" style="60" customWidth="1"/>
    <col min="12546" max="12557" width="9.140625" style="60" customWidth="1"/>
    <col min="12558" max="12800" width="9.140625" style="60"/>
    <col min="12801" max="12801" width="75.140625" style="60" customWidth="1"/>
    <col min="12802" max="12813" width="9.140625" style="60" customWidth="1"/>
    <col min="12814" max="13056" width="9.140625" style="60"/>
    <col min="13057" max="13057" width="75.140625" style="60" customWidth="1"/>
    <col min="13058" max="13069" width="9.140625" style="60" customWidth="1"/>
    <col min="13070" max="13312" width="9.140625" style="60"/>
    <col min="13313" max="13313" width="75.140625" style="60" customWidth="1"/>
    <col min="13314" max="13325" width="9.140625" style="60" customWidth="1"/>
    <col min="13326" max="13568" width="9.140625" style="60"/>
    <col min="13569" max="13569" width="75.140625" style="60" customWidth="1"/>
    <col min="13570" max="13581" width="9.140625" style="60" customWidth="1"/>
    <col min="13582" max="13824" width="9.140625" style="60"/>
    <col min="13825" max="13825" width="75.140625" style="60" customWidth="1"/>
    <col min="13826" max="13837" width="9.140625" style="60" customWidth="1"/>
    <col min="13838" max="14080" width="9.140625" style="60"/>
    <col min="14081" max="14081" width="75.140625" style="60" customWidth="1"/>
    <col min="14082" max="14093" width="9.140625" style="60" customWidth="1"/>
    <col min="14094" max="14336" width="9.140625" style="60"/>
    <col min="14337" max="14337" width="75.140625" style="60" customWidth="1"/>
    <col min="14338" max="14349" width="9.140625" style="60" customWidth="1"/>
    <col min="14350" max="14592" width="9.140625" style="60"/>
    <col min="14593" max="14593" width="75.140625" style="60" customWidth="1"/>
    <col min="14594" max="14605" width="9.140625" style="60" customWidth="1"/>
    <col min="14606" max="14848" width="9.140625" style="60"/>
    <col min="14849" max="14849" width="75.140625" style="60" customWidth="1"/>
    <col min="14850" max="14861" width="9.140625" style="60" customWidth="1"/>
    <col min="14862" max="15104" width="9.140625" style="60"/>
    <col min="15105" max="15105" width="75.140625" style="60" customWidth="1"/>
    <col min="15106" max="15117" width="9.140625" style="60" customWidth="1"/>
    <col min="15118" max="15360" width="9.140625" style="60"/>
    <col min="15361" max="15361" width="75.140625" style="60" customWidth="1"/>
    <col min="15362" max="15373" width="9.140625" style="60" customWidth="1"/>
    <col min="15374" max="15616" width="9.140625" style="60"/>
    <col min="15617" max="15617" width="75.140625" style="60" customWidth="1"/>
    <col min="15618" max="15629" width="9.140625" style="60" customWidth="1"/>
    <col min="15630" max="15872" width="9.140625" style="60"/>
    <col min="15873" max="15873" width="75.140625" style="60" customWidth="1"/>
    <col min="15874" max="15885" width="9.140625" style="60" customWidth="1"/>
    <col min="15886" max="16128" width="9.140625" style="60"/>
    <col min="16129" max="16129" width="75.140625" style="60" customWidth="1"/>
    <col min="16130" max="16141" width="9.140625" style="60" customWidth="1"/>
    <col min="16142" max="16384" width="9.140625" style="60"/>
  </cols>
  <sheetData>
    <row r="1" spans="1:19" ht="20.25" customHeight="1">
      <c r="A1" s="8069" t="s">
        <v>213</v>
      </c>
      <c r="B1" s="8069"/>
      <c r="C1" s="8069"/>
      <c r="D1" s="8069"/>
      <c r="E1" s="8069"/>
      <c r="F1" s="8069"/>
      <c r="G1" s="8069"/>
      <c r="H1" s="8069"/>
      <c r="I1" s="8069"/>
      <c r="J1" s="8069"/>
      <c r="K1" s="8069"/>
      <c r="L1" s="8069"/>
      <c r="M1" s="8069"/>
      <c r="N1" s="157"/>
      <c r="O1" s="157"/>
      <c r="P1" s="50"/>
      <c r="Q1" s="50"/>
      <c r="R1" s="50"/>
      <c r="S1" s="50"/>
    </row>
    <row r="2" spans="1:19" ht="20.25" customHeight="1">
      <c r="A2" s="8069" t="s">
        <v>404</v>
      </c>
      <c r="B2" s="8069"/>
      <c r="C2" s="8069"/>
      <c r="D2" s="8069"/>
      <c r="E2" s="8069"/>
      <c r="F2" s="8069"/>
      <c r="G2" s="8069"/>
      <c r="H2" s="8069"/>
      <c r="I2" s="8069"/>
      <c r="J2" s="8069"/>
      <c r="K2" s="8069"/>
      <c r="L2" s="8069"/>
      <c r="M2" s="8069"/>
      <c r="N2" s="2296"/>
      <c r="O2" s="50"/>
      <c r="P2" s="50"/>
      <c r="Q2" s="50"/>
      <c r="R2" s="50"/>
      <c r="S2" s="50"/>
    </row>
    <row r="3" spans="1:19">
      <c r="A3" s="2296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</row>
    <row r="4" spans="1:19" ht="21" customHeight="1">
      <c r="A4" s="8023" t="s">
        <v>1</v>
      </c>
      <c r="B4" s="8070" t="s">
        <v>36</v>
      </c>
      <c r="C4" s="8071"/>
      <c r="D4" s="8072"/>
      <c r="E4" s="8070" t="s">
        <v>37</v>
      </c>
      <c r="F4" s="8071"/>
      <c r="G4" s="8072"/>
      <c r="H4" s="8070" t="s">
        <v>43</v>
      </c>
      <c r="I4" s="8071"/>
      <c r="J4" s="8072"/>
      <c r="K4" s="8033" t="s">
        <v>38</v>
      </c>
      <c r="L4" s="8034"/>
      <c r="M4" s="8035"/>
      <c r="N4" s="158"/>
      <c r="O4" s="57"/>
      <c r="P4" s="57"/>
      <c r="Q4" s="57"/>
      <c r="R4" s="57"/>
      <c r="S4" s="57"/>
    </row>
    <row r="5" spans="1:19" ht="108.75" customHeight="1" thickBot="1">
      <c r="A5" s="8025"/>
      <c r="B5" s="2297" t="s">
        <v>7</v>
      </c>
      <c r="C5" s="2297" t="s">
        <v>8</v>
      </c>
      <c r="D5" s="2297" t="s">
        <v>9</v>
      </c>
      <c r="E5" s="2297" t="s">
        <v>7</v>
      </c>
      <c r="F5" s="2297" t="s">
        <v>8</v>
      </c>
      <c r="G5" s="2297" t="s">
        <v>9</v>
      </c>
      <c r="H5" s="2297" t="s">
        <v>7</v>
      </c>
      <c r="I5" s="2297" t="s">
        <v>8</v>
      </c>
      <c r="J5" s="2297" t="s">
        <v>9</v>
      </c>
      <c r="K5" s="2297" t="s">
        <v>7</v>
      </c>
      <c r="L5" s="2297" t="s">
        <v>8</v>
      </c>
      <c r="M5" s="2298" t="s">
        <v>9</v>
      </c>
      <c r="N5" s="158"/>
      <c r="O5" s="57"/>
      <c r="P5" s="57"/>
      <c r="Q5" s="57"/>
      <c r="R5" s="57"/>
      <c r="S5" s="57"/>
    </row>
    <row r="6" spans="1:19" ht="21" thickBot="1">
      <c r="A6" s="2299" t="s">
        <v>10</v>
      </c>
      <c r="B6" s="709"/>
      <c r="C6" s="710"/>
      <c r="D6" s="711"/>
      <c r="E6" s="709"/>
      <c r="F6" s="710"/>
      <c r="G6" s="712"/>
      <c r="H6" s="709"/>
      <c r="I6" s="710"/>
      <c r="J6" s="711"/>
      <c r="K6" s="713"/>
      <c r="L6" s="714"/>
      <c r="M6" s="715"/>
      <c r="N6" s="158"/>
      <c r="O6" s="57"/>
      <c r="P6" s="57"/>
      <c r="Q6" s="57"/>
      <c r="R6" s="57"/>
      <c r="S6" s="57"/>
    </row>
    <row r="7" spans="1:19" ht="21" thickBot="1">
      <c r="A7" s="716" t="s">
        <v>187</v>
      </c>
      <c r="B7" s="2300">
        <f t="shared" ref="B7:J8" si="0">SUM(B11,B14)</f>
        <v>0</v>
      </c>
      <c r="C7" s="2300">
        <f t="shared" si="0"/>
        <v>32</v>
      </c>
      <c r="D7" s="2300">
        <f t="shared" si="0"/>
        <v>32</v>
      </c>
      <c r="E7" s="2300">
        <f t="shared" si="0"/>
        <v>0</v>
      </c>
      <c r="F7" s="2300">
        <f t="shared" si="0"/>
        <v>21</v>
      </c>
      <c r="G7" s="2300">
        <f t="shared" si="0"/>
        <v>21</v>
      </c>
      <c r="H7" s="2300">
        <f t="shared" si="0"/>
        <v>0</v>
      </c>
      <c r="I7" s="2300">
        <f t="shared" si="0"/>
        <v>0</v>
      </c>
      <c r="J7" s="2300">
        <f t="shared" si="0"/>
        <v>0</v>
      </c>
      <c r="K7" s="2300">
        <f>K11+K14</f>
        <v>0</v>
      </c>
      <c r="L7" s="2300">
        <f>L11+L14</f>
        <v>53</v>
      </c>
      <c r="M7" s="2301">
        <f>M11+M14</f>
        <v>53</v>
      </c>
      <c r="N7" s="158"/>
      <c r="O7" s="57"/>
      <c r="P7" s="57"/>
      <c r="Q7" s="57"/>
      <c r="R7" s="57"/>
      <c r="S7" s="57"/>
    </row>
    <row r="8" spans="1:19" ht="21" thickBot="1">
      <c r="A8" s="717" t="s">
        <v>27</v>
      </c>
      <c r="B8" s="2302">
        <f t="shared" si="0"/>
        <v>0</v>
      </c>
      <c r="C8" s="2302">
        <f t="shared" si="0"/>
        <v>32</v>
      </c>
      <c r="D8" s="2302">
        <f t="shared" si="0"/>
        <v>32</v>
      </c>
      <c r="E8" s="2302">
        <f t="shared" si="0"/>
        <v>0</v>
      </c>
      <c r="F8" s="2302">
        <f t="shared" si="0"/>
        <v>21</v>
      </c>
      <c r="G8" s="2302">
        <f t="shared" si="0"/>
        <v>21</v>
      </c>
      <c r="H8" s="2302">
        <f t="shared" si="0"/>
        <v>0</v>
      </c>
      <c r="I8" s="2302">
        <f t="shared" si="0"/>
        <v>0</v>
      </c>
      <c r="J8" s="2302">
        <f t="shared" si="0"/>
        <v>0</v>
      </c>
      <c r="K8" s="2302">
        <f>SUM(K12,K15)</f>
        <v>0</v>
      </c>
      <c r="L8" s="2302">
        <f>SUM(L12,L15)</f>
        <v>53</v>
      </c>
      <c r="M8" s="2303">
        <f>SUM(M12,M15)</f>
        <v>53</v>
      </c>
      <c r="N8" s="158"/>
      <c r="O8" s="57"/>
      <c r="P8" s="57"/>
      <c r="Q8" s="57"/>
      <c r="R8" s="57"/>
      <c r="S8" s="57"/>
    </row>
    <row r="9" spans="1:19" ht="21" thickBot="1">
      <c r="A9" s="718" t="s">
        <v>15</v>
      </c>
      <c r="B9" s="2304"/>
      <c r="C9" s="2305"/>
      <c r="D9" s="2306"/>
      <c r="E9" s="2304"/>
      <c r="F9" s="2305"/>
      <c r="G9" s="2306"/>
      <c r="H9" s="2304"/>
      <c r="I9" s="2305"/>
      <c r="J9" s="2306"/>
      <c r="K9" s="2307"/>
      <c r="L9" s="2305"/>
      <c r="M9" s="2308"/>
      <c r="N9" s="158"/>
      <c r="O9" s="57"/>
      <c r="P9" s="57"/>
      <c r="Q9" s="57"/>
      <c r="R9" s="57"/>
      <c r="S9" s="57"/>
    </row>
    <row r="10" spans="1:19" ht="21" thickBot="1">
      <c r="A10" s="1404" t="s">
        <v>16</v>
      </c>
      <c r="B10" s="2309"/>
      <c r="C10" s="2310"/>
      <c r="D10" s="2311"/>
      <c r="E10" s="2309"/>
      <c r="F10" s="2310"/>
      <c r="G10" s="2311"/>
      <c r="H10" s="2309"/>
      <c r="I10" s="2310"/>
      <c r="J10" s="2311"/>
      <c r="K10" s="2312"/>
      <c r="L10" s="2313"/>
      <c r="M10" s="2314"/>
      <c r="N10" s="166"/>
      <c r="O10" s="57"/>
      <c r="P10" s="57"/>
      <c r="Q10" s="57"/>
      <c r="R10" s="57"/>
      <c r="S10" s="57"/>
    </row>
    <row r="11" spans="1:19">
      <c r="A11" s="1366" t="s">
        <v>187</v>
      </c>
      <c r="B11" s="2315">
        <v>0</v>
      </c>
      <c r="C11" s="2316">
        <v>31</v>
      </c>
      <c r="D11" s="2317">
        <v>31</v>
      </c>
      <c r="E11" s="2315">
        <v>0</v>
      </c>
      <c r="F11" s="2316">
        <v>21</v>
      </c>
      <c r="G11" s="2317">
        <v>21</v>
      </c>
      <c r="H11" s="2315">
        <v>0</v>
      </c>
      <c r="I11" s="2316">
        <v>0</v>
      </c>
      <c r="J11" s="2317">
        <v>0</v>
      </c>
      <c r="K11" s="2318">
        <f>SUM(B11,E11,H11)</f>
        <v>0</v>
      </c>
      <c r="L11" s="2318">
        <f>SUM(C11,F11,I11)</f>
        <v>52</v>
      </c>
      <c r="M11" s="2319">
        <f>SUM(K11:L11)</f>
        <v>52</v>
      </c>
      <c r="N11" s="170"/>
      <c r="O11" s="57"/>
      <c r="P11" s="57"/>
      <c r="Q11" s="57"/>
      <c r="R11" s="57"/>
      <c r="S11" s="57"/>
    </row>
    <row r="12" spans="1:19" ht="21" thickBot="1">
      <c r="A12" s="1388" t="s">
        <v>17</v>
      </c>
      <c r="B12" s="2320">
        <f t="shared" ref="B12:M12" si="1">SUM(B11)</f>
        <v>0</v>
      </c>
      <c r="C12" s="2320">
        <f t="shared" si="1"/>
        <v>31</v>
      </c>
      <c r="D12" s="2320">
        <f t="shared" si="1"/>
        <v>31</v>
      </c>
      <c r="E12" s="2320">
        <f t="shared" si="1"/>
        <v>0</v>
      </c>
      <c r="F12" s="2320">
        <f t="shared" si="1"/>
        <v>21</v>
      </c>
      <c r="G12" s="2320">
        <f t="shared" si="1"/>
        <v>21</v>
      </c>
      <c r="H12" s="2320">
        <f t="shared" si="1"/>
        <v>0</v>
      </c>
      <c r="I12" s="2320">
        <f t="shared" si="1"/>
        <v>0</v>
      </c>
      <c r="J12" s="2320">
        <f t="shared" si="1"/>
        <v>0</v>
      </c>
      <c r="K12" s="2320">
        <f t="shared" si="1"/>
        <v>0</v>
      </c>
      <c r="L12" s="2320">
        <f t="shared" si="1"/>
        <v>52</v>
      </c>
      <c r="M12" s="2321">
        <f t="shared" si="1"/>
        <v>52</v>
      </c>
      <c r="N12" s="172"/>
      <c r="O12" s="57"/>
      <c r="P12" s="57"/>
      <c r="Q12" s="57"/>
      <c r="R12" s="57"/>
      <c r="S12" s="57"/>
    </row>
    <row r="13" spans="1:19" ht="21" thickBot="1">
      <c r="A13" s="151" t="s">
        <v>18</v>
      </c>
      <c r="B13" s="1396"/>
      <c r="C13" s="1397"/>
      <c r="D13" s="1398"/>
      <c r="E13" s="1396"/>
      <c r="F13" s="1397"/>
      <c r="G13" s="1398"/>
      <c r="H13" s="1396"/>
      <c r="I13" s="1399"/>
      <c r="J13" s="1400"/>
      <c r="K13" s="1401"/>
      <c r="L13" s="1402"/>
      <c r="M13" s="1403"/>
      <c r="N13" s="170"/>
      <c r="O13" s="57"/>
      <c r="P13" s="57"/>
      <c r="Q13" s="57"/>
      <c r="R13" s="57"/>
      <c r="S13" s="57"/>
    </row>
    <row r="14" spans="1:19" ht="21" thickBot="1">
      <c r="A14" s="359" t="s">
        <v>187</v>
      </c>
      <c r="B14" s="1389">
        <v>0</v>
      </c>
      <c r="C14" s="1390">
        <v>1</v>
      </c>
      <c r="D14" s="1391">
        <v>1</v>
      </c>
      <c r="E14" s="1392">
        <v>0</v>
      </c>
      <c r="F14" s="1390">
        <v>0</v>
      </c>
      <c r="G14" s="1391">
        <v>0</v>
      </c>
      <c r="H14" s="1392">
        <v>0</v>
      </c>
      <c r="I14" s="1390">
        <v>0</v>
      </c>
      <c r="J14" s="1393">
        <v>0</v>
      </c>
      <c r="K14" s="1394">
        <f>SUM(B14,E14,H14)</f>
        <v>0</v>
      </c>
      <c r="L14" s="1394">
        <f>SUM(C14,F14,I14)</f>
        <v>1</v>
      </c>
      <c r="M14" s="1395">
        <f>SUM(K14:L14)</f>
        <v>1</v>
      </c>
      <c r="N14" s="170"/>
      <c r="O14" s="57"/>
      <c r="P14" s="57"/>
      <c r="Q14" s="57"/>
      <c r="R14" s="57"/>
      <c r="S14" s="57"/>
    </row>
    <row r="15" spans="1:19">
      <c r="A15" s="360" t="s">
        <v>19</v>
      </c>
      <c r="B15" s="155">
        <f t="shared" ref="B15:M15" si="2">SUM(B14:B14)</f>
        <v>0</v>
      </c>
      <c r="C15" s="155">
        <f t="shared" si="2"/>
        <v>1</v>
      </c>
      <c r="D15" s="155">
        <f t="shared" si="2"/>
        <v>1</v>
      </c>
      <c r="E15" s="155">
        <f t="shared" si="2"/>
        <v>0</v>
      </c>
      <c r="F15" s="155">
        <f t="shared" si="2"/>
        <v>0</v>
      </c>
      <c r="G15" s="155">
        <f t="shared" si="2"/>
        <v>0</v>
      </c>
      <c r="H15" s="155">
        <f t="shared" si="2"/>
        <v>0</v>
      </c>
      <c r="I15" s="155">
        <f t="shared" si="2"/>
        <v>0</v>
      </c>
      <c r="J15" s="155">
        <f t="shared" si="2"/>
        <v>0</v>
      </c>
      <c r="K15" s="155">
        <f t="shared" si="2"/>
        <v>0</v>
      </c>
      <c r="L15" s="155">
        <f t="shared" si="2"/>
        <v>1</v>
      </c>
      <c r="M15" s="171">
        <f t="shared" si="2"/>
        <v>1</v>
      </c>
      <c r="N15" s="170"/>
      <c r="O15" s="57"/>
      <c r="P15" s="57"/>
      <c r="Q15" s="57"/>
      <c r="R15" s="57"/>
      <c r="S15" s="57"/>
    </row>
    <row r="16" spans="1:19">
      <c r="A16" s="51" t="s">
        <v>260</v>
      </c>
      <c r="B16" s="156">
        <f>B8</f>
        <v>0</v>
      </c>
      <c r="C16" s="156">
        <f t="shared" ref="C16:M16" si="3">C8</f>
        <v>32</v>
      </c>
      <c r="D16" s="156">
        <f t="shared" si="3"/>
        <v>32</v>
      </c>
      <c r="E16" s="156">
        <f t="shared" si="3"/>
        <v>0</v>
      </c>
      <c r="F16" s="156">
        <f t="shared" si="3"/>
        <v>21</v>
      </c>
      <c r="G16" s="156">
        <f t="shared" si="3"/>
        <v>21</v>
      </c>
      <c r="H16" s="156">
        <f t="shared" si="3"/>
        <v>0</v>
      </c>
      <c r="I16" s="156">
        <f t="shared" si="3"/>
        <v>0</v>
      </c>
      <c r="J16" s="156">
        <f t="shared" si="3"/>
        <v>0</v>
      </c>
      <c r="K16" s="156">
        <f t="shared" si="3"/>
        <v>0</v>
      </c>
      <c r="L16" s="156">
        <f t="shared" si="3"/>
        <v>53</v>
      </c>
      <c r="M16" s="178">
        <f t="shared" si="3"/>
        <v>53</v>
      </c>
      <c r="N16" s="179"/>
      <c r="O16" s="57"/>
      <c r="P16" s="57"/>
      <c r="Q16" s="57"/>
      <c r="R16" s="57"/>
      <c r="S16" s="57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5"/>
  <sheetViews>
    <sheetView zoomScale="50" zoomScaleNormal="50" workbookViewId="0">
      <selection activeCell="C19" sqref="C19"/>
    </sheetView>
  </sheetViews>
  <sheetFormatPr defaultRowHeight="25.5"/>
  <cols>
    <col min="1" max="1" width="95.140625" style="3298" customWidth="1"/>
    <col min="2" max="2" width="17" style="3298" customWidth="1"/>
    <col min="3" max="3" width="16.7109375" style="3298" customWidth="1"/>
    <col min="4" max="4" width="17" style="3298" customWidth="1"/>
    <col min="5" max="5" width="16.7109375" style="3298" customWidth="1"/>
    <col min="6" max="6" width="17" style="3298" customWidth="1"/>
    <col min="7" max="7" width="16.7109375" style="3298" customWidth="1"/>
    <col min="8" max="8" width="17" style="3298" customWidth="1"/>
    <col min="9" max="15" width="16.7109375" style="3298" customWidth="1"/>
    <col min="16" max="16" width="18" style="3298" customWidth="1"/>
    <col min="17" max="18" width="10.7109375" style="3298" customWidth="1"/>
    <col min="19" max="19" width="9.140625" style="3298" customWidth="1"/>
    <col min="20" max="20" width="12.85546875" style="3298" customWidth="1"/>
    <col min="21" max="21" width="23.42578125" style="3298" customWidth="1"/>
    <col min="22" max="23" width="9.140625" style="3298" customWidth="1"/>
    <col min="24" max="24" width="10.5703125" style="3298" bestFit="1" customWidth="1"/>
    <col min="25" max="25" width="11.28515625" style="3298" customWidth="1"/>
    <col min="26" max="256" width="9.140625" style="3298"/>
    <col min="257" max="257" width="95.140625" style="3298" customWidth="1"/>
    <col min="258" max="258" width="17" style="3298" customWidth="1"/>
    <col min="259" max="259" width="16.7109375" style="3298" customWidth="1"/>
    <col min="260" max="260" width="17" style="3298" customWidth="1"/>
    <col min="261" max="261" width="16.7109375" style="3298" customWidth="1"/>
    <col min="262" max="262" width="17" style="3298" customWidth="1"/>
    <col min="263" max="263" width="16.7109375" style="3298" customWidth="1"/>
    <col min="264" max="264" width="17" style="3298" customWidth="1"/>
    <col min="265" max="271" width="16.7109375" style="3298" customWidth="1"/>
    <col min="272" max="272" width="18" style="3298" customWidth="1"/>
    <col min="273" max="274" width="10.7109375" style="3298" customWidth="1"/>
    <col min="275" max="275" width="9.140625" style="3298" customWidth="1"/>
    <col min="276" max="276" width="12.85546875" style="3298" customWidth="1"/>
    <col min="277" max="277" width="23.42578125" style="3298" customWidth="1"/>
    <col min="278" max="279" width="9.140625" style="3298" customWidth="1"/>
    <col min="280" max="280" width="10.5703125" style="3298" bestFit="1" customWidth="1"/>
    <col min="281" max="281" width="11.28515625" style="3298" customWidth="1"/>
    <col min="282" max="512" width="9.140625" style="3298"/>
    <col min="513" max="513" width="95.140625" style="3298" customWidth="1"/>
    <col min="514" max="514" width="17" style="3298" customWidth="1"/>
    <col min="515" max="515" width="16.7109375" style="3298" customWidth="1"/>
    <col min="516" max="516" width="17" style="3298" customWidth="1"/>
    <col min="517" max="517" width="16.7109375" style="3298" customWidth="1"/>
    <col min="518" max="518" width="17" style="3298" customWidth="1"/>
    <col min="519" max="519" width="16.7109375" style="3298" customWidth="1"/>
    <col min="520" max="520" width="17" style="3298" customWidth="1"/>
    <col min="521" max="527" width="16.7109375" style="3298" customWidth="1"/>
    <col min="528" max="528" width="18" style="3298" customWidth="1"/>
    <col min="529" max="530" width="10.7109375" style="3298" customWidth="1"/>
    <col min="531" max="531" width="9.140625" style="3298" customWidth="1"/>
    <col min="532" max="532" width="12.85546875" style="3298" customWidth="1"/>
    <col min="533" max="533" width="23.42578125" style="3298" customWidth="1"/>
    <col min="534" max="535" width="9.140625" style="3298" customWidth="1"/>
    <col min="536" max="536" width="10.5703125" style="3298" bestFit="1" customWidth="1"/>
    <col min="537" max="537" width="11.28515625" style="3298" customWidth="1"/>
    <col min="538" max="768" width="9.140625" style="3298"/>
    <col min="769" max="769" width="95.140625" style="3298" customWidth="1"/>
    <col min="770" max="770" width="17" style="3298" customWidth="1"/>
    <col min="771" max="771" width="16.7109375" style="3298" customWidth="1"/>
    <col min="772" max="772" width="17" style="3298" customWidth="1"/>
    <col min="773" max="773" width="16.7109375" style="3298" customWidth="1"/>
    <col min="774" max="774" width="17" style="3298" customWidth="1"/>
    <col min="775" max="775" width="16.7109375" style="3298" customWidth="1"/>
    <col min="776" max="776" width="17" style="3298" customWidth="1"/>
    <col min="777" max="783" width="16.7109375" style="3298" customWidth="1"/>
    <col min="784" max="784" width="18" style="3298" customWidth="1"/>
    <col min="785" max="786" width="10.7109375" style="3298" customWidth="1"/>
    <col min="787" max="787" width="9.140625" style="3298" customWidth="1"/>
    <col min="788" max="788" width="12.85546875" style="3298" customWidth="1"/>
    <col min="789" max="789" width="23.42578125" style="3298" customWidth="1"/>
    <col min="790" max="791" width="9.140625" style="3298" customWidth="1"/>
    <col min="792" max="792" width="10.5703125" style="3298" bestFit="1" customWidth="1"/>
    <col min="793" max="793" width="11.28515625" style="3298" customWidth="1"/>
    <col min="794" max="1024" width="9.140625" style="3298"/>
    <col min="1025" max="1025" width="95.140625" style="3298" customWidth="1"/>
    <col min="1026" max="1026" width="17" style="3298" customWidth="1"/>
    <col min="1027" max="1027" width="16.7109375" style="3298" customWidth="1"/>
    <col min="1028" max="1028" width="17" style="3298" customWidth="1"/>
    <col min="1029" max="1029" width="16.7109375" style="3298" customWidth="1"/>
    <col min="1030" max="1030" width="17" style="3298" customWidth="1"/>
    <col min="1031" max="1031" width="16.7109375" style="3298" customWidth="1"/>
    <col min="1032" max="1032" width="17" style="3298" customWidth="1"/>
    <col min="1033" max="1039" width="16.7109375" style="3298" customWidth="1"/>
    <col min="1040" max="1040" width="18" style="3298" customWidth="1"/>
    <col min="1041" max="1042" width="10.7109375" style="3298" customWidth="1"/>
    <col min="1043" max="1043" width="9.140625" style="3298" customWidth="1"/>
    <col min="1044" max="1044" width="12.85546875" style="3298" customWidth="1"/>
    <col min="1045" max="1045" width="23.42578125" style="3298" customWidth="1"/>
    <col min="1046" max="1047" width="9.140625" style="3298" customWidth="1"/>
    <col min="1048" max="1048" width="10.5703125" style="3298" bestFit="1" customWidth="1"/>
    <col min="1049" max="1049" width="11.28515625" style="3298" customWidth="1"/>
    <col min="1050" max="1280" width="9.140625" style="3298"/>
    <col min="1281" max="1281" width="95.140625" style="3298" customWidth="1"/>
    <col min="1282" max="1282" width="17" style="3298" customWidth="1"/>
    <col min="1283" max="1283" width="16.7109375" style="3298" customWidth="1"/>
    <col min="1284" max="1284" width="17" style="3298" customWidth="1"/>
    <col min="1285" max="1285" width="16.7109375" style="3298" customWidth="1"/>
    <col min="1286" max="1286" width="17" style="3298" customWidth="1"/>
    <col min="1287" max="1287" width="16.7109375" style="3298" customWidth="1"/>
    <col min="1288" max="1288" width="17" style="3298" customWidth="1"/>
    <col min="1289" max="1295" width="16.7109375" style="3298" customWidth="1"/>
    <col min="1296" max="1296" width="18" style="3298" customWidth="1"/>
    <col min="1297" max="1298" width="10.7109375" style="3298" customWidth="1"/>
    <col min="1299" max="1299" width="9.140625" style="3298" customWidth="1"/>
    <col min="1300" max="1300" width="12.85546875" style="3298" customWidth="1"/>
    <col min="1301" max="1301" width="23.42578125" style="3298" customWidth="1"/>
    <col min="1302" max="1303" width="9.140625" style="3298" customWidth="1"/>
    <col min="1304" max="1304" width="10.5703125" style="3298" bestFit="1" customWidth="1"/>
    <col min="1305" max="1305" width="11.28515625" style="3298" customWidth="1"/>
    <col min="1306" max="1536" width="9.140625" style="3298"/>
    <col min="1537" max="1537" width="95.140625" style="3298" customWidth="1"/>
    <col min="1538" max="1538" width="17" style="3298" customWidth="1"/>
    <col min="1539" max="1539" width="16.7109375" style="3298" customWidth="1"/>
    <col min="1540" max="1540" width="17" style="3298" customWidth="1"/>
    <col min="1541" max="1541" width="16.7109375" style="3298" customWidth="1"/>
    <col min="1542" max="1542" width="17" style="3298" customWidth="1"/>
    <col min="1543" max="1543" width="16.7109375" style="3298" customWidth="1"/>
    <col min="1544" max="1544" width="17" style="3298" customWidth="1"/>
    <col min="1545" max="1551" width="16.7109375" style="3298" customWidth="1"/>
    <col min="1552" max="1552" width="18" style="3298" customWidth="1"/>
    <col min="1553" max="1554" width="10.7109375" style="3298" customWidth="1"/>
    <col min="1555" max="1555" width="9.140625" style="3298" customWidth="1"/>
    <col min="1556" max="1556" width="12.85546875" style="3298" customWidth="1"/>
    <col min="1557" max="1557" width="23.42578125" style="3298" customWidth="1"/>
    <col min="1558" max="1559" width="9.140625" style="3298" customWidth="1"/>
    <col min="1560" max="1560" width="10.5703125" style="3298" bestFit="1" customWidth="1"/>
    <col min="1561" max="1561" width="11.28515625" style="3298" customWidth="1"/>
    <col min="1562" max="1792" width="9.140625" style="3298"/>
    <col min="1793" max="1793" width="95.140625" style="3298" customWidth="1"/>
    <col min="1794" max="1794" width="17" style="3298" customWidth="1"/>
    <col min="1795" max="1795" width="16.7109375" style="3298" customWidth="1"/>
    <col min="1796" max="1796" width="17" style="3298" customWidth="1"/>
    <col min="1797" max="1797" width="16.7109375" style="3298" customWidth="1"/>
    <col min="1798" max="1798" width="17" style="3298" customWidth="1"/>
    <col min="1799" max="1799" width="16.7109375" style="3298" customWidth="1"/>
    <col min="1800" max="1800" width="17" style="3298" customWidth="1"/>
    <col min="1801" max="1807" width="16.7109375" style="3298" customWidth="1"/>
    <col min="1808" max="1808" width="18" style="3298" customWidth="1"/>
    <col min="1809" max="1810" width="10.7109375" style="3298" customWidth="1"/>
    <col min="1811" max="1811" width="9.140625" style="3298" customWidth="1"/>
    <col min="1812" max="1812" width="12.85546875" style="3298" customWidth="1"/>
    <col min="1813" max="1813" width="23.42578125" style="3298" customWidth="1"/>
    <col min="1814" max="1815" width="9.140625" style="3298" customWidth="1"/>
    <col min="1816" max="1816" width="10.5703125" style="3298" bestFit="1" customWidth="1"/>
    <col min="1817" max="1817" width="11.28515625" style="3298" customWidth="1"/>
    <col min="1818" max="2048" width="9.140625" style="3298"/>
    <col min="2049" max="2049" width="95.140625" style="3298" customWidth="1"/>
    <col min="2050" max="2050" width="17" style="3298" customWidth="1"/>
    <col min="2051" max="2051" width="16.7109375" style="3298" customWidth="1"/>
    <col min="2052" max="2052" width="17" style="3298" customWidth="1"/>
    <col min="2053" max="2053" width="16.7109375" style="3298" customWidth="1"/>
    <col min="2054" max="2054" width="17" style="3298" customWidth="1"/>
    <col min="2055" max="2055" width="16.7109375" style="3298" customWidth="1"/>
    <col min="2056" max="2056" width="17" style="3298" customWidth="1"/>
    <col min="2057" max="2063" width="16.7109375" style="3298" customWidth="1"/>
    <col min="2064" max="2064" width="18" style="3298" customWidth="1"/>
    <col min="2065" max="2066" width="10.7109375" style="3298" customWidth="1"/>
    <col min="2067" max="2067" width="9.140625" style="3298" customWidth="1"/>
    <col min="2068" max="2068" width="12.85546875" style="3298" customWidth="1"/>
    <col min="2069" max="2069" width="23.42578125" style="3298" customWidth="1"/>
    <col min="2070" max="2071" width="9.140625" style="3298" customWidth="1"/>
    <col min="2072" max="2072" width="10.5703125" style="3298" bestFit="1" customWidth="1"/>
    <col min="2073" max="2073" width="11.28515625" style="3298" customWidth="1"/>
    <col min="2074" max="2304" width="9.140625" style="3298"/>
    <col min="2305" max="2305" width="95.140625" style="3298" customWidth="1"/>
    <col min="2306" max="2306" width="17" style="3298" customWidth="1"/>
    <col min="2307" max="2307" width="16.7109375" style="3298" customWidth="1"/>
    <col min="2308" max="2308" width="17" style="3298" customWidth="1"/>
    <col min="2309" max="2309" width="16.7109375" style="3298" customWidth="1"/>
    <col min="2310" max="2310" width="17" style="3298" customWidth="1"/>
    <col min="2311" max="2311" width="16.7109375" style="3298" customWidth="1"/>
    <col min="2312" max="2312" width="17" style="3298" customWidth="1"/>
    <col min="2313" max="2319" width="16.7109375" style="3298" customWidth="1"/>
    <col min="2320" max="2320" width="18" style="3298" customWidth="1"/>
    <col min="2321" max="2322" width="10.7109375" style="3298" customWidth="1"/>
    <col min="2323" max="2323" width="9.140625" style="3298" customWidth="1"/>
    <col min="2324" max="2324" width="12.85546875" style="3298" customWidth="1"/>
    <col min="2325" max="2325" width="23.42578125" style="3298" customWidth="1"/>
    <col min="2326" max="2327" width="9.140625" style="3298" customWidth="1"/>
    <col min="2328" max="2328" width="10.5703125" style="3298" bestFit="1" customWidth="1"/>
    <col min="2329" max="2329" width="11.28515625" style="3298" customWidth="1"/>
    <col min="2330" max="2560" width="9.140625" style="3298"/>
    <col min="2561" max="2561" width="95.140625" style="3298" customWidth="1"/>
    <col min="2562" max="2562" width="17" style="3298" customWidth="1"/>
    <col min="2563" max="2563" width="16.7109375" style="3298" customWidth="1"/>
    <col min="2564" max="2564" width="17" style="3298" customWidth="1"/>
    <col min="2565" max="2565" width="16.7109375" style="3298" customWidth="1"/>
    <col min="2566" max="2566" width="17" style="3298" customWidth="1"/>
    <col min="2567" max="2567" width="16.7109375" style="3298" customWidth="1"/>
    <col min="2568" max="2568" width="17" style="3298" customWidth="1"/>
    <col min="2569" max="2575" width="16.7109375" style="3298" customWidth="1"/>
    <col min="2576" max="2576" width="18" style="3298" customWidth="1"/>
    <col min="2577" max="2578" width="10.7109375" style="3298" customWidth="1"/>
    <col min="2579" max="2579" width="9.140625" style="3298" customWidth="1"/>
    <col min="2580" max="2580" width="12.85546875" style="3298" customWidth="1"/>
    <col min="2581" max="2581" width="23.42578125" style="3298" customWidth="1"/>
    <col min="2582" max="2583" width="9.140625" style="3298" customWidth="1"/>
    <col min="2584" max="2584" width="10.5703125" style="3298" bestFit="1" customWidth="1"/>
    <col min="2585" max="2585" width="11.28515625" style="3298" customWidth="1"/>
    <col min="2586" max="2816" width="9.140625" style="3298"/>
    <col min="2817" max="2817" width="95.140625" style="3298" customWidth="1"/>
    <col min="2818" max="2818" width="17" style="3298" customWidth="1"/>
    <col min="2819" max="2819" width="16.7109375" style="3298" customWidth="1"/>
    <col min="2820" max="2820" width="17" style="3298" customWidth="1"/>
    <col min="2821" max="2821" width="16.7109375" style="3298" customWidth="1"/>
    <col min="2822" max="2822" width="17" style="3298" customWidth="1"/>
    <col min="2823" max="2823" width="16.7109375" style="3298" customWidth="1"/>
    <col min="2824" max="2824" width="17" style="3298" customWidth="1"/>
    <col min="2825" max="2831" width="16.7109375" style="3298" customWidth="1"/>
    <col min="2832" max="2832" width="18" style="3298" customWidth="1"/>
    <col min="2833" max="2834" width="10.7109375" style="3298" customWidth="1"/>
    <col min="2835" max="2835" width="9.140625" style="3298" customWidth="1"/>
    <col min="2836" max="2836" width="12.85546875" style="3298" customWidth="1"/>
    <col min="2837" max="2837" width="23.42578125" style="3298" customWidth="1"/>
    <col min="2838" max="2839" width="9.140625" style="3298" customWidth="1"/>
    <col min="2840" max="2840" width="10.5703125" style="3298" bestFit="1" customWidth="1"/>
    <col min="2841" max="2841" width="11.28515625" style="3298" customWidth="1"/>
    <col min="2842" max="3072" width="9.140625" style="3298"/>
    <col min="3073" max="3073" width="95.140625" style="3298" customWidth="1"/>
    <col min="3074" max="3074" width="17" style="3298" customWidth="1"/>
    <col min="3075" max="3075" width="16.7109375" style="3298" customWidth="1"/>
    <col min="3076" max="3076" width="17" style="3298" customWidth="1"/>
    <col min="3077" max="3077" width="16.7109375" style="3298" customWidth="1"/>
    <col min="3078" max="3078" width="17" style="3298" customWidth="1"/>
    <col min="3079" max="3079" width="16.7109375" style="3298" customWidth="1"/>
    <col min="3080" max="3080" width="17" style="3298" customWidth="1"/>
    <col min="3081" max="3087" width="16.7109375" style="3298" customWidth="1"/>
    <col min="3088" max="3088" width="18" style="3298" customWidth="1"/>
    <col min="3089" max="3090" width="10.7109375" style="3298" customWidth="1"/>
    <col min="3091" max="3091" width="9.140625" style="3298" customWidth="1"/>
    <col min="3092" max="3092" width="12.85546875" style="3298" customWidth="1"/>
    <col min="3093" max="3093" width="23.42578125" style="3298" customWidth="1"/>
    <col min="3094" max="3095" width="9.140625" style="3298" customWidth="1"/>
    <col min="3096" max="3096" width="10.5703125" style="3298" bestFit="1" customWidth="1"/>
    <col min="3097" max="3097" width="11.28515625" style="3298" customWidth="1"/>
    <col min="3098" max="3328" width="9.140625" style="3298"/>
    <col min="3329" max="3329" width="95.140625" style="3298" customWidth="1"/>
    <col min="3330" max="3330" width="17" style="3298" customWidth="1"/>
    <col min="3331" max="3331" width="16.7109375" style="3298" customWidth="1"/>
    <col min="3332" max="3332" width="17" style="3298" customWidth="1"/>
    <col min="3333" max="3333" width="16.7109375" style="3298" customWidth="1"/>
    <col min="3334" max="3334" width="17" style="3298" customWidth="1"/>
    <col min="3335" max="3335" width="16.7109375" style="3298" customWidth="1"/>
    <col min="3336" max="3336" width="17" style="3298" customWidth="1"/>
    <col min="3337" max="3343" width="16.7109375" style="3298" customWidth="1"/>
    <col min="3344" max="3344" width="18" style="3298" customWidth="1"/>
    <col min="3345" max="3346" width="10.7109375" style="3298" customWidth="1"/>
    <col min="3347" max="3347" width="9.140625" style="3298" customWidth="1"/>
    <col min="3348" max="3348" width="12.85546875" style="3298" customWidth="1"/>
    <col min="3349" max="3349" width="23.42578125" style="3298" customWidth="1"/>
    <col min="3350" max="3351" width="9.140625" style="3298" customWidth="1"/>
    <col min="3352" max="3352" width="10.5703125" style="3298" bestFit="1" customWidth="1"/>
    <col min="3353" max="3353" width="11.28515625" style="3298" customWidth="1"/>
    <col min="3354" max="3584" width="9.140625" style="3298"/>
    <col min="3585" max="3585" width="95.140625" style="3298" customWidth="1"/>
    <col min="3586" max="3586" width="17" style="3298" customWidth="1"/>
    <col min="3587" max="3587" width="16.7109375" style="3298" customWidth="1"/>
    <col min="3588" max="3588" width="17" style="3298" customWidth="1"/>
    <col min="3589" max="3589" width="16.7109375" style="3298" customWidth="1"/>
    <col min="3590" max="3590" width="17" style="3298" customWidth="1"/>
    <col min="3591" max="3591" width="16.7109375" style="3298" customWidth="1"/>
    <col min="3592" max="3592" width="17" style="3298" customWidth="1"/>
    <col min="3593" max="3599" width="16.7109375" style="3298" customWidth="1"/>
    <col min="3600" max="3600" width="18" style="3298" customWidth="1"/>
    <col min="3601" max="3602" width="10.7109375" style="3298" customWidth="1"/>
    <col min="3603" max="3603" width="9.140625" style="3298" customWidth="1"/>
    <col min="3604" max="3604" width="12.85546875" style="3298" customWidth="1"/>
    <col min="3605" max="3605" width="23.42578125" style="3298" customWidth="1"/>
    <col min="3606" max="3607" width="9.140625" style="3298" customWidth="1"/>
    <col min="3608" max="3608" width="10.5703125" style="3298" bestFit="1" customWidth="1"/>
    <col min="3609" max="3609" width="11.28515625" style="3298" customWidth="1"/>
    <col min="3610" max="3840" width="9.140625" style="3298"/>
    <col min="3841" max="3841" width="95.140625" style="3298" customWidth="1"/>
    <col min="3842" max="3842" width="17" style="3298" customWidth="1"/>
    <col min="3843" max="3843" width="16.7109375" style="3298" customWidth="1"/>
    <col min="3844" max="3844" width="17" style="3298" customWidth="1"/>
    <col min="3845" max="3845" width="16.7109375" style="3298" customWidth="1"/>
    <col min="3846" max="3846" width="17" style="3298" customWidth="1"/>
    <col min="3847" max="3847" width="16.7109375" style="3298" customWidth="1"/>
    <col min="3848" max="3848" width="17" style="3298" customWidth="1"/>
    <col min="3849" max="3855" width="16.7109375" style="3298" customWidth="1"/>
    <col min="3856" max="3856" width="18" style="3298" customWidth="1"/>
    <col min="3857" max="3858" width="10.7109375" style="3298" customWidth="1"/>
    <col min="3859" max="3859" width="9.140625" style="3298" customWidth="1"/>
    <col min="3860" max="3860" width="12.85546875" style="3298" customWidth="1"/>
    <col min="3861" max="3861" width="23.42578125" style="3298" customWidth="1"/>
    <col min="3862" max="3863" width="9.140625" style="3298" customWidth="1"/>
    <col min="3864" max="3864" width="10.5703125" style="3298" bestFit="1" customWidth="1"/>
    <col min="3865" max="3865" width="11.28515625" style="3298" customWidth="1"/>
    <col min="3866" max="4096" width="9.140625" style="3298"/>
    <col min="4097" max="4097" width="95.140625" style="3298" customWidth="1"/>
    <col min="4098" max="4098" width="17" style="3298" customWidth="1"/>
    <col min="4099" max="4099" width="16.7109375" style="3298" customWidth="1"/>
    <col min="4100" max="4100" width="17" style="3298" customWidth="1"/>
    <col min="4101" max="4101" width="16.7109375" style="3298" customWidth="1"/>
    <col min="4102" max="4102" width="17" style="3298" customWidth="1"/>
    <col min="4103" max="4103" width="16.7109375" style="3298" customWidth="1"/>
    <col min="4104" max="4104" width="17" style="3298" customWidth="1"/>
    <col min="4105" max="4111" width="16.7109375" style="3298" customWidth="1"/>
    <col min="4112" max="4112" width="18" style="3298" customWidth="1"/>
    <col min="4113" max="4114" width="10.7109375" style="3298" customWidth="1"/>
    <col min="4115" max="4115" width="9.140625" style="3298" customWidth="1"/>
    <col min="4116" max="4116" width="12.85546875" style="3298" customWidth="1"/>
    <col min="4117" max="4117" width="23.42578125" style="3298" customWidth="1"/>
    <col min="4118" max="4119" width="9.140625" style="3298" customWidth="1"/>
    <col min="4120" max="4120" width="10.5703125" style="3298" bestFit="1" customWidth="1"/>
    <col min="4121" max="4121" width="11.28515625" style="3298" customWidth="1"/>
    <col min="4122" max="4352" width="9.140625" style="3298"/>
    <col min="4353" max="4353" width="95.140625" style="3298" customWidth="1"/>
    <col min="4354" max="4354" width="17" style="3298" customWidth="1"/>
    <col min="4355" max="4355" width="16.7109375" style="3298" customWidth="1"/>
    <col min="4356" max="4356" width="17" style="3298" customWidth="1"/>
    <col min="4357" max="4357" width="16.7109375" style="3298" customWidth="1"/>
    <col min="4358" max="4358" width="17" style="3298" customWidth="1"/>
    <col min="4359" max="4359" width="16.7109375" style="3298" customWidth="1"/>
    <col min="4360" max="4360" width="17" style="3298" customWidth="1"/>
    <col min="4361" max="4367" width="16.7109375" style="3298" customWidth="1"/>
    <col min="4368" max="4368" width="18" style="3298" customWidth="1"/>
    <col min="4369" max="4370" width="10.7109375" style="3298" customWidth="1"/>
    <col min="4371" max="4371" width="9.140625" style="3298" customWidth="1"/>
    <col min="4372" max="4372" width="12.85546875" style="3298" customWidth="1"/>
    <col min="4373" max="4373" width="23.42578125" style="3298" customWidth="1"/>
    <col min="4374" max="4375" width="9.140625" style="3298" customWidth="1"/>
    <col min="4376" max="4376" width="10.5703125" style="3298" bestFit="1" customWidth="1"/>
    <col min="4377" max="4377" width="11.28515625" style="3298" customWidth="1"/>
    <col min="4378" max="4608" width="9.140625" style="3298"/>
    <col min="4609" max="4609" width="95.140625" style="3298" customWidth="1"/>
    <col min="4610" max="4610" width="17" style="3298" customWidth="1"/>
    <col min="4611" max="4611" width="16.7109375" style="3298" customWidth="1"/>
    <col min="4612" max="4612" width="17" style="3298" customWidth="1"/>
    <col min="4613" max="4613" width="16.7109375" style="3298" customWidth="1"/>
    <col min="4614" max="4614" width="17" style="3298" customWidth="1"/>
    <col min="4615" max="4615" width="16.7109375" style="3298" customWidth="1"/>
    <col min="4616" max="4616" width="17" style="3298" customWidth="1"/>
    <col min="4617" max="4623" width="16.7109375" style="3298" customWidth="1"/>
    <col min="4624" max="4624" width="18" style="3298" customWidth="1"/>
    <col min="4625" max="4626" width="10.7109375" style="3298" customWidth="1"/>
    <col min="4627" max="4627" width="9.140625" style="3298" customWidth="1"/>
    <col min="4628" max="4628" width="12.85546875" style="3298" customWidth="1"/>
    <col min="4629" max="4629" width="23.42578125" style="3298" customWidth="1"/>
    <col min="4630" max="4631" width="9.140625" style="3298" customWidth="1"/>
    <col min="4632" max="4632" width="10.5703125" style="3298" bestFit="1" customWidth="1"/>
    <col min="4633" max="4633" width="11.28515625" style="3298" customWidth="1"/>
    <col min="4634" max="4864" width="9.140625" style="3298"/>
    <col min="4865" max="4865" width="95.140625" style="3298" customWidth="1"/>
    <col min="4866" max="4866" width="17" style="3298" customWidth="1"/>
    <col min="4867" max="4867" width="16.7109375" style="3298" customWidth="1"/>
    <col min="4868" max="4868" width="17" style="3298" customWidth="1"/>
    <col min="4869" max="4869" width="16.7109375" style="3298" customWidth="1"/>
    <col min="4870" max="4870" width="17" style="3298" customWidth="1"/>
    <col min="4871" max="4871" width="16.7109375" style="3298" customWidth="1"/>
    <col min="4872" max="4872" width="17" style="3298" customWidth="1"/>
    <col min="4873" max="4879" width="16.7109375" style="3298" customWidth="1"/>
    <col min="4880" max="4880" width="18" style="3298" customWidth="1"/>
    <col min="4881" max="4882" width="10.7109375" style="3298" customWidth="1"/>
    <col min="4883" max="4883" width="9.140625" style="3298" customWidth="1"/>
    <col min="4884" max="4884" width="12.85546875" style="3298" customWidth="1"/>
    <col min="4885" max="4885" width="23.42578125" style="3298" customWidth="1"/>
    <col min="4886" max="4887" width="9.140625" style="3298" customWidth="1"/>
    <col min="4888" max="4888" width="10.5703125" style="3298" bestFit="1" customWidth="1"/>
    <col min="4889" max="4889" width="11.28515625" style="3298" customWidth="1"/>
    <col min="4890" max="5120" width="9.140625" style="3298"/>
    <col min="5121" max="5121" width="95.140625" style="3298" customWidth="1"/>
    <col min="5122" max="5122" width="17" style="3298" customWidth="1"/>
    <col min="5123" max="5123" width="16.7109375" style="3298" customWidth="1"/>
    <col min="5124" max="5124" width="17" style="3298" customWidth="1"/>
    <col min="5125" max="5125" width="16.7109375" style="3298" customWidth="1"/>
    <col min="5126" max="5126" width="17" style="3298" customWidth="1"/>
    <col min="5127" max="5127" width="16.7109375" style="3298" customWidth="1"/>
    <col min="5128" max="5128" width="17" style="3298" customWidth="1"/>
    <col min="5129" max="5135" width="16.7109375" style="3298" customWidth="1"/>
    <col min="5136" max="5136" width="18" style="3298" customWidth="1"/>
    <col min="5137" max="5138" width="10.7109375" style="3298" customWidth="1"/>
    <col min="5139" max="5139" width="9.140625" style="3298" customWidth="1"/>
    <col min="5140" max="5140" width="12.85546875" style="3298" customWidth="1"/>
    <col min="5141" max="5141" width="23.42578125" style="3298" customWidth="1"/>
    <col min="5142" max="5143" width="9.140625" style="3298" customWidth="1"/>
    <col min="5144" max="5144" width="10.5703125" style="3298" bestFit="1" customWidth="1"/>
    <col min="5145" max="5145" width="11.28515625" style="3298" customWidth="1"/>
    <col min="5146" max="5376" width="9.140625" style="3298"/>
    <col min="5377" max="5377" width="95.140625" style="3298" customWidth="1"/>
    <col min="5378" max="5378" width="17" style="3298" customWidth="1"/>
    <col min="5379" max="5379" width="16.7109375" style="3298" customWidth="1"/>
    <col min="5380" max="5380" width="17" style="3298" customWidth="1"/>
    <col min="5381" max="5381" width="16.7109375" style="3298" customWidth="1"/>
    <col min="5382" max="5382" width="17" style="3298" customWidth="1"/>
    <col min="5383" max="5383" width="16.7109375" style="3298" customWidth="1"/>
    <col min="5384" max="5384" width="17" style="3298" customWidth="1"/>
    <col min="5385" max="5391" width="16.7109375" style="3298" customWidth="1"/>
    <col min="5392" max="5392" width="18" style="3298" customWidth="1"/>
    <col min="5393" max="5394" width="10.7109375" style="3298" customWidth="1"/>
    <col min="5395" max="5395" width="9.140625" style="3298" customWidth="1"/>
    <col min="5396" max="5396" width="12.85546875" style="3298" customWidth="1"/>
    <col min="5397" max="5397" width="23.42578125" style="3298" customWidth="1"/>
    <col min="5398" max="5399" width="9.140625" style="3298" customWidth="1"/>
    <col min="5400" max="5400" width="10.5703125" style="3298" bestFit="1" customWidth="1"/>
    <col min="5401" max="5401" width="11.28515625" style="3298" customWidth="1"/>
    <col min="5402" max="5632" width="9.140625" style="3298"/>
    <col min="5633" max="5633" width="95.140625" style="3298" customWidth="1"/>
    <col min="5634" max="5634" width="17" style="3298" customWidth="1"/>
    <col min="5635" max="5635" width="16.7109375" style="3298" customWidth="1"/>
    <col min="5636" max="5636" width="17" style="3298" customWidth="1"/>
    <col min="5637" max="5637" width="16.7109375" style="3298" customWidth="1"/>
    <col min="5638" max="5638" width="17" style="3298" customWidth="1"/>
    <col min="5639" max="5639" width="16.7109375" style="3298" customWidth="1"/>
    <col min="5640" max="5640" width="17" style="3298" customWidth="1"/>
    <col min="5641" max="5647" width="16.7109375" style="3298" customWidth="1"/>
    <col min="5648" max="5648" width="18" style="3298" customWidth="1"/>
    <col min="5649" max="5650" width="10.7109375" style="3298" customWidth="1"/>
    <col min="5651" max="5651" width="9.140625" style="3298" customWidth="1"/>
    <col min="5652" max="5652" width="12.85546875" style="3298" customWidth="1"/>
    <col min="5653" max="5653" width="23.42578125" style="3298" customWidth="1"/>
    <col min="5654" max="5655" width="9.140625" style="3298" customWidth="1"/>
    <col min="5656" max="5656" width="10.5703125" style="3298" bestFit="1" customWidth="1"/>
    <col min="5657" max="5657" width="11.28515625" style="3298" customWidth="1"/>
    <col min="5658" max="5888" width="9.140625" style="3298"/>
    <col min="5889" max="5889" width="95.140625" style="3298" customWidth="1"/>
    <col min="5890" max="5890" width="17" style="3298" customWidth="1"/>
    <col min="5891" max="5891" width="16.7109375" style="3298" customWidth="1"/>
    <col min="5892" max="5892" width="17" style="3298" customWidth="1"/>
    <col min="5893" max="5893" width="16.7109375" style="3298" customWidth="1"/>
    <col min="5894" max="5894" width="17" style="3298" customWidth="1"/>
    <col min="5895" max="5895" width="16.7109375" style="3298" customWidth="1"/>
    <col min="5896" max="5896" width="17" style="3298" customWidth="1"/>
    <col min="5897" max="5903" width="16.7109375" style="3298" customWidth="1"/>
    <col min="5904" max="5904" width="18" style="3298" customWidth="1"/>
    <col min="5905" max="5906" width="10.7109375" style="3298" customWidth="1"/>
    <col min="5907" max="5907" width="9.140625" style="3298" customWidth="1"/>
    <col min="5908" max="5908" width="12.85546875" style="3298" customWidth="1"/>
    <col min="5909" max="5909" width="23.42578125" style="3298" customWidth="1"/>
    <col min="5910" max="5911" width="9.140625" style="3298" customWidth="1"/>
    <col min="5912" max="5912" width="10.5703125" style="3298" bestFit="1" customWidth="1"/>
    <col min="5913" max="5913" width="11.28515625" style="3298" customWidth="1"/>
    <col min="5914" max="6144" width="9.140625" style="3298"/>
    <col min="6145" max="6145" width="95.140625" style="3298" customWidth="1"/>
    <col min="6146" max="6146" width="17" style="3298" customWidth="1"/>
    <col min="6147" max="6147" width="16.7109375" style="3298" customWidth="1"/>
    <col min="6148" max="6148" width="17" style="3298" customWidth="1"/>
    <col min="6149" max="6149" width="16.7109375" style="3298" customWidth="1"/>
    <col min="6150" max="6150" width="17" style="3298" customWidth="1"/>
    <col min="6151" max="6151" width="16.7109375" style="3298" customWidth="1"/>
    <col min="6152" max="6152" width="17" style="3298" customWidth="1"/>
    <col min="6153" max="6159" width="16.7109375" style="3298" customWidth="1"/>
    <col min="6160" max="6160" width="18" style="3298" customWidth="1"/>
    <col min="6161" max="6162" width="10.7109375" style="3298" customWidth="1"/>
    <col min="6163" max="6163" width="9.140625" style="3298" customWidth="1"/>
    <col min="6164" max="6164" width="12.85546875" style="3298" customWidth="1"/>
    <col min="6165" max="6165" width="23.42578125" style="3298" customWidth="1"/>
    <col min="6166" max="6167" width="9.140625" style="3298" customWidth="1"/>
    <col min="6168" max="6168" width="10.5703125" style="3298" bestFit="1" customWidth="1"/>
    <col min="6169" max="6169" width="11.28515625" style="3298" customWidth="1"/>
    <col min="6170" max="6400" width="9.140625" style="3298"/>
    <col min="6401" max="6401" width="95.140625" style="3298" customWidth="1"/>
    <col min="6402" max="6402" width="17" style="3298" customWidth="1"/>
    <col min="6403" max="6403" width="16.7109375" style="3298" customWidth="1"/>
    <col min="6404" max="6404" width="17" style="3298" customWidth="1"/>
    <col min="6405" max="6405" width="16.7109375" style="3298" customWidth="1"/>
    <col min="6406" max="6406" width="17" style="3298" customWidth="1"/>
    <col min="6407" max="6407" width="16.7109375" style="3298" customWidth="1"/>
    <col min="6408" max="6408" width="17" style="3298" customWidth="1"/>
    <col min="6409" max="6415" width="16.7109375" style="3298" customWidth="1"/>
    <col min="6416" max="6416" width="18" style="3298" customWidth="1"/>
    <col min="6417" max="6418" width="10.7109375" style="3298" customWidth="1"/>
    <col min="6419" max="6419" width="9.140625" style="3298" customWidth="1"/>
    <col min="6420" max="6420" width="12.85546875" style="3298" customWidth="1"/>
    <col min="6421" max="6421" width="23.42578125" style="3298" customWidth="1"/>
    <col min="6422" max="6423" width="9.140625" style="3298" customWidth="1"/>
    <col min="6424" max="6424" width="10.5703125" style="3298" bestFit="1" customWidth="1"/>
    <col min="6425" max="6425" width="11.28515625" style="3298" customWidth="1"/>
    <col min="6426" max="6656" width="9.140625" style="3298"/>
    <col min="6657" max="6657" width="95.140625" style="3298" customWidth="1"/>
    <col min="6658" max="6658" width="17" style="3298" customWidth="1"/>
    <col min="6659" max="6659" width="16.7109375" style="3298" customWidth="1"/>
    <col min="6660" max="6660" width="17" style="3298" customWidth="1"/>
    <col min="6661" max="6661" width="16.7109375" style="3298" customWidth="1"/>
    <col min="6662" max="6662" width="17" style="3298" customWidth="1"/>
    <col min="6663" max="6663" width="16.7109375" style="3298" customWidth="1"/>
    <col min="6664" max="6664" width="17" style="3298" customWidth="1"/>
    <col min="6665" max="6671" width="16.7109375" style="3298" customWidth="1"/>
    <col min="6672" max="6672" width="18" style="3298" customWidth="1"/>
    <col min="6673" max="6674" width="10.7109375" style="3298" customWidth="1"/>
    <col min="6675" max="6675" width="9.140625" style="3298" customWidth="1"/>
    <col min="6676" max="6676" width="12.85546875" style="3298" customWidth="1"/>
    <col min="6677" max="6677" width="23.42578125" style="3298" customWidth="1"/>
    <col min="6678" max="6679" width="9.140625" style="3298" customWidth="1"/>
    <col min="6680" max="6680" width="10.5703125" style="3298" bestFit="1" customWidth="1"/>
    <col min="6681" max="6681" width="11.28515625" style="3298" customWidth="1"/>
    <col min="6682" max="6912" width="9.140625" style="3298"/>
    <col min="6913" max="6913" width="95.140625" style="3298" customWidth="1"/>
    <col min="6914" max="6914" width="17" style="3298" customWidth="1"/>
    <col min="6915" max="6915" width="16.7109375" style="3298" customWidth="1"/>
    <col min="6916" max="6916" width="17" style="3298" customWidth="1"/>
    <col min="6917" max="6917" width="16.7109375" style="3298" customWidth="1"/>
    <col min="6918" max="6918" width="17" style="3298" customWidth="1"/>
    <col min="6919" max="6919" width="16.7109375" style="3298" customWidth="1"/>
    <col min="6920" max="6920" width="17" style="3298" customWidth="1"/>
    <col min="6921" max="6927" width="16.7109375" style="3298" customWidth="1"/>
    <col min="6928" max="6928" width="18" style="3298" customWidth="1"/>
    <col min="6929" max="6930" width="10.7109375" style="3298" customWidth="1"/>
    <col min="6931" max="6931" width="9.140625" style="3298" customWidth="1"/>
    <col min="6932" max="6932" width="12.85546875" style="3298" customWidth="1"/>
    <col min="6933" max="6933" width="23.42578125" style="3298" customWidth="1"/>
    <col min="6934" max="6935" width="9.140625" style="3298" customWidth="1"/>
    <col min="6936" max="6936" width="10.5703125" style="3298" bestFit="1" customWidth="1"/>
    <col min="6937" max="6937" width="11.28515625" style="3298" customWidth="1"/>
    <col min="6938" max="7168" width="9.140625" style="3298"/>
    <col min="7169" max="7169" width="95.140625" style="3298" customWidth="1"/>
    <col min="7170" max="7170" width="17" style="3298" customWidth="1"/>
    <col min="7171" max="7171" width="16.7109375" style="3298" customWidth="1"/>
    <col min="7172" max="7172" width="17" style="3298" customWidth="1"/>
    <col min="7173" max="7173" width="16.7109375" style="3298" customWidth="1"/>
    <col min="7174" max="7174" width="17" style="3298" customWidth="1"/>
    <col min="7175" max="7175" width="16.7109375" style="3298" customWidth="1"/>
    <col min="7176" max="7176" width="17" style="3298" customWidth="1"/>
    <col min="7177" max="7183" width="16.7109375" style="3298" customWidth="1"/>
    <col min="7184" max="7184" width="18" style="3298" customWidth="1"/>
    <col min="7185" max="7186" width="10.7109375" style="3298" customWidth="1"/>
    <col min="7187" max="7187" width="9.140625" style="3298" customWidth="1"/>
    <col min="7188" max="7188" width="12.85546875" style="3298" customWidth="1"/>
    <col min="7189" max="7189" width="23.42578125" style="3298" customWidth="1"/>
    <col min="7190" max="7191" width="9.140625" style="3298" customWidth="1"/>
    <col min="7192" max="7192" width="10.5703125" style="3298" bestFit="1" customWidth="1"/>
    <col min="7193" max="7193" width="11.28515625" style="3298" customWidth="1"/>
    <col min="7194" max="7424" width="9.140625" style="3298"/>
    <col min="7425" max="7425" width="95.140625" style="3298" customWidth="1"/>
    <col min="7426" max="7426" width="17" style="3298" customWidth="1"/>
    <col min="7427" max="7427" width="16.7109375" style="3298" customWidth="1"/>
    <col min="7428" max="7428" width="17" style="3298" customWidth="1"/>
    <col min="7429" max="7429" width="16.7109375" style="3298" customWidth="1"/>
    <col min="7430" max="7430" width="17" style="3298" customWidth="1"/>
    <col min="7431" max="7431" width="16.7109375" style="3298" customWidth="1"/>
    <col min="7432" max="7432" width="17" style="3298" customWidth="1"/>
    <col min="7433" max="7439" width="16.7109375" style="3298" customWidth="1"/>
    <col min="7440" max="7440" width="18" style="3298" customWidth="1"/>
    <col min="7441" max="7442" width="10.7109375" style="3298" customWidth="1"/>
    <col min="7443" max="7443" width="9.140625" style="3298" customWidth="1"/>
    <col min="7444" max="7444" width="12.85546875" style="3298" customWidth="1"/>
    <col min="7445" max="7445" width="23.42578125" style="3298" customWidth="1"/>
    <col min="7446" max="7447" width="9.140625" style="3298" customWidth="1"/>
    <col min="7448" max="7448" width="10.5703125" style="3298" bestFit="1" customWidth="1"/>
    <col min="7449" max="7449" width="11.28515625" style="3298" customWidth="1"/>
    <col min="7450" max="7680" width="9.140625" style="3298"/>
    <col min="7681" max="7681" width="95.140625" style="3298" customWidth="1"/>
    <col min="7682" max="7682" width="17" style="3298" customWidth="1"/>
    <col min="7683" max="7683" width="16.7109375" style="3298" customWidth="1"/>
    <col min="7684" max="7684" width="17" style="3298" customWidth="1"/>
    <col min="7685" max="7685" width="16.7109375" style="3298" customWidth="1"/>
    <col min="7686" max="7686" width="17" style="3298" customWidth="1"/>
    <col min="7687" max="7687" width="16.7109375" style="3298" customWidth="1"/>
    <col min="7688" max="7688" width="17" style="3298" customWidth="1"/>
    <col min="7689" max="7695" width="16.7109375" style="3298" customWidth="1"/>
    <col min="7696" max="7696" width="18" style="3298" customWidth="1"/>
    <col min="7697" max="7698" width="10.7109375" style="3298" customWidth="1"/>
    <col min="7699" max="7699" width="9.140625" style="3298" customWidth="1"/>
    <col min="7700" max="7700" width="12.85546875" style="3298" customWidth="1"/>
    <col min="7701" max="7701" width="23.42578125" style="3298" customWidth="1"/>
    <col min="7702" max="7703" width="9.140625" style="3298" customWidth="1"/>
    <col min="7704" max="7704" width="10.5703125" style="3298" bestFit="1" customWidth="1"/>
    <col min="7705" max="7705" width="11.28515625" style="3298" customWidth="1"/>
    <col min="7706" max="7936" width="9.140625" style="3298"/>
    <col min="7937" max="7937" width="95.140625" style="3298" customWidth="1"/>
    <col min="7938" max="7938" width="17" style="3298" customWidth="1"/>
    <col min="7939" max="7939" width="16.7109375" style="3298" customWidth="1"/>
    <col min="7940" max="7940" width="17" style="3298" customWidth="1"/>
    <col min="7941" max="7941" width="16.7109375" style="3298" customWidth="1"/>
    <col min="7942" max="7942" width="17" style="3298" customWidth="1"/>
    <col min="7943" max="7943" width="16.7109375" style="3298" customWidth="1"/>
    <col min="7944" max="7944" width="17" style="3298" customWidth="1"/>
    <col min="7945" max="7951" width="16.7109375" style="3298" customWidth="1"/>
    <col min="7952" max="7952" width="18" style="3298" customWidth="1"/>
    <col min="7953" max="7954" width="10.7109375" style="3298" customWidth="1"/>
    <col min="7955" max="7955" width="9.140625" style="3298" customWidth="1"/>
    <col min="7956" max="7956" width="12.85546875" style="3298" customWidth="1"/>
    <col min="7957" max="7957" width="23.42578125" style="3298" customWidth="1"/>
    <col min="7958" max="7959" width="9.140625" style="3298" customWidth="1"/>
    <col min="7960" max="7960" width="10.5703125" style="3298" bestFit="1" customWidth="1"/>
    <col min="7961" max="7961" width="11.28515625" style="3298" customWidth="1"/>
    <col min="7962" max="8192" width="9.140625" style="3298"/>
    <col min="8193" max="8193" width="95.140625" style="3298" customWidth="1"/>
    <col min="8194" max="8194" width="17" style="3298" customWidth="1"/>
    <col min="8195" max="8195" width="16.7109375" style="3298" customWidth="1"/>
    <col min="8196" max="8196" width="17" style="3298" customWidth="1"/>
    <col min="8197" max="8197" width="16.7109375" style="3298" customWidth="1"/>
    <col min="8198" max="8198" width="17" style="3298" customWidth="1"/>
    <col min="8199" max="8199" width="16.7109375" style="3298" customWidth="1"/>
    <col min="8200" max="8200" width="17" style="3298" customWidth="1"/>
    <col min="8201" max="8207" width="16.7109375" style="3298" customWidth="1"/>
    <col min="8208" max="8208" width="18" style="3298" customWidth="1"/>
    <col min="8209" max="8210" width="10.7109375" style="3298" customWidth="1"/>
    <col min="8211" max="8211" width="9.140625" style="3298" customWidth="1"/>
    <col min="8212" max="8212" width="12.85546875" style="3298" customWidth="1"/>
    <col min="8213" max="8213" width="23.42578125" style="3298" customWidth="1"/>
    <col min="8214" max="8215" width="9.140625" style="3298" customWidth="1"/>
    <col min="8216" max="8216" width="10.5703125" style="3298" bestFit="1" customWidth="1"/>
    <col min="8217" max="8217" width="11.28515625" style="3298" customWidth="1"/>
    <col min="8218" max="8448" width="9.140625" style="3298"/>
    <col min="8449" max="8449" width="95.140625" style="3298" customWidth="1"/>
    <col min="8450" max="8450" width="17" style="3298" customWidth="1"/>
    <col min="8451" max="8451" width="16.7109375" style="3298" customWidth="1"/>
    <col min="8452" max="8452" width="17" style="3298" customWidth="1"/>
    <col min="8453" max="8453" width="16.7109375" style="3298" customWidth="1"/>
    <col min="8454" max="8454" width="17" style="3298" customWidth="1"/>
    <col min="8455" max="8455" width="16.7109375" style="3298" customWidth="1"/>
    <col min="8456" max="8456" width="17" style="3298" customWidth="1"/>
    <col min="8457" max="8463" width="16.7109375" style="3298" customWidth="1"/>
    <col min="8464" max="8464" width="18" style="3298" customWidth="1"/>
    <col min="8465" max="8466" width="10.7109375" style="3298" customWidth="1"/>
    <col min="8467" max="8467" width="9.140625" style="3298" customWidth="1"/>
    <col min="8468" max="8468" width="12.85546875" style="3298" customWidth="1"/>
    <col min="8469" max="8469" width="23.42578125" style="3298" customWidth="1"/>
    <col min="8470" max="8471" width="9.140625" style="3298" customWidth="1"/>
    <col min="8472" max="8472" width="10.5703125" style="3298" bestFit="1" customWidth="1"/>
    <col min="8473" max="8473" width="11.28515625" style="3298" customWidth="1"/>
    <col min="8474" max="8704" width="9.140625" style="3298"/>
    <col min="8705" max="8705" width="95.140625" style="3298" customWidth="1"/>
    <col min="8706" max="8706" width="17" style="3298" customWidth="1"/>
    <col min="8707" max="8707" width="16.7109375" style="3298" customWidth="1"/>
    <col min="8708" max="8708" width="17" style="3298" customWidth="1"/>
    <col min="8709" max="8709" width="16.7109375" style="3298" customWidth="1"/>
    <col min="8710" max="8710" width="17" style="3298" customWidth="1"/>
    <col min="8711" max="8711" width="16.7109375" style="3298" customWidth="1"/>
    <col min="8712" max="8712" width="17" style="3298" customWidth="1"/>
    <col min="8713" max="8719" width="16.7109375" style="3298" customWidth="1"/>
    <col min="8720" max="8720" width="18" style="3298" customWidth="1"/>
    <col min="8721" max="8722" width="10.7109375" style="3298" customWidth="1"/>
    <col min="8723" max="8723" width="9.140625" style="3298" customWidth="1"/>
    <col min="8724" max="8724" width="12.85546875" style="3298" customWidth="1"/>
    <col min="8725" max="8725" width="23.42578125" style="3298" customWidth="1"/>
    <col min="8726" max="8727" width="9.140625" style="3298" customWidth="1"/>
    <col min="8728" max="8728" width="10.5703125" style="3298" bestFit="1" customWidth="1"/>
    <col min="8729" max="8729" width="11.28515625" style="3298" customWidth="1"/>
    <col min="8730" max="8960" width="9.140625" style="3298"/>
    <col min="8961" max="8961" width="95.140625" style="3298" customWidth="1"/>
    <col min="8962" max="8962" width="17" style="3298" customWidth="1"/>
    <col min="8963" max="8963" width="16.7109375" style="3298" customWidth="1"/>
    <col min="8964" max="8964" width="17" style="3298" customWidth="1"/>
    <col min="8965" max="8965" width="16.7109375" style="3298" customWidth="1"/>
    <col min="8966" max="8966" width="17" style="3298" customWidth="1"/>
    <col min="8967" max="8967" width="16.7109375" style="3298" customWidth="1"/>
    <col min="8968" max="8968" width="17" style="3298" customWidth="1"/>
    <col min="8969" max="8975" width="16.7109375" style="3298" customWidth="1"/>
    <col min="8976" max="8976" width="18" style="3298" customWidth="1"/>
    <col min="8977" max="8978" width="10.7109375" style="3298" customWidth="1"/>
    <col min="8979" max="8979" width="9.140625" style="3298" customWidth="1"/>
    <col min="8980" max="8980" width="12.85546875" style="3298" customWidth="1"/>
    <col min="8981" max="8981" width="23.42578125" style="3298" customWidth="1"/>
    <col min="8982" max="8983" width="9.140625" style="3298" customWidth="1"/>
    <col min="8984" max="8984" width="10.5703125" style="3298" bestFit="1" customWidth="1"/>
    <col min="8985" max="8985" width="11.28515625" style="3298" customWidth="1"/>
    <col min="8986" max="9216" width="9.140625" style="3298"/>
    <col min="9217" max="9217" width="95.140625" style="3298" customWidth="1"/>
    <col min="9218" max="9218" width="17" style="3298" customWidth="1"/>
    <col min="9219" max="9219" width="16.7109375" style="3298" customWidth="1"/>
    <col min="9220" max="9220" width="17" style="3298" customWidth="1"/>
    <col min="9221" max="9221" width="16.7109375" style="3298" customWidth="1"/>
    <col min="9222" max="9222" width="17" style="3298" customWidth="1"/>
    <col min="9223" max="9223" width="16.7109375" style="3298" customWidth="1"/>
    <col min="9224" max="9224" width="17" style="3298" customWidth="1"/>
    <col min="9225" max="9231" width="16.7109375" style="3298" customWidth="1"/>
    <col min="9232" max="9232" width="18" style="3298" customWidth="1"/>
    <col min="9233" max="9234" width="10.7109375" style="3298" customWidth="1"/>
    <col min="9235" max="9235" width="9.140625" style="3298" customWidth="1"/>
    <col min="9236" max="9236" width="12.85546875" style="3298" customWidth="1"/>
    <col min="9237" max="9237" width="23.42578125" style="3298" customWidth="1"/>
    <col min="9238" max="9239" width="9.140625" style="3298" customWidth="1"/>
    <col min="9240" max="9240" width="10.5703125" style="3298" bestFit="1" customWidth="1"/>
    <col min="9241" max="9241" width="11.28515625" style="3298" customWidth="1"/>
    <col min="9242" max="9472" width="9.140625" style="3298"/>
    <col min="9473" max="9473" width="95.140625" style="3298" customWidth="1"/>
    <col min="9474" max="9474" width="17" style="3298" customWidth="1"/>
    <col min="9475" max="9475" width="16.7109375" style="3298" customWidth="1"/>
    <col min="9476" max="9476" width="17" style="3298" customWidth="1"/>
    <col min="9477" max="9477" width="16.7109375" style="3298" customWidth="1"/>
    <col min="9478" max="9478" width="17" style="3298" customWidth="1"/>
    <col min="9479" max="9479" width="16.7109375" style="3298" customWidth="1"/>
    <col min="9480" max="9480" width="17" style="3298" customWidth="1"/>
    <col min="9481" max="9487" width="16.7109375" style="3298" customWidth="1"/>
    <col min="9488" max="9488" width="18" style="3298" customWidth="1"/>
    <col min="9489" max="9490" width="10.7109375" style="3298" customWidth="1"/>
    <col min="9491" max="9491" width="9.140625" style="3298" customWidth="1"/>
    <col min="9492" max="9492" width="12.85546875" style="3298" customWidth="1"/>
    <col min="9493" max="9493" width="23.42578125" style="3298" customWidth="1"/>
    <col min="9494" max="9495" width="9.140625" style="3298" customWidth="1"/>
    <col min="9496" max="9496" width="10.5703125" style="3298" bestFit="1" customWidth="1"/>
    <col min="9497" max="9497" width="11.28515625" style="3298" customWidth="1"/>
    <col min="9498" max="9728" width="9.140625" style="3298"/>
    <col min="9729" max="9729" width="95.140625" style="3298" customWidth="1"/>
    <col min="9730" max="9730" width="17" style="3298" customWidth="1"/>
    <col min="9731" max="9731" width="16.7109375" style="3298" customWidth="1"/>
    <col min="9732" max="9732" width="17" style="3298" customWidth="1"/>
    <col min="9733" max="9733" width="16.7109375" style="3298" customWidth="1"/>
    <col min="9734" max="9734" width="17" style="3298" customWidth="1"/>
    <col min="9735" max="9735" width="16.7109375" style="3298" customWidth="1"/>
    <col min="9736" max="9736" width="17" style="3298" customWidth="1"/>
    <col min="9737" max="9743" width="16.7109375" style="3298" customWidth="1"/>
    <col min="9744" max="9744" width="18" style="3298" customWidth="1"/>
    <col min="9745" max="9746" width="10.7109375" style="3298" customWidth="1"/>
    <col min="9747" max="9747" width="9.140625" style="3298" customWidth="1"/>
    <col min="9748" max="9748" width="12.85546875" style="3298" customWidth="1"/>
    <col min="9749" max="9749" width="23.42578125" style="3298" customWidth="1"/>
    <col min="9750" max="9751" width="9.140625" style="3298" customWidth="1"/>
    <col min="9752" max="9752" width="10.5703125" style="3298" bestFit="1" customWidth="1"/>
    <col min="9753" max="9753" width="11.28515625" style="3298" customWidth="1"/>
    <col min="9754" max="9984" width="9.140625" style="3298"/>
    <col min="9985" max="9985" width="95.140625" style="3298" customWidth="1"/>
    <col min="9986" max="9986" width="17" style="3298" customWidth="1"/>
    <col min="9987" max="9987" width="16.7109375" style="3298" customWidth="1"/>
    <col min="9988" max="9988" width="17" style="3298" customWidth="1"/>
    <col min="9989" max="9989" width="16.7109375" style="3298" customWidth="1"/>
    <col min="9990" max="9990" width="17" style="3298" customWidth="1"/>
    <col min="9991" max="9991" width="16.7109375" style="3298" customWidth="1"/>
    <col min="9992" max="9992" width="17" style="3298" customWidth="1"/>
    <col min="9993" max="9999" width="16.7109375" style="3298" customWidth="1"/>
    <col min="10000" max="10000" width="18" style="3298" customWidth="1"/>
    <col min="10001" max="10002" width="10.7109375" style="3298" customWidth="1"/>
    <col min="10003" max="10003" width="9.140625" style="3298" customWidth="1"/>
    <col min="10004" max="10004" width="12.85546875" style="3298" customWidth="1"/>
    <col min="10005" max="10005" width="23.42578125" style="3298" customWidth="1"/>
    <col min="10006" max="10007" width="9.140625" style="3298" customWidth="1"/>
    <col min="10008" max="10008" width="10.5703125" style="3298" bestFit="1" customWidth="1"/>
    <col min="10009" max="10009" width="11.28515625" style="3298" customWidth="1"/>
    <col min="10010" max="10240" width="9.140625" style="3298"/>
    <col min="10241" max="10241" width="95.140625" style="3298" customWidth="1"/>
    <col min="10242" max="10242" width="17" style="3298" customWidth="1"/>
    <col min="10243" max="10243" width="16.7109375" style="3298" customWidth="1"/>
    <col min="10244" max="10244" width="17" style="3298" customWidth="1"/>
    <col min="10245" max="10245" width="16.7109375" style="3298" customWidth="1"/>
    <col min="10246" max="10246" width="17" style="3298" customWidth="1"/>
    <col min="10247" max="10247" width="16.7109375" style="3298" customWidth="1"/>
    <col min="10248" max="10248" width="17" style="3298" customWidth="1"/>
    <col min="10249" max="10255" width="16.7109375" style="3298" customWidth="1"/>
    <col min="10256" max="10256" width="18" style="3298" customWidth="1"/>
    <col min="10257" max="10258" width="10.7109375" style="3298" customWidth="1"/>
    <col min="10259" max="10259" width="9.140625" style="3298" customWidth="1"/>
    <col min="10260" max="10260" width="12.85546875" style="3298" customWidth="1"/>
    <col min="10261" max="10261" width="23.42578125" style="3298" customWidth="1"/>
    <col min="10262" max="10263" width="9.140625" style="3298" customWidth="1"/>
    <col min="10264" max="10264" width="10.5703125" style="3298" bestFit="1" customWidth="1"/>
    <col min="10265" max="10265" width="11.28515625" style="3298" customWidth="1"/>
    <col min="10266" max="10496" width="9.140625" style="3298"/>
    <col min="10497" max="10497" width="95.140625" style="3298" customWidth="1"/>
    <col min="10498" max="10498" width="17" style="3298" customWidth="1"/>
    <col min="10499" max="10499" width="16.7109375" style="3298" customWidth="1"/>
    <col min="10500" max="10500" width="17" style="3298" customWidth="1"/>
    <col min="10501" max="10501" width="16.7109375" style="3298" customWidth="1"/>
    <col min="10502" max="10502" width="17" style="3298" customWidth="1"/>
    <col min="10503" max="10503" width="16.7109375" style="3298" customWidth="1"/>
    <col min="10504" max="10504" width="17" style="3298" customWidth="1"/>
    <col min="10505" max="10511" width="16.7109375" style="3298" customWidth="1"/>
    <col min="10512" max="10512" width="18" style="3298" customWidth="1"/>
    <col min="10513" max="10514" width="10.7109375" style="3298" customWidth="1"/>
    <col min="10515" max="10515" width="9.140625" style="3298" customWidth="1"/>
    <col min="10516" max="10516" width="12.85546875" style="3298" customWidth="1"/>
    <col min="10517" max="10517" width="23.42578125" style="3298" customWidth="1"/>
    <col min="10518" max="10519" width="9.140625" style="3298" customWidth="1"/>
    <col min="10520" max="10520" width="10.5703125" style="3298" bestFit="1" customWidth="1"/>
    <col min="10521" max="10521" width="11.28515625" style="3298" customWidth="1"/>
    <col min="10522" max="10752" width="9.140625" style="3298"/>
    <col min="10753" max="10753" width="95.140625" style="3298" customWidth="1"/>
    <col min="10754" max="10754" width="17" style="3298" customWidth="1"/>
    <col min="10755" max="10755" width="16.7109375" style="3298" customWidth="1"/>
    <col min="10756" max="10756" width="17" style="3298" customWidth="1"/>
    <col min="10757" max="10757" width="16.7109375" style="3298" customWidth="1"/>
    <col min="10758" max="10758" width="17" style="3298" customWidth="1"/>
    <col min="10759" max="10759" width="16.7109375" style="3298" customWidth="1"/>
    <col min="10760" max="10760" width="17" style="3298" customWidth="1"/>
    <col min="10761" max="10767" width="16.7109375" style="3298" customWidth="1"/>
    <col min="10768" max="10768" width="18" style="3298" customWidth="1"/>
    <col min="10769" max="10770" width="10.7109375" style="3298" customWidth="1"/>
    <col min="10771" max="10771" width="9.140625" style="3298" customWidth="1"/>
    <col min="10772" max="10772" width="12.85546875" style="3298" customWidth="1"/>
    <col min="10773" max="10773" width="23.42578125" style="3298" customWidth="1"/>
    <col min="10774" max="10775" width="9.140625" style="3298" customWidth="1"/>
    <col min="10776" max="10776" width="10.5703125" style="3298" bestFit="1" customWidth="1"/>
    <col min="10777" max="10777" width="11.28515625" style="3298" customWidth="1"/>
    <col min="10778" max="11008" width="9.140625" style="3298"/>
    <col min="11009" max="11009" width="95.140625" style="3298" customWidth="1"/>
    <col min="11010" max="11010" width="17" style="3298" customWidth="1"/>
    <col min="11011" max="11011" width="16.7109375" style="3298" customWidth="1"/>
    <col min="11012" max="11012" width="17" style="3298" customWidth="1"/>
    <col min="11013" max="11013" width="16.7109375" style="3298" customWidth="1"/>
    <col min="11014" max="11014" width="17" style="3298" customWidth="1"/>
    <col min="11015" max="11015" width="16.7109375" style="3298" customWidth="1"/>
    <col min="11016" max="11016" width="17" style="3298" customWidth="1"/>
    <col min="11017" max="11023" width="16.7109375" style="3298" customWidth="1"/>
    <col min="11024" max="11024" width="18" style="3298" customWidth="1"/>
    <col min="11025" max="11026" width="10.7109375" style="3298" customWidth="1"/>
    <col min="11027" max="11027" width="9.140625" style="3298" customWidth="1"/>
    <col min="11028" max="11028" width="12.85546875" style="3298" customWidth="1"/>
    <col min="11029" max="11029" width="23.42578125" style="3298" customWidth="1"/>
    <col min="11030" max="11031" width="9.140625" style="3298" customWidth="1"/>
    <col min="11032" max="11032" width="10.5703125" style="3298" bestFit="1" customWidth="1"/>
    <col min="11033" max="11033" width="11.28515625" style="3298" customWidth="1"/>
    <col min="11034" max="11264" width="9.140625" style="3298"/>
    <col min="11265" max="11265" width="95.140625" style="3298" customWidth="1"/>
    <col min="11266" max="11266" width="17" style="3298" customWidth="1"/>
    <col min="11267" max="11267" width="16.7109375" style="3298" customWidth="1"/>
    <col min="11268" max="11268" width="17" style="3298" customWidth="1"/>
    <col min="11269" max="11269" width="16.7109375" style="3298" customWidth="1"/>
    <col min="11270" max="11270" width="17" style="3298" customWidth="1"/>
    <col min="11271" max="11271" width="16.7109375" style="3298" customWidth="1"/>
    <col min="11272" max="11272" width="17" style="3298" customWidth="1"/>
    <col min="11273" max="11279" width="16.7109375" style="3298" customWidth="1"/>
    <col min="11280" max="11280" width="18" style="3298" customWidth="1"/>
    <col min="11281" max="11282" width="10.7109375" style="3298" customWidth="1"/>
    <col min="11283" max="11283" width="9.140625" style="3298" customWidth="1"/>
    <col min="11284" max="11284" width="12.85546875" style="3298" customWidth="1"/>
    <col min="11285" max="11285" width="23.42578125" style="3298" customWidth="1"/>
    <col min="11286" max="11287" width="9.140625" style="3298" customWidth="1"/>
    <col min="11288" max="11288" width="10.5703125" style="3298" bestFit="1" customWidth="1"/>
    <col min="11289" max="11289" width="11.28515625" style="3298" customWidth="1"/>
    <col min="11290" max="11520" width="9.140625" style="3298"/>
    <col min="11521" max="11521" width="95.140625" style="3298" customWidth="1"/>
    <col min="11522" max="11522" width="17" style="3298" customWidth="1"/>
    <col min="11523" max="11523" width="16.7109375" style="3298" customWidth="1"/>
    <col min="11524" max="11524" width="17" style="3298" customWidth="1"/>
    <col min="11525" max="11525" width="16.7109375" style="3298" customWidth="1"/>
    <col min="11526" max="11526" width="17" style="3298" customWidth="1"/>
    <col min="11527" max="11527" width="16.7109375" style="3298" customWidth="1"/>
    <col min="11528" max="11528" width="17" style="3298" customWidth="1"/>
    <col min="11529" max="11535" width="16.7109375" style="3298" customWidth="1"/>
    <col min="11536" max="11536" width="18" style="3298" customWidth="1"/>
    <col min="11537" max="11538" width="10.7109375" style="3298" customWidth="1"/>
    <col min="11539" max="11539" width="9.140625" style="3298" customWidth="1"/>
    <col min="11540" max="11540" width="12.85546875" style="3298" customWidth="1"/>
    <col min="11541" max="11541" width="23.42578125" style="3298" customWidth="1"/>
    <col min="11542" max="11543" width="9.140625" style="3298" customWidth="1"/>
    <col min="11544" max="11544" width="10.5703125" style="3298" bestFit="1" customWidth="1"/>
    <col min="11545" max="11545" width="11.28515625" style="3298" customWidth="1"/>
    <col min="11546" max="11776" width="9.140625" style="3298"/>
    <col min="11777" max="11777" width="95.140625" style="3298" customWidth="1"/>
    <col min="11778" max="11778" width="17" style="3298" customWidth="1"/>
    <col min="11779" max="11779" width="16.7109375" style="3298" customWidth="1"/>
    <col min="11780" max="11780" width="17" style="3298" customWidth="1"/>
    <col min="11781" max="11781" width="16.7109375" style="3298" customWidth="1"/>
    <col min="11782" max="11782" width="17" style="3298" customWidth="1"/>
    <col min="11783" max="11783" width="16.7109375" style="3298" customWidth="1"/>
    <col min="11784" max="11784" width="17" style="3298" customWidth="1"/>
    <col min="11785" max="11791" width="16.7109375" style="3298" customWidth="1"/>
    <col min="11792" max="11792" width="18" style="3298" customWidth="1"/>
    <col min="11793" max="11794" width="10.7109375" style="3298" customWidth="1"/>
    <col min="11795" max="11795" width="9.140625" style="3298" customWidth="1"/>
    <col min="11796" max="11796" width="12.85546875" style="3298" customWidth="1"/>
    <col min="11797" max="11797" width="23.42578125" style="3298" customWidth="1"/>
    <col min="11798" max="11799" width="9.140625" style="3298" customWidth="1"/>
    <col min="11800" max="11800" width="10.5703125" style="3298" bestFit="1" customWidth="1"/>
    <col min="11801" max="11801" width="11.28515625" style="3298" customWidth="1"/>
    <col min="11802" max="12032" width="9.140625" style="3298"/>
    <col min="12033" max="12033" width="95.140625" style="3298" customWidth="1"/>
    <col min="12034" max="12034" width="17" style="3298" customWidth="1"/>
    <col min="12035" max="12035" width="16.7109375" style="3298" customWidth="1"/>
    <col min="12036" max="12036" width="17" style="3298" customWidth="1"/>
    <col min="12037" max="12037" width="16.7109375" style="3298" customWidth="1"/>
    <col min="12038" max="12038" width="17" style="3298" customWidth="1"/>
    <col min="12039" max="12039" width="16.7109375" style="3298" customWidth="1"/>
    <col min="12040" max="12040" width="17" style="3298" customWidth="1"/>
    <col min="12041" max="12047" width="16.7109375" style="3298" customWidth="1"/>
    <col min="12048" max="12048" width="18" style="3298" customWidth="1"/>
    <col min="12049" max="12050" width="10.7109375" style="3298" customWidth="1"/>
    <col min="12051" max="12051" width="9.140625" style="3298" customWidth="1"/>
    <col min="12052" max="12052" width="12.85546875" style="3298" customWidth="1"/>
    <col min="12053" max="12053" width="23.42578125" style="3298" customWidth="1"/>
    <col min="12054" max="12055" width="9.140625" style="3298" customWidth="1"/>
    <col min="12056" max="12056" width="10.5703125" style="3298" bestFit="1" customWidth="1"/>
    <col min="12057" max="12057" width="11.28515625" style="3298" customWidth="1"/>
    <col min="12058" max="12288" width="9.140625" style="3298"/>
    <col min="12289" max="12289" width="95.140625" style="3298" customWidth="1"/>
    <col min="12290" max="12290" width="17" style="3298" customWidth="1"/>
    <col min="12291" max="12291" width="16.7109375" style="3298" customWidth="1"/>
    <col min="12292" max="12292" width="17" style="3298" customWidth="1"/>
    <col min="12293" max="12293" width="16.7109375" style="3298" customWidth="1"/>
    <col min="12294" max="12294" width="17" style="3298" customWidth="1"/>
    <col min="12295" max="12295" width="16.7109375" style="3298" customWidth="1"/>
    <col min="12296" max="12296" width="17" style="3298" customWidth="1"/>
    <col min="12297" max="12303" width="16.7109375" style="3298" customWidth="1"/>
    <col min="12304" max="12304" width="18" style="3298" customWidth="1"/>
    <col min="12305" max="12306" width="10.7109375" style="3298" customWidth="1"/>
    <col min="12307" max="12307" width="9.140625" style="3298" customWidth="1"/>
    <col min="12308" max="12308" width="12.85546875" style="3298" customWidth="1"/>
    <col min="12309" max="12309" width="23.42578125" style="3298" customWidth="1"/>
    <col min="12310" max="12311" width="9.140625" style="3298" customWidth="1"/>
    <col min="12312" max="12312" width="10.5703125" style="3298" bestFit="1" customWidth="1"/>
    <col min="12313" max="12313" width="11.28515625" style="3298" customWidth="1"/>
    <col min="12314" max="12544" width="9.140625" style="3298"/>
    <col min="12545" max="12545" width="95.140625" style="3298" customWidth="1"/>
    <col min="12546" max="12546" width="17" style="3298" customWidth="1"/>
    <col min="12547" max="12547" width="16.7109375" style="3298" customWidth="1"/>
    <col min="12548" max="12548" width="17" style="3298" customWidth="1"/>
    <col min="12549" max="12549" width="16.7109375" style="3298" customWidth="1"/>
    <col min="12550" max="12550" width="17" style="3298" customWidth="1"/>
    <col min="12551" max="12551" width="16.7109375" style="3298" customWidth="1"/>
    <col min="12552" max="12552" width="17" style="3298" customWidth="1"/>
    <col min="12553" max="12559" width="16.7109375" style="3298" customWidth="1"/>
    <col min="12560" max="12560" width="18" style="3298" customWidth="1"/>
    <col min="12561" max="12562" width="10.7109375" style="3298" customWidth="1"/>
    <col min="12563" max="12563" width="9.140625" style="3298" customWidth="1"/>
    <col min="12564" max="12564" width="12.85546875" style="3298" customWidth="1"/>
    <col min="12565" max="12565" width="23.42578125" style="3298" customWidth="1"/>
    <col min="12566" max="12567" width="9.140625" style="3298" customWidth="1"/>
    <col min="12568" max="12568" width="10.5703125" style="3298" bestFit="1" customWidth="1"/>
    <col min="12569" max="12569" width="11.28515625" style="3298" customWidth="1"/>
    <col min="12570" max="12800" width="9.140625" style="3298"/>
    <col min="12801" max="12801" width="95.140625" style="3298" customWidth="1"/>
    <col min="12802" max="12802" width="17" style="3298" customWidth="1"/>
    <col min="12803" max="12803" width="16.7109375" style="3298" customWidth="1"/>
    <col min="12804" max="12804" width="17" style="3298" customWidth="1"/>
    <col min="12805" max="12805" width="16.7109375" style="3298" customWidth="1"/>
    <col min="12806" max="12806" width="17" style="3298" customWidth="1"/>
    <col min="12807" max="12807" width="16.7109375" style="3298" customWidth="1"/>
    <col min="12808" max="12808" width="17" style="3298" customWidth="1"/>
    <col min="12809" max="12815" width="16.7109375" style="3298" customWidth="1"/>
    <col min="12816" max="12816" width="18" style="3298" customWidth="1"/>
    <col min="12817" max="12818" width="10.7109375" style="3298" customWidth="1"/>
    <col min="12819" max="12819" width="9.140625" style="3298" customWidth="1"/>
    <col min="12820" max="12820" width="12.85546875" style="3298" customWidth="1"/>
    <col min="12821" max="12821" width="23.42578125" style="3298" customWidth="1"/>
    <col min="12822" max="12823" width="9.140625" style="3298" customWidth="1"/>
    <col min="12824" max="12824" width="10.5703125" style="3298" bestFit="1" customWidth="1"/>
    <col min="12825" max="12825" width="11.28515625" style="3298" customWidth="1"/>
    <col min="12826" max="13056" width="9.140625" style="3298"/>
    <col min="13057" max="13057" width="95.140625" style="3298" customWidth="1"/>
    <col min="13058" max="13058" width="17" style="3298" customWidth="1"/>
    <col min="13059" max="13059" width="16.7109375" style="3298" customWidth="1"/>
    <col min="13060" max="13060" width="17" style="3298" customWidth="1"/>
    <col min="13061" max="13061" width="16.7109375" style="3298" customWidth="1"/>
    <col min="13062" max="13062" width="17" style="3298" customWidth="1"/>
    <col min="13063" max="13063" width="16.7109375" style="3298" customWidth="1"/>
    <col min="13064" max="13064" width="17" style="3298" customWidth="1"/>
    <col min="13065" max="13071" width="16.7109375" style="3298" customWidth="1"/>
    <col min="13072" max="13072" width="18" style="3298" customWidth="1"/>
    <col min="13073" max="13074" width="10.7109375" style="3298" customWidth="1"/>
    <col min="13075" max="13075" width="9.140625" style="3298" customWidth="1"/>
    <col min="13076" max="13076" width="12.85546875" style="3298" customWidth="1"/>
    <col min="13077" max="13077" width="23.42578125" style="3298" customWidth="1"/>
    <col min="13078" max="13079" width="9.140625" style="3298" customWidth="1"/>
    <col min="13080" max="13080" width="10.5703125" style="3298" bestFit="1" customWidth="1"/>
    <col min="13081" max="13081" width="11.28515625" style="3298" customWidth="1"/>
    <col min="13082" max="13312" width="9.140625" style="3298"/>
    <col min="13313" max="13313" width="95.140625" style="3298" customWidth="1"/>
    <col min="13314" max="13314" width="17" style="3298" customWidth="1"/>
    <col min="13315" max="13315" width="16.7109375" style="3298" customWidth="1"/>
    <col min="13316" max="13316" width="17" style="3298" customWidth="1"/>
    <col min="13317" max="13317" width="16.7109375" style="3298" customWidth="1"/>
    <col min="13318" max="13318" width="17" style="3298" customWidth="1"/>
    <col min="13319" max="13319" width="16.7109375" style="3298" customWidth="1"/>
    <col min="13320" max="13320" width="17" style="3298" customWidth="1"/>
    <col min="13321" max="13327" width="16.7109375" style="3298" customWidth="1"/>
    <col min="13328" max="13328" width="18" style="3298" customWidth="1"/>
    <col min="13329" max="13330" width="10.7109375" style="3298" customWidth="1"/>
    <col min="13331" max="13331" width="9.140625" style="3298" customWidth="1"/>
    <col min="13332" max="13332" width="12.85546875" style="3298" customWidth="1"/>
    <col min="13333" max="13333" width="23.42578125" style="3298" customWidth="1"/>
    <col min="13334" max="13335" width="9.140625" style="3298" customWidth="1"/>
    <col min="13336" max="13336" width="10.5703125" style="3298" bestFit="1" customWidth="1"/>
    <col min="13337" max="13337" width="11.28515625" style="3298" customWidth="1"/>
    <col min="13338" max="13568" width="9.140625" style="3298"/>
    <col min="13569" max="13569" width="95.140625" style="3298" customWidth="1"/>
    <col min="13570" max="13570" width="17" style="3298" customWidth="1"/>
    <col min="13571" max="13571" width="16.7109375" style="3298" customWidth="1"/>
    <col min="13572" max="13572" width="17" style="3298" customWidth="1"/>
    <col min="13573" max="13573" width="16.7109375" style="3298" customWidth="1"/>
    <col min="13574" max="13574" width="17" style="3298" customWidth="1"/>
    <col min="13575" max="13575" width="16.7109375" style="3298" customWidth="1"/>
    <col min="13576" max="13576" width="17" style="3298" customWidth="1"/>
    <col min="13577" max="13583" width="16.7109375" style="3298" customWidth="1"/>
    <col min="13584" max="13584" width="18" style="3298" customWidth="1"/>
    <col min="13585" max="13586" width="10.7109375" style="3298" customWidth="1"/>
    <col min="13587" max="13587" width="9.140625" style="3298" customWidth="1"/>
    <col min="13588" max="13588" width="12.85546875" style="3298" customWidth="1"/>
    <col min="13589" max="13589" width="23.42578125" style="3298" customWidth="1"/>
    <col min="13590" max="13591" width="9.140625" style="3298" customWidth="1"/>
    <col min="13592" max="13592" width="10.5703125" style="3298" bestFit="1" customWidth="1"/>
    <col min="13593" max="13593" width="11.28515625" style="3298" customWidth="1"/>
    <col min="13594" max="13824" width="9.140625" style="3298"/>
    <col min="13825" max="13825" width="95.140625" style="3298" customWidth="1"/>
    <col min="13826" max="13826" width="17" style="3298" customWidth="1"/>
    <col min="13827" max="13827" width="16.7109375" style="3298" customWidth="1"/>
    <col min="13828" max="13828" width="17" style="3298" customWidth="1"/>
    <col min="13829" max="13829" width="16.7109375" style="3298" customWidth="1"/>
    <col min="13830" max="13830" width="17" style="3298" customWidth="1"/>
    <col min="13831" max="13831" width="16.7109375" style="3298" customWidth="1"/>
    <col min="13832" max="13832" width="17" style="3298" customWidth="1"/>
    <col min="13833" max="13839" width="16.7109375" style="3298" customWidth="1"/>
    <col min="13840" max="13840" width="18" style="3298" customWidth="1"/>
    <col min="13841" max="13842" width="10.7109375" style="3298" customWidth="1"/>
    <col min="13843" max="13843" width="9.140625" style="3298" customWidth="1"/>
    <col min="13844" max="13844" width="12.85546875" style="3298" customWidth="1"/>
    <col min="13845" max="13845" width="23.42578125" style="3298" customWidth="1"/>
    <col min="13846" max="13847" width="9.140625" style="3298" customWidth="1"/>
    <col min="13848" max="13848" width="10.5703125" style="3298" bestFit="1" customWidth="1"/>
    <col min="13849" max="13849" width="11.28515625" style="3298" customWidth="1"/>
    <col min="13850" max="14080" width="9.140625" style="3298"/>
    <col min="14081" max="14081" width="95.140625" style="3298" customWidth="1"/>
    <col min="14082" max="14082" width="17" style="3298" customWidth="1"/>
    <col min="14083" max="14083" width="16.7109375" style="3298" customWidth="1"/>
    <col min="14084" max="14084" width="17" style="3298" customWidth="1"/>
    <col min="14085" max="14085" width="16.7109375" style="3298" customWidth="1"/>
    <col min="14086" max="14086" width="17" style="3298" customWidth="1"/>
    <col min="14087" max="14087" width="16.7109375" style="3298" customWidth="1"/>
    <col min="14088" max="14088" width="17" style="3298" customWidth="1"/>
    <col min="14089" max="14095" width="16.7109375" style="3298" customWidth="1"/>
    <col min="14096" max="14096" width="18" style="3298" customWidth="1"/>
    <col min="14097" max="14098" width="10.7109375" style="3298" customWidth="1"/>
    <col min="14099" max="14099" width="9.140625" style="3298" customWidth="1"/>
    <col min="14100" max="14100" width="12.85546875" style="3298" customWidth="1"/>
    <col min="14101" max="14101" width="23.42578125" style="3298" customWidth="1"/>
    <col min="14102" max="14103" width="9.140625" style="3298" customWidth="1"/>
    <col min="14104" max="14104" width="10.5703125" style="3298" bestFit="1" customWidth="1"/>
    <col min="14105" max="14105" width="11.28515625" style="3298" customWidth="1"/>
    <col min="14106" max="14336" width="9.140625" style="3298"/>
    <col min="14337" max="14337" width="95.140625" style="3298" customWidth="1"/>
    <col min="14338" max="14338" width="17" style="3298" customWidth="1"/>
    <col min="14339" max="14339" width="16.7109375" style="3298" customWidth="1"/>
    <col min="14340" max="14340" width="17" style="3298" customWidth="1"/>
    <col min="14341" max="14341" width="16.7109375" style="3298" customWidth="1"/>
    <col min="14342" max="14342" width="17" style="3298" customWidth="1"/>
    <col min="14343" max="14343" width="16.7109375" style="3298" customWidth="1"/>
    <col min="14344" max="14344" width="17" style="3298" customWidth="1"/>
    <col min="14345" max="14351" width="16.7109375" style="3298" customWidth="1"/>
    <col min="14352" max="14352" width="18" style="3298" customWidth="1"/>
    <col min="14353" max="14354" width="10.7109375" style="3298" customWidth="1"/>
    <col min="14355" max="14355" width="9.140625" style="3298" customWidth="1"/>
    <col min="14356" max="14356" width="12.85546875" style="3298" customWidth="1"/>
    <col min="14357" max="14357" width="23.42578125" style="3298" customWidth="1"/>
    <col min="14358" max="14359" width="9.140625" style="3298" customWidth="1"/>
    <col min="14360" max="14360" width="10.5703125" style="3298" bestFit="1" customWidth="1"/>
    <col min="14361" max="14361" width="11.28515625" style="3298" customWidth="1"/>
    <col min="14362" max="14592" width="9.140625" style="3298"/>
    <col min="14593" max="14593" width="95.140625" style="3298" customWidth="1"/>
    <col min="14594" max="14594" width="17" style="3298" customWidth="1"/>
    <col min="14595" max="14595" width="16.7109375" style="3298" customWidth="1"/>
    <col min="14596" max="14596" width="17" style="3298" customWidth="1"/>
    <col min="14597" max="14597" width="16.7109375" style="3298" customWidth="1"/>
    <col min="14598" max="14598" width="17" style="3298" customWidth="1"/>
    <col min="14599" max="14599" width="16.7109375" style="3298" customWidth="1"/>
    <col min="14600" max="14600" width="17" style="3298" customWidth="1"/>
    <col min="14601" max="14607" width="16.7109375" style="3298" customWidth="1"/>
    <col min="14608" max="14608" width="18" style="3298" customWidth="1"/>
    <col min="14609" max="14610" width="10.7109375" style="3298" customWidth="1"/>
    <col min="14611" max="14611" width="9.140625" style="3298" customWidth="1"/>
    <col min="14612" max="14612" width="12.85546875" style="3298" customWidth="1"/>
    <col min="14613" max="14613" width="23.42578125" style="3298" customWidth="1"/>
    <col min="14614" max="14615" width="9.140625" style="3298" customWidth="1"/>
    <col min="14616" max="14616" width="10.5703125" style="3298" bestFit="1" customWidth="1"/>
    <col min="14617" max="14617" width="11.28515625" style="3298" customWidth="1"/>
    <col min="14618" max="14848" width="9.140625" style="3298"/>
    <col min="14849" max="14849" width="95.140625" style="3298" customWidth="1"/>
    <col min="14850" max="14850" width="17" style="3298" customWidth="1"/>
    <col min="14851" max="14851" width="16.7109375" style="3298" customWidth="1"/>
    <col min="14852" max="14852" width="17" style="3298" customWidth="1"/>
    <col min="14853" max="14853" width="16.7109375" style="3298" customWidth="1"/>
    <col min="14854" max="14854" width="17" style="3298" customWidth="1"/>
    <col min="14855" max="14855" width="16.7109375" style="3298" customWidth="1"/>
    <col min="14856" max="14856" width="17" style="3298" customWidth="1"/>
    <col min="14857" max="14863" width="16.7109375" style="3298" customWidth="1"/>
    <col min="14864" max="14864" width="18" style="3298" customWidth="1"/>
    <col min="14865" max="14866" width="10.7109375" style="3298" customWidth="1"/>
    <col min="14867" max="14867" width="9.140625" style="3298" customWidth="1"/>
    <col min="14868" max="14868" width="12.85546875" style="3298" customWidth="1"/>
    <col min="14869" max="14869" width="23.42578125" style="3298" customWidth="1"/>
    <col min="14870" max="14871" width="9.140625" style="3298" customWidth="1"/>
    <col min="14872" max="14872" width="10.5703125" style="3298" bestFit="1" customWidth="1"/>
    <col min="14873" max="14873" width="11.28515625" style="3298" customWidth="1"/>
    <col min="14874" max="15104" width="9.140625" style="3298"/>
    <col min="15105" max="15105" width="95.140625" style="3298" customWidth="1"/>
    <col min="15106" max="15106" width="17" style="3298" customWidth="1"/>
    <col min="15107" max="15107" width="16.7109375" style="3298" customWidth="1"/>
    <col min="15108" max="15108" width="17" style="3298" customWidth="1"/>
    <col min="15109" max="15109" width="16.7109375" style="3298" customWidth="1"/>
    <col min="15110" max="15110" width="17" style="3298" customWidth="1"/>
    <col min="15111" max="15111" width="16.7109375" style="3298" customWidth="1"/>
    <col min="15112" max="15112" width="17" style="3298" customWidth="1"/>
    <col min="15113" max="15119" width="16.7109375" style="3298" customWidth="1"/>
    <col min="15120" max="15120" width="18" style="3298" customWidth="1"/>
    <col min="15121" max="15122" width="10.7109375" style="3298" customWidth="1"/>
    <col min="15123" max="15123" width="9.140625" style="3298" customWidth="1"/>
    <col min="15124" max="15124" width="12.85546875" style="3298" customWidth="1"/>
    <col min="15125" max="15125" width="23.42578125" style="3298" customWidth="1"/>
    <col min="15126" max="15127" width="9.140625" style="3298" customWidth="1"/>
    <col min="15128" max="15128" width="10.5703125" style="3298" bestFit="1" customWidth="1"/>
    <col min="15129" max="15129" width="11.28515625" style="3298" customWidth="1"/>
    <col min="15130" max="15360" width="9.140625" style="3298"/>
    <col min="15361" max="15361" width="95.140625" style="3298" customWidth="1"/>
    <col min="15362" max="15362" width="17" style="3298" customWidth="1"/>
    <col min="15363" max="15363" width="16.7109375" style="3298" customWidth="1"/>
    <col min="15364" max="15364" width="17" style="3298" customWidth="1"/>
    <col min="15365" max="15365" width="16.7109375" style="3298" customWidth="1"/>
    <col min="15366" max="15366" width="17" style="3298" customWidth="1"/>
    <col min="15367" max="15367" width="16.7109375" style="3298" customWidth="1"/>
    <col min="15368" max="15368" width="17" style="3298" customWidth="1"/>
    <col min="15369" max="15375" width="16.7109375" style="3298" customWidth="1"/>
    <col min="15376" max="15376" width="18" style="3298" customWidth="1"/>
    <col min="15377" max="15378" width="10.7109375" style="3298" customWidth="1"/>
    <col min="15379" max="15379" width="9.140625" style="3298" customWidth="1"/>
    <col min="15380" max="15380" width="12.85546875" style="3298" customWidth="1"/>
    <col min="15381" max="15381" width="23.42578125" style="3298" customWidth="1"/>
    <col min="15382" max="15383" width="9.140625" style="3298" customWidth="1"/>
    <col min="15384" max="15384" width="10.5703125" style="3298" bestFit="1" customWidth="1"/>
    <col min="15385" max="15385" width="11.28515625" style="3298" customWidth="1"/>
    <col min="15386" max="15616" width="9.140625" style="3298"/>
    <col min="15617" max="15617" width="95.140625" style="3298" customWidth="1"/>
    <col min="15618" max="15618" width="17" style="3298" customWidth="1"/>
    <col min="15619" max="15619" width="16.7109375" style="3298" customWidth="1"/>
    <col min="15620" max="15620" width="17" style="3298" customWidth="1"/>
    <col min="15621" max="15621" width="16.7109375" style="3298" customWidth="1"/>
    <col min="15622" max="15622" width="17" style="3298" customWidth="1"/>
    <col min="15623" max="15623" width="16.7109375" style="3298" customWidth="1"/>
    <col min="15624" max="15624" width="17" style="3298" customWidth="1"/>
    <col min="15625" max="15631" width="16.7109375" style="3298" customWidth="1"/>
    <col min="15632" max="15632" width="18" style="3298" customWidth="1"/>
    <col min="15633" max="15634" width="10.7109375" style="3298" customWidth="1"/>
    <col min="15635" max="15635" width="9.140625" style="3298" customWidth="1"/>
    <col min="15636" max="15636" width="12.85546875" style="3298" customWidth="1"/>
    <col min="15637" max="15637" width="23.42578125" style="3298" customWidth="1"/>
    <col min="15638" max="15639" width="9.140625" style="3298" customWidth="1"/>
    <col min="15640" max="15640" width="10.5703125" style="3298" bestFit="1" customWidth="1"/>
    <col min="15641" max="15641" width="11.28515625" style="3298" customWidth="1"/>
    <col min="15642" max="15872" width="9.140625" style="3298"/>
    <col min="15873" max="15873" width="95.140625" style="3298" customWidth="1"/>
    <col min="15874" max="15874" width="17" style="3298" customWidth="1"/>
    <col min="15875" max="15875" width="16.7109375" style="3298" customWidth="1"/>
    <col min="15876" max="15876" width="17" style="3298" customWidth="1"/>
    <col min="15877" max="15877" width="16.7109375" style="3298" customWidth="1"/>
    <col min="15878" max="15878" width="17" style="3298" customWidth="1"/>
    <col min="15879" max="15879" width="16.7109375" style="3298" customWidth="1"/>
    <col min="15880" max="15880" width="17" style="3298" customWidth="1"/>
    <col min="15881" max="15887" width="16.7109375" style="3298" customWidth="1"/>
    <col min="15888" max="15888" width="18" style="3298" customWidth="1"/>
    <col min="15889" max="15890" width="10.7109375" style="3298" customWidth="1"/>
    <col min="15891" max="15891" width="9.140625" style="3298" customWidth="1"/>
    <col min="15892" max="15892" width="12.85546875" style="3298" customWidth="1"/>
    <col min="15893" max="15893" width="23.42578125" style="3298" customWidth="1"/>
    <col min="15894" max="15895" width="9.140625" style="3298" customWidth="1"/>
    <col min="15896" max="15896" width="10.5703125" style="3298" bestFit="1" customWidth="1"/>
    <col min="15897" max="15897" width="11.28515625" style="3298" customWidth="1"/>
    <col min="15898" max="16128" width="9.140625" style="3298"/>
    <col min="16129" max="16129" width="95.140625" style="3298" customWidth="1"/>
    <col min="16130" max="16130" width="17" style="3298" customWidth="1"/>
    <col min="16131" max="16131" width="16.7109375" style="3298" customWidth="1"/>
    <col min="16132" max="16132" width="17" style="3298" customWidth="1"/>
    <col min="16133" max="16133" width="16.7109375" style="3298" customWidth="1"/>
    <col min="16134" max="16134" width="17" style="3298" customWidth="1"/>
    <col min="16135" max="16135" width="16.7109375" style="3298" customWidth="1"/>
    <col min="16136" max="16136" width="17" style="3298" customWidth="1"/>
    <col min="16137" max="16143" width="16.7109375" style="3298" customWidth="1"/>
    <col min="16144" max="16144" width="18" style="3298" customWidth="1"/>
    <col min="16145" max="16146" width="10.7109375" style="3298" customWidth="1"/>
    <col min="16147" max="16147" width="9.140625" style="3298" customWidth="1"/>
    <col min="16148" max="16148" width="12.85546875" style="3298" customWidth="1"/>
    <col min="16149" max="16149" width="23.42578125" style="3298" customWidth="1"/>
    <col min="16150" max="16151" width="9.140625" style="3298" customWidth="1"/>
    <col min="16152" max="16152" width="10.5703125" style="3298" bestFit="1" customWidth="1"/>
    <col min="16153" max="16153" width="11.28515625" style="3298" customWidth="1"/>
    <col min="16154" max="16384" width="9.140625" style="3298"/>
  </cols>
  <sheetData>
    <row r="1" spans="1:20" ht="25.5" customHeight="1">
      <c r="A1" s="8073" t="s">
        <v>261</v>
      </c>
      <c r="B1" s="8073"/>
      <c r="C1" s="8073"/>
      <c r="D1" s="8073"/>
      <c r="E1" s="8073"/>
      <c r="F1" s="8073"/>
      <c r="G1" s="8073"/>
      <c r="H1" s="8073"/>
      <c r="I1" s="8073"/>
      <c r="J1" s="8073"/>
      <c r="K1" s="8073"/>
      <c r="L1" s="8073"/>
      <c r="M1" s="8073"/>
      <c r="N1" s="8073"/>
      <c r="O1" s="8073"/>
      <c r="P1" s="8073"/>
      <c r="Q1" s="3297"/>
      <c r="R1" s="3297"/>
      <c r="S1" s="3297"/>
      <c r="T1" s="3297"/>
    </row>
    <row r="2" spans="1:20">
      <c r="A2" s="7348" t="s">
        <v>178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</row>
    <row r="3" spans="1:20" ht="25.5" customHeight="1">
      <c r="A3" s="8073" t="s">
        <v>378</v>
      </c>
      <c r="B3" s="8073"/>
      <c r="C3" s="8073"/>
      <c r="D3" s="8073"/>
      <c r="E3" s="8073"/>
      <c r="F3" s="8073"/>
      <c r="G3" s="8073"/>
      <c r="H3" s="8073"/>
      <c r="I3" s="8073"/>
      <c r="J3" s="8073"/>
      <c r="K3" s="8073"/>
      <c r="L3" s="8073"/>
      <c r="M3" s="8073"/>
      <c r="N3" s="8073"/>
      <c r="O3" s="8073"/>
      <c r="P3" s="8073"/>
      <c r="Q3" s="4733"/>
      <c r="R3" s="4733"/>
    </row>
    <row r="4" spans="1:20" ht="26.25" thickBot="1">
      <c r="A4" s="3299"/>
    </row>
    <row r="5" spans="1:20" ht="26.25" customHeight="1">
      <c r="A5" s="7325" t="s">
        <v>1</v>
      </c>
      <c r="B5" s="7328" t="s">
        <v>2</v>
      </c>
      <c r="C5" s="8077"/>
      <c r="D5" s="7336"/>
      <c r="E5" s="7328" t="s">
        <v>3</v>
      </c>
      <c r="F5" s="8077"/>
      <c r="G5" s="7336"/>
      <c r="H5" s="7328" t="s">
        <v>4</v>
      </c>
      <c r="I5" s="8077"/>
      <c r="J5" s="7336"/>
      <c r="K5" s="7328" t="s">
        <v>5</v>
      </c>
      <c r="L5" s="8077"/>
      <c r="M5" s="7336"/>
      <c r="N5" s="7340" t="s">
        <v>22</v>
      </c>
      <c r="O5" s="8084"/>
      <c r="P5" s="8085"/>
      <c r="Q5" s="4729"/>
      <c r="R5" s="4729"/>
    </row>
    <row r="6" spans="1:20" ht="16.5" customHeight="1" thickBot="1">
      <c r="A6" s="8075"/>
      <c r="B6" s="8078"/>
      <c r="C6" s="8079"/>
      <c r="D6" s="8080"/>
      <c r="E6" s="8081"/>
      <c r="F6" s="8082"/>
      <c r="G6" s="8083"/>
      <c r="H6" s="8081"/>
      <c r="I6" s="8082"/>
      <c r="J6" s="8083"/>
      <c r="K6" s="8078"/>
      <c r="L6" s="8079"/>
      <c r="M6" s="8080"/>
      <c r="N6" s="8086"/>
      <c r="O6" s="8087"/>
      <c r="P6" s="8088"/>
      <c r="Q6" s="4729"/>
      <c r="R6" s="4729"/>
    </row>
    <row r="7" spans="1:20" ht="84" customHeight="1" thickBot="1">
      <c r="A7" s="8076"/>
      <c r="B7" s="1734" t="s">
        <v>7</v>
      </c>
      <c r="C7" s="1735" t="s">
        <v>8</v>
      </c>
      <c r="D7" s="1736" t="s">
        <v>9</v>
      </c>
      <c r="E7" s="1734" t="s">
        <v>7</v>
      </c>
      <c r="F7" s="1735" t="s">
        <v>8</v>
      </c>
      <c r="G7" s="1736" t="s">
        <v>9</v>
      </c>
      <c r="H7" s="1734" t="s">
        <v>179</v>
      </c>
      <c r="I7" s="1735" t="s">
        <v>8</v>
      </c>
      <c r="J7" s="1736" t="s">
        <v>9</v>
      </c>
      <c r="K7" s="1734" t="s">
        <v>179</v>
      </c>
      <c r="L7" s="1735" t="s">
        <v>8</v>
      </c>
      <c r="M7" s="1736" t="s">
        <v>9</v>
      </c>
      <c r="N7" s="1734" t="s">
        <v>7</v>
      </c>
      <c r="O7" s="1735" t="s">
        <v>8</v>
      </c>
      <c r="P7" s="1737" t="s">
        <v>9</v>
      </c>
      <c r="Q7" s="4729"/>
      <c r="R7" s="4729"/>
    </row>
    <row r="8" spans="1:20" ht="27" thickBot="1">
      <c r="A8" s="1742" t="s">
        <v>10</v>
      </c>
      <c r="B8" s="1488"/>
      <c r="C8" s="1488"/>
      <c r="D8" s="1488"/>
      <c r="E8" s="1488"/>
      <c r="F8" s="1488"/>
      <c r="G8" s="3300"/>
      <c r="H8" s="3301"/>
      <c r="I8" s="1488"/>
      <c r="J8" s="1488"/>
      <c r="K8" s="1488"/>
      <c r="L8" s="1488"/>
      <c r="M8" s="3300"/>
      <c r="N8" s="1488"/>
      <c r="O8" s="1488"/>
      <c r="P8" s="3300"/>
      <c r="Q8" s="4729"/>
      <c r="R8" s="4729"/>
    </row>
    <row r="9" spans="1:20" ht="35.25" customHeight="1">
      <c r="A9" s="3694" t="s">
        <v>262</v>
      </c>
      <c r="B9" s="5227">
        <v>28</v>
      </c>
      <c r="C9" s="5227">
        <v>15</v>
      </c>
      <c r="D9" s="5257">
        <v>43</v>
      </c>
      <c r="E9" s="6975">
        <v>36</v>
      </c>
      <c r="F9" s="6975">
        <v>15</v>
      </c>
      <c r="G9" s="5258">
        <f>E9+F9</f>
        <v>51</v>
      </c>
      <c r="H9" s="6084">
        <v>20</v>
      </c>
      <c r="I9" s="6084">
        <v>8</v>
      </c>
      <c r="J9" s="6085">
        <v>28</v>
      </c>
      <c r="K9" s="6086">
        <v>14</v>
      </c>
      <c r="L9" s="6084">
        <v>13</v>
      </c>
      <c r="M9" s="6087">
        <f>K9+L9</f>
        <v>27</v>
      </c>
      <c r="N9" s="3302">
        <f>SUM(B9+E9+H9+K9)</f>
        <v>98</v>
      </c>
      <c r="O9" s="3302">
        <f>SUM(C9+F9+I9+L9)</f>
        <v>51</v>
      </c>
      <c r="P9" s="3303">
        <f>SUM(D9+G9+J9+M9)</f>
        <v>149</v>
      </c>
      <c r="Q9" s="4729"/>
      <c r="R9" s="4729"/>
    </row>
    <row r="10" spans="1:20" ht="42.75" customHeight="1">
      <c r="A10" s="3694" t="s">
        <v>263</v>
      </c>
      <c r="B10" s="5227">
        <v>0</v>
      </c>
      <c r="C10" s="5227">
        <v>0</v>
      </c>
      <c r="D10" s="5257">
        <v>0</v>
      </c>
      <c r="E10" s="6975">
        <v>0</v>
      </c>
      <c r="F10" s="6975">
        <v>0</v>
      </c>
      <c r="G10" s="5258">
        <f>E10+F10</f>
        <v>0</v>
      </c>
      <c r="H10" s="6084">
        <v>0</v>
      </c>
      <c r="I10" s="6084">
        <v>0</v>
      </c>
      <c r="J10" s="6085">
        <v>0</v>
      </c>
      <c r="K10" s="6086">
        <v>10</v>
      </c>
      <c r="L10" s="6088">
        <v>0</v>
      </c>
      <c r="M10" s="6087">
        <v>10</v>
      </c>
      <c r="N10" s="3302">
        <f t="shared" ref="N10:O11" si="0">B10+E10+H10+K10</f>
        <v>10</v>
      </c>
      <c r="O10" s="3302">
        <f t="shared" si="0"/>
        <v>0</v>
      </c>
      <c r="P10" s="3303">
        <f>SUM(N10:O10)</f>
        <v>10</v>
      </c>
      <c r="Q10" s="4729"/>
      <c r="R10" s="4729"/>
    </row>
    <row r="11" spans="1:20" ht="26.25">
      <c r="A11" s="3694" t="s">
        <v>264</v>
      </c>
      <c r="B11" s="5227">
        <v>15</v>
      </c>
      <c r="C11" s="5227">
        <v>1</v>
      </c>
      <c r="D11" s="5257">
        <v>16</v>
      </c>
      <c r="E11" s="6975">
        <v>12</v>
      </c>
      <c r="F11" s="6975">
        <v>0</v>
      </c>
      <c r="G11" s="5258">
        <f>E11+F11</f>
        <v>12</v>
      </c>
      <c r="H11" s="6084">
        <v>17</v>
      </c>
      <c r="I11" s="6084">
        <v>0</v>
      </c>
      <c r="J11" s="6085">
        <v>17</v>
      </c>
      <c r="K11" s="6086">
        <v>14</v>
      </c>
      <c r="L11" s="6088">
        <v>0</v>
      </c>
      <c r="M11" s="6087">
        <v>14</v>
      </c>
      <c r="N11" s="3302">
        <f t="shared" si="0"/>
        <v>58</v>
      </c>
      <c r="O11" s="3302">
        <f t="shared" si="0"/>
        <v>1</v>
      </c>
      <c r="P11" s="3303">
        <f>SUM(N11:O11)</f>
        <v>59</v>
      </c>
      <c r="Q11" s="4729"/>
      <c r="R11" s="4729"/>
    </row>
    <row r="12" spans="1:20" ht="26.25">
      <c r="A12" s="3694" t="s">
        <v>265</v>
      </c>
      <c r="B12" s="5227">
        <v>22</v>
      </c>
      <c r="C12" s="5227">
        <v>8</v>
      </c>
      <c r="D12" s="5257">
        <v>30</v>
      </c>
      <c r="E12" s="6885">
        <v>20</v>
      </c>
      <c r="F12" s="6885">
        <v>3</v>
      </c>
      <c r="G12" s="5260">
        <f>E12+F12</f>
        <v>23</v>
      </c>
      <c r="H12" s="6084">
        <v>24</v>
      </c>
      <c r="I12" s="6084">
        <v>5</v>
      </c>
      <c r="J12" s="6085">
        <v>29</v>
      </c>
      <c r="K12" s="6086">
        <v>29</v>
      </c>
      <c r="L12" s="6088">
        <v>9</v>
      </c>
      <c r="M12" s="6087">
        <v>38</v>
      </c>
      <c r="N12" s="3302">
        <f>B12+E12+H12+K12</f>
        <v>95</v>
      </c>
      <c r="O12" s="3302">
        <f>C12+F292+I12+L12+F12</f>
        <v>25</v>
      </c>
      <c r="P12" s="3303">
        <f>SUM(N12:O12)</f>
        <v>120</v>
      </c>
      <c r="Q12" s="4729"/>
      <c r="R12" s="4729"/>
    </row>
    <row r="13" spans="1:20" ht="37.5" customHeight="1" thickBot="1">
      <c r="A13" s="3694" t="s">
        <v>266</v>
      </c>
      <c r="B13" s="5227">
        <v>12</v>
      </c>
      <c r="C13" s="5227">
        <v>2</v>
      </c>
      <c r="D13" s="5257">
        <v>14</v>
      </c>
      <c r="E13" s="6975">
        <v>7</v>
      </c>
      <c r="F13" s="6975">
        <v>0</v>
      </c>
      <c r="G13" s="5258">
        <f>E13+F13</f>
        <v>7</v>
      </c>
      <c r="H13" s="6084">
        <v>17</v>
      </c>
      <c r="I13" s="6084">
        <v>1</v>
      </c>
      <c r="J13" s="6085">
        <v>18</v>
      </c>
      <c r="K13" s="6086">
        <v>19</v>
      </c>
      <c r="L13" s="6088">
        <v>0</v>
      </c>
      <c r="M13" s="6087">
        <v>19</v>
      </c>
      <c r="N13" s="3302">
        <f>B13+E13+H13+K13</f>
        <v>55</v>
      </c>
      <c r="O13" s="3302">
        <f>C13+I13+L13+F13</f>
        <v>3</v>
      </c>
      <c r="P13" s="3303">
        <f>SUM(N13:O13)</f>
        <v>58</v>
      </c>
      <c r="Q13" s="4729"/>
      <c r="R13" s="4729"/>
    </row>
    <row r="14" spans="1:20" ht="35.25" customHeight="1" thickBot="1">
      <c r="A14" s="3695" t="s">
        <v>27</v>
      </c>
      <c r="B14" s="5267">
        <f>SUM(B9:B13)</f>
        <v>77</v>
      </c>
      <c r="C14" s="5267">
        <f>SUM(C9:C13)</f>
        <v>26</v>
      </c>
      <c r="D14" s="5268">
        <f>SUM(D9:D13)</f>
        <v>103</v>
      </c>
      <c r="E14" s="6891">
        <f>SUM(E9:E13)</f>
        <v>75</v>
      </c>
      <c r="F14" s="6891">
        <f t="shared" ref="F14" si="1">SUM(F9:F13)</f>
        <v>18</v>
      </c>
      <c r="G14" s="5267">
        <f t="shared" ref="G14" si="2">SUM(G9:G13)</f>
        <v>93</v>
      </c>
      <c r="H14" s="6089">
        <f t="shared" ref="H14:J14" si="3">SUM(H9:H13)</f>
        <v>78</v>
      </c>
      <c r="I14" s="6089">
        <f t="shared" si="3"/>
        <v>14</v>
      </c>
      <c r="J14" s="6089">
        <f t="shared" si="3"/>
        <v>92</v>
      </c>
      <c r="K14" s="6089">
        <f t="shared" ref="K14:M14" si="4">SUM(K9:K13)</f>
        <v>86</v>
      </c>
      <c r="L14" s="6089">
        <f t="shared" si="4"/>
        <v>22</v>
      </c>
      <c r="M14" s="6089">
        <f t="shared" si="4"/>
        <v>108</v>
      </c>
      <c r="N14" s="1691">
        <f t="shared" ref="N14:O14" si="5">SUM(N9:N13)</f>
        <v>316</v>
      </c>
      <c r="O14" s="1691">
        <f t="shared" si="5"/>
        <v>80</v>
      </c>
      <c r="P14" s="1740">
        <f>SUM(P9:P13)</f>
        <v>396</v>
      </c>
      <c r="Q14" s="4729"/>
      <c r="R14" s="4729"/>
    </row>
    <row r="15" spans="1:20" ht="27" thickBot="1">
      <c r="A15" s="3695" t="s">
        <v>15</v>
      </c>
      <c r="B15" s="5229"/>
      <c r="C15" s="5230"/>
      <c r="D15" s="5231"/>
      <c r="E15" s="6895"/>
      <c r="F15" s="6895"/>
      <c r="G15" s="5261"/>
      <c r="H15" s="1082"/>
      <c r="I15" s="1082"/>
      <c r="J15" s="1610"/>
      <c r="K15" s="5034"/>
      <c r="L15" s="1082"/>
      <c r="M15" s="1083"/>
      <c r="N15" s="3304"/>
      <c r="O15" s="407"/>
      <c r="P15" s="542"/>
      <c r="Q15" s="2719"/>
      <c r="R15" s="2719"/>
    </row>
    <row r="16" spans="1:20" ht="27" thickBot="1">
      <c r="A16" s="5035" t="s">
        <v>16</v>
      </c>
      <c r="B16" s="5262"/>
      <c r="C16" s="5263"/>
      <c r="D16" s="5264"/>
      <c r="E16" s="6901"/>
      <c r="F16" s="6899"/>
      <c r="G16" s="5265"/>
      <c r="H16" s="6090"/>
      <c r="I16" s="6091" t="s">
        <v>28</v>
      </c>
      <c r="J16" s="6092"/>
      <c r="K16" s="6093"/>
      <c r="L16" s="6094"/>
      <c r="M16" s="6095"/>
      <c r="N16" s="5036"/>
      <c r="O16" s="5037"/>
      <c r="P16" s="4774"/>
      <c r="Q16" s="4730"/>
      <c r="R16" s="4730"/>
    </row>
    <row r="17" spans="1:18" ht="30.75" customHeight="1">
      <c r="A17" s="5038" t="s">
        <v>262</v>
      </c>
      <c r="B17" s="6976">
        <v>28</v>
      </c>
      <c r="C17" s="6977">
        <v>15</v>
      </c>
      <c r="D17" s="6977">
        <v>43</v>
      </c>
      <c r="E17" s="6981">
        <v>34</v>
      </c>
      <c r="F17" s="6982">
        <v>15</v>
      </c>
      <c r="G17" s="7044">
        <f>E17+F17</f>
        <v>49</v>
      </c>
      <c r="H17" s="7045">
        <v>20</v>
      </c>
      <c r="I17" s="6101">
        <v>8</v>
      </c>
      <c r="J17" s="7046">
        <v>28</v>
      </c>
      <c r="K17" s="6101">
        <v>14</v>
      </c>
      <c r="L17" s="6101">
        <v>13</v>
      </c>
      <c r="M17" s="7047">
        <f>K17+L17</f>
        <v>27</v>
      </c>
      <c r="N17" s="5039">
        <f>K17+H17+E17+B17</f>
        <v>96</v>
      </c>
      <c r="O17" s="5040">
        <f>L17+I17+F17+C17</f>
        <v>51</v>
      </c>
      <c r="P17" s="4572">
        <f>N17+O17</f>
        <v>147</v>
      </c>
      <c r="Q17" s="4730"/>
      <c r="R17" s="4730"/>
    </row>
    <row r="18" spans="1:18" ht="41.25" customHeight="1">
      <c r="A18" s="3694" t="s">
        <v>263</v>
      </c>
      <c r="B18" s="7042"/>
      <c r="C18" s="7043"/>
      <c r="D18" s="7048"/>
      <c r="E18" s="7051">
        <v>0</v>
      </c>
      <c r="F18" s="7052">
        <v>0</v>
      </c>
      <c r="G18" s="7049">
        <v>0</v>
      </c>
      <c r="H18" s="6096">
        <v>0</v>
      </c>
      <c r="I18" s="6097">
        <v>0</v>
      </c>
      <c r="J18" s="6098">
        <v>0</v>
      </c>
      <c r="K18" s="6097">
        <v>10</v>
      </c>
      <c r="L18" s="6097">
        <v>0</v>
      </c>
      <c r="M18" s="7050">
        <v>10</v>
      </c>
      <c r="N18" s="1721">
        <f>K18+H18+E18</f>
        <v>10</v>
      </c>
      <c r="O18" s="3307">
        <f>L18+I18+F18+C18</f>
        <v>0</v>
      </c>
      <c r="P18" s="1723">
        <f>N18+O18</f>
        <v>10</v>
      </c>
      <c r="Q18" s="4730"/>
      <c r="R18" s="4730"/>
    </row>
    <row r="19" spans="1:18" ht="26.25">
      <c r="A19" s="3694" t="s">
        <v>264</v>
      </c>
      <c r="B19" s="5227">
        <v>14</v>
      </c>
      <c r="C19" s="5228">
        <v>1</v>
      </c>
      <c r="D19" s="5257">
        <v>15</v>
      </c>
      <c r="E19" s="6978">
        <v>12</v>
      </c>
      <c r="F19" s="6906">
        <v>0</v>
      </c>
      <c r="G19" s="5266">
        <f>SUM(E19:F19)</f>
        <v>12</v>
      </c>
      <c r="H19" s="6084">
        <v>17</v>
      </c>
      <c r="I19" s="6099">
        <v>0</v>
      </c>
      <c r="J19" s="6085">
        <v>17</v>
      </c>
      <c r="K19" s="6086">
        <v>14</v>
      </c>
      <c r="L19" s="6088">
        <v>0</v>
      </c>
      <c r="M19" s="6087">
        <v>14</v>
      </c>
      <c r="N19" s="1721">
        <f>SUM(B19+E19+H19+K19)</f>
        <v>57</v>
      </c>
      <c r="O19" s="3307">
        <f>L19+I19+F19+C19</f>
        <v>1</v>
      </c>
      <c r="P19" s="1723">
        <f>N19+O19</f>
        <v>58</v>
      </c>
      <c r="Q19" s="4730"/>
      <c r="R19" s="4730"/>
    </row>
    <row r="20" spans="1:18" ht="26.25">
      <c r="A20" s="3694" t="s">
        <v>265</v>
      </c>
      <c r="B20" s="5227">
        <v>22</v>
      </c>
      <c r="C20" s="5228">
        <v>8</v>
      </c>
      <c r="D20" s="5257">
        <v>30</v>
      </c>
      <c r="E20" s="6978">
        <v>20</v>
      </c>
      <c r="F20" s="6906">
        <v>3</v>
      </c>
      <c r="G20" s="5266">
        <f>F20+E20</f>
        <v>23</v>
      </c>
      <c r="H20" s="6084">
        <v>24</v>
      </c>
      <c r="I20" s="6099">
        <v>5</v>
      </c>
      <c r="J20" s="6085">
        <v>29</v>
      </c>
      <c r="K20" s="6086">
        <v>29</v>
      </c>
      <c r="L20" s="6088">
        <v>8</v>
      </c>
      <c r="M20" s="6087">
        <v>37</v>
      </c>
      <c r="N20" s="3302">
        <f>B20+E20+H20+K20</f>
        <v>95</v>
      </c>
      <c r="O20" s="3306">
        <f>C20+F20+I20+L20</f>
        <v>24</v>
      </c>
      <c r="P20" s="3303">
        <f t="shared" ref="P20:P21" si="6">SUM(N20:O20)</f>
        <v>119</v>
      </c>
      <c r="Q20" s="4730"/>
      <c r="R20" s="4730"/>
    </row>
    <row r="21" spans="1:18" ht="27" thickBot="1">
      <c r="A21" s="3694" t="s">
        <v>266</v>
      </c>
      <c r="B21" s="5227">
        <v>12</v>
      </c>
      <c r="C21" s="5228">
        <v>2</v>
      </c>
      <c r="D21" s="5257">
        <v>14</v>
      </c>
      <c r="E21" s="6978">
        <v>7</v>
      </c>
      <c r="F21" s="6906">
        <v>0</v>
      </c>
      <c r="G21" s="5266">
        <f>F21+E21</f>
        <v>7</v>
      </c>
      <c r="H21" s="6084">
        <v>17</v>
      </c>
      <c r="I21" s="6099">
        <v>1</v>
      </c>
      <c r="J21" s="6085">
        <v>18</v>
      </c>
      <c r="K21" s="6086">
        <v>19</v>
      </c>
      <c r="L21" s="6088">
        <v>0</v>
      </c>
      <c r="M21" s="6087">
        <v>19</v>
      </c>
      <c r="N21" s="3302">
        <f>B21+E21+H21+K21</f>
        <v>55</v>
      </c>
      <c r="O21" s="3306">
        <f t="shared" ref="O21" si="7">C21+F21+I21+L21</f>
        <v>3</v>
      </c>
      <c r="P21" s="3303">
        <f t="shared" si="6"/>
        <v>58</v>
      </c>
      <c r="Q21" s="4730"/>
      <c r="R21" s="4730"/>
    </row>
    <row r="22" spans="1:18" ht="30.75" customHeight="1" thickBot="1">
      <c r="A22" s="3696" t="s">
        <v>17</v>
      </c>
      <c r="B22" s="4766">
        <f>SUM(B17:B21)</f>
        <v>76</v>
      </c>
      <c r="C22" s="4766">
        <f>SUM(C17:C21)</f>
        <v>26</v>
      </c>
      <c r="D22" s="4766">
        <f>SUM(D17:D21)</f>
        <v>102</v>
      </c>
      <c r="E22" s="7053">
        <f>SUM(E17:E21)</f>
        <v>73</v>
      </c>
      <c r="F22" s="6891">
        <f t="shared" ref="F22" si="8">SUM(F17:F21)</f>
        <v>18</v>
      </c>
      <c r="G22" s="4768">
        <f t="shared" ref="G22" si="9">SUM(G17:G21)</f>
        <v>91</v>
      </c>
      <c r="H22" s="6089">
        <f t="shared" ref="H22:J22" si="10">SUM(H17:H21)</f>
        <v>78</v>
      </c>
      <c r="I22" s="6089">
        <f t="shared" si="10"/>
        <v>14</v>
      </c>
      <c r="J22" s="6089">
        <f t="shared" si="10"/>
        <v>92</v>
      </c>
      <c r="K22" s="6089">
        <f t="shared" ref="K22:M22" si="11">SUM(K17:K21)</f>
        <v>86</v>
      </c>
      <c r="L22" s="6089">
        <f t="shared" si="11"/>
        <v>21</v>
      </c>
      <c r="M22" s="6089">
        <f t="shared" si="11"/>
        <v>107</v>
      </c>
      <c r="N22" s="1740">
        <f t="shared" ref="N22:P22" si="12">SUM(N17:N21)</f>
        <v>313</v>
      </c>
      <c r="O22" s="1740">
        <f t="shared" si="12"/>
        <v>79</v>
      </c>
      <c r="P22" s="1740">
        <f t="shared" si="12"/>
        <v>392</v>
      </c>
      <c r="Q22" s="4730"/>
      <c r="R22" s="4730"/>
    </row>
    <row r="23" spans="1:18" ht="27" customHeight="1">
      <c r="A23" s="3697" t="s">
        <v>18</v>
      </c>
      <c r="B23" s="4769"/>
      <c r="C23" s="4770"/>
      <c r="D23" s="4771"/>
      <c r="E23" s="6917"/>
      <c r="F23" s="5923"/>
      <c r="G23" s="4772"/>
      <c r="H23" s="6100"/>
      <c r="I23" s="6101"/>
      <c r="J23" s="6102"/>
      <c r="K23" s="6100"/>
      <c r="L23" s="6101"/>
      <c r="M23" s="6103"/>
      <c r="N23" s="1721"/>
      <c r="O23" s="3307"/>
      <c r="P23" s="3305"/>
      <c r="Q23" s="4730"/>
      <c r="R23" s="4730"/>
    </row>
    <row r="24" spans="1:18" ht="30.75" customHeight="1">
      <c r="A24" s="3694" t="s">
        <v>262</v>
      </c>
      <c r="B24" s="4773">
        <v>0</v>
      </c>
      <c r="C24" s="4767">
        <v>0</v>
      </c>
      <c r="D24" s="4765">
        <v>0</v>
      </c>
      <c r="E24" s="6909">
        <v>2</v>
      </c>
      <c r="F24" s="6906">
        <v>0</v>
      </c>
      <c r="G24" s="4765">
        <v>2</v>
      </c>
      <c r="H24" s="6104">
        <v>0</v>
      </c>
      <c r="I24" s="6099">
        <v>0</v>
      </c>
      <c r="J24" s="6085">
        <v>0</v>
      </c>
      <c r="K24" s="6104">
        <v>0</v>
      </c>
      <c r="L24" s="6099">
        <v>0</v>
      </c>
      <c r="M24" s="6085">
        <v>0</v>
      </c>
      <c r="N24" s="3302">
        <f t="shared" ref="N24" si="13">B24+E24+H24+K24</f>
        <v>2</v>
      </c>
      <c r="O24" s="3302">
        <f t="shared" ref="O24" si="14">C24+F24+I24+L24</f>
        <v>0</v>
      </c>
      <c r="P24" s="3308">
        <f t="shared" ref="P24" si="15">D24+G24+J24+M24</f>
        <v>2</v>
      </c>
      <c r="Q24" s="2726"/>
      <c r="R24" s="2726"/>
    </row>
    <row r="25" spans="1:18" ht="42.75" customHeight="1">
      <c r="A25" s="3694" t="s">
        <v>263</v>
      </c>
      <c r="B25" s="4773">
        <v>0</v>
      </c>
      <c r="C25" s="4767">
        <v>0</v>
      </c>
      <c r="D25" s="4765">
        <v>0</v>
      </c>
      <c r="E25" s="6909">
        <v>0</v>
      </c>
      <c r="F25" s="6906">
        <v>0</v>
      </c>
      <c r="G25" s="4765">
        <v>0</v>
      </c>
      <c r="H25" s="6104">
        <v>0</v>
      </c>
      <c r="I25" s="6099">
        <v>0</v>
      </c>
      <c r="J25" s="6085">
        <v>0</v>
      </c>
      <c r="K25" s="6104">
        <v>0</v>
      </c>
      <c r="L25" s="6099">
        <v>0</v>
      </c>
      <c r="M25" s="6085">
        <v>0</v>
      </c>
      <c r="N25" s="3302">
        <f t="shared" ref="N25:N28" si="16">B25+E25+H25+K25</f>
        <v>0</v>
      </c>
      <c r="O25" s="3302">
        <f t="shared" ref="O25:O28" si="17">C25+F25+I25+L25</f>
        <v>0</v>
      </c>
      <c r="P25" s="3308">
        <f t="shared" ref="P25:P28" si="18">D25+G25+J25+M25</f>
        <v>0</v>
      </c>
      <c r="Q25" s="2726"/>
      <c r="R25" s="2726"/>
    </row>
    <row r="26" spans="1:18" ht="26.25">
      <c r="A26" s="3694" t="s">
        <v>264</v>
      </c>
      <c r="B26" s="4773">
        <v>1</v>
      </c>
      <c r="C26" s="4767">
        <v>0</v>
      </c>
      <c r="D26" s="4765">
        <v>1</v>
      </c>
      <c r="E26" s="6909">
        <v>0</v>
      </c>
      <c r="F26" s="6906">
        <v>0</v>
      </c>
      <c r="G26" s="4765">
        <v>0</v>
      </c>
      <c r="H26" s="6104">
        <v>0</v>
      </c>
      <c r="I26" s="6099">
        <v>0</v>
      </c>
      <c r="J26" s="6085">
        <v>0</v>
      </c>
      <c r="K26" s="6104">
        <v>0</v>
      </c>
      <c r="L26" s="6099">
        <v>0</v>
      </c>
      <c r="M26" s="6085">
        <v>0</v>
      </c>
      <c r="N26" s="3302">
        <f t="shared" si="16"/>
        <v>1</v>
      </c>
      <c r="O26" s="3302">
        <f t="shared" si="17"/>
        <v>0</v>
      </c>
      <c r="P26" s="3308">
        <f t="shared" si="18"/>
        <v>1</v>
      </c>
      <c r="Q26" s="2726"/>
      <c r="R26" s="2726"/>
    </row>
    <row r="27" spans="1:18" ht="26.25">
      <c r="A27" s="3694" t="s">
        <v>265</v>
      </c>
      <c r="B27" s="4773">
        <v>0</v>
      </c>
      <c r="C27" s="4767">
        <v>0</v>
      </c>
      <c r="D27" s="4765">
        <v>0</v>
      </c>
      <c r="E27" s="6909">
        <v>0</v>
      </c>
      <c r="F27" s="6906">
        <v>0</v>
      </c>
      <c r="G27" s="4765">
        <v>0</v>
      </c>
      <c r="H27" s="6104">
        <v>0</v>
      </c>
      <c r="I27" s="6099">
        <v>0</v>
      </c>
      <c r="J27" s="6085">
        <v>0</v>
      </c>
      <c r="K27" s="6104">
        <v>0</v>
      </c>
      <c r="L27" s="6099">
        <v>1</v>
      </c>
      <c r="M27" s="6085">
        <v>1</v>
      </c>
      <c r="N27" s="3302">
        <f t="shared" si="16"/>
        <v>0</v>
      </c>
      <c r="O27" s="3302">
        <f t="shared" si="17"/>
        <v>1</v>
      </c>
      <c r="P27" s="3308">
        <f t="shared" si="18"/>
        <v>1</v>
      </c>
      <c r="Q27" s="2726"/>
      <c r="R27" s="2726"/>
    </row>
    <row r="28" spans="1:18" ht="27" thickBot="1">
      <c r="A28" s="3694" t="s">
        <v>266</v>
      </c>
      <c r="B28" s="4773">
        <v>0</v>
      </c>
      <c r="C28" s="4767">
        <v>0</v>
      </c>
      <c r="D28" s="4765">
        <v>0</v>
      </c>
      <c r="E28" s="6909">
        <v>0</v>
      </c>
      <c r="F28" s="6906">
        <v>0</v>
      </c>
      <c r="G28" s="4765">
        <v>0</v>
      </c>
      <c r="H28" s="6104">
        <v>0</v>
      </c>
      <c r="I28" s="6099">
        <v>0</v>
      </c>
      <c r="J28" s="6085">
        <v>0</v>
      </c>
      <c r="K28" s="6104">
        <v>0</v>
      </c>
      <c r="L28" s="6099">
        <v>0</v>
      </c>
      <c r="M28" s="6085">
        <v>0</v>
      </c>
      <c r="N28" s="3302">
        <f t="shared" si="16"/>
        <v>0</v>
      </c>
      <c r="O28" s="3302">
        <f t="shared" si="17"/>
        <v>0</v>
      </c>
      <c r="P28" s="3308">
        <f t="shared" si="18"/>
        <v>0</v>
      </c>
      <c r="Q28" s="2726"/>
      <c r="R28" s="2726"/>
    </row>
    <row r="29" spans="1:18" ht="33.75" customHeight="1" thickBot="1">
      <c r="A29" s="3698" t="s">
        <v>19</v>
      </c>
      <c r="B29" s="3309">
        <f>'[4]Бак ОФО ИММиД'!B29</f>
        <v>1</v>
      </c>
      <c r="C29" s="3309">
        <f>'[4]Бак ОФО ИММиД'!C29</f>
        <v>0</v>
      </c>
      <c r="D29" s="3309">
        <v>1</v>
      </c>
      <c r="E29" s="6985">
        <f t="shared" ref="E29:F29" si="19">SUM(E24:E28)</f>
        <v>2</v>
      </c>
      <c r="F29" s="6985">
        <f t="shared" si="19"/>
        <v>0</v>
      </c>
      <c r="G29" s="3310">
        <f>'[4]Бак ОФО ИММиД'!G29</f>
        <v>2</v>
      </c>
      <c r="H29" s="6105">
        <f t="shared" ref="H29:J29" si="20">SUM(H24:H28)</f>
        <v>0</v>
      </c>
      <c r="I29" s="6106">
        <f t="shared" si="20"/>
        <v>0</v>
      </c>
      <c r="J29" s="6107">
        <f t="shared" si="20"/>
        <v>0</v>
      </c>
      <c r="K29" s="6105">
        <f t="shared" ref="K29:M29" si="21">SUM(K24:K28)</f>
        <v>0</v>
      </c>
      <c r="L29" s="6106">
        <f t="shared" si="21"/>
        <v>1</v>
      </c>
      <c r="M29" s="6107">
        <f t="shared" si="21"/>
        <v>1</v>
      </c>
      <c r="N29" s="3309">
        <f t="shared" ref="N29" si="22">SUM(N24:N28)</f>
        <v>3</v>
      </c>
      <c r="O29" s="3309">
        <f t="shared" ref="O29:P29" si="23">SUM(O24:O28)</f>
        <v>1</v>
      </c>
      <c r="P29" s="3310">
        <f t="shared" si="23"/>
        <v>4</v>
      </c>
      <c r="Q29" s="3311"/>
      <c r="R29" s="3311"/>
    </row>
    <row r="30" spans="1:18" ht="30.75" customHeight="1" thickBot="1">
      <c r="A30" s="3699" t="s">
        <v>29</v>
      </c>
      <c r="B30" s="1691">
        <f>B22</f>
        <v>76</v>
      </c>
      <c r="C30" s="1691">
        <f t="shared" ref="C30:P30" si="24">C22</f>
        <v>26</v>
      </c>
      <c r="D30" s="1691">
        <f t="shared" si="24"/>
        <v>102</v>
      </c>
      <c r="E30" s="7054">
        <f t="shared" si="24"/>
        <v>73</v>
      </c>
      <c r="F30" s="6891">
        <f t="shared" si="24"/>
        <v>18</v>
      </c>
      <c r="G30" s="1691">
        <f t="shared" si="24"/>
        <v>91</v>
      </c>
      <c r="H30" s="6089">
        <f t="shared" si="24"/>
        <v>78</v>
      </c>
      <c r="I30" s="6089">
        <f t="shared" si="24"/>
        <v>14</v>
      </c>
      <c r="J30" s="6089">
        <f t="shared" si="24"/>
        <v>92</v>
      </c>
      <c r="K30" s="6089">
        <f t="shared" si="24"/>
        <v>86</v>
      </c>
      <c r="L30" s="6089">
        <f t="shared" si="24"/>
        <v>21</v>
      </c>
      <c r="M30" s="6089">
        <f t="shared" si="24"/>
        <v>107</v>
      </c>
      <c r="N30" s="1691">
        <f t="shared" si="24"/>
        <v>313</v>
      </c>
      <c r="O30" s="1691">
        <f t="shared" si="24"/>
        <v>79</v>
      </c>
      <c r="P30" s="1740">
        <f t="shared" si="24"/>
        <v>392</v>
      </c>
      <c r="Q30" s="3311"/>
      <c r="R30" s="3311"/>
    </row>
    <row r="31" spans="1:18" ht="26.25" thickBot="1">
      <c r="A31" s="3699" t="s">
        <v>30</v>
      </c>
      <c r="B31" s="1691">
        <f>B29</f>
        <v>1</v>
      </c>
      <c r="C31" s="1691">
        <f t="shared" ref="C31:D31" si="25">C29</f>
        <v>0</v>
      </c>
      <c r="D31" s="1691">
        <f t="shared" si="25"/>
        <v>1</v>
      </c>
      <c r="E31" s="1691">
        <f t="shared" ref="E31:P31" si="26">E29</f>
        <v>2</v>
      </c>
      <c r="F31" s="1691">
        <f t="shared" si="26"/>
        <v>0</v>
      </c>
      <c r="G31" s="1691">
        <f t="shared" si="26"/>
        <v>2</v>
      </c>
      <c r="H31" s="6089">
        <f t="shared" si="26"/>
        <v>0</v>
      </c>
      <c r="I31" s="6089">
        <f t="shared" si="26"/>
        <v>0</v>
      </c>
      <c r="J31" s="6089">
        <f t="shared" si="26"/>
        <v>0</v>
      </c>
      <c r="K31" s="6089">
        <f t="shared" si="26"/>
        <v>0</v>
      </c>
      <c r="L31" s="6089">
        <f t="shared" si="26"/>
        <v>1</v>
      </c>
      <c r="M31" s="6089">
        <f t="shared" si="26"/>
        <v>1</v>
      </c>
      <c r="N31" s="1691">
        <f t="shared" si="26"/>
        <v>3</v>
      </c>
      <c r="O31" s="1691">
        <f t="shared" si="26"/>
        <v>1</v>
      </c>
      <c r="P31" s="1740">
        <f t="shared" si="26"/>
        <v>4</v>
      </c>
      <c r="Q31" s="3312"/>
    </row>
    <row r="32" spans="1:18" ht="39.75" customHeight="1" thickBot="1">
      <c r="A32" s="1746" t="s">
        <v>31</v>
      </c>
      <c r="B32" s="3313">
        <f>B30+B31</f>
        <v>77</v>
      </c>
      <c r="C32" s="3313">
        <f t="shared" ref="C32:P32" si="27">C30+C31</f>
        <v>26</v>
      </c>
      <c r="D32" s="3313">
        <f t="shared" si="27"/>
        <v>103</v>
      </c>
      <c r="E32" s="3313">
        <f t="shared" si="27"/>
        <v>75</v>
      </c>
      <c r="F32" s="3313">
        <f t="shared" si="27"/>
        <v>18</v>
      </c>
      <c r="G32" s="3313">
        <f t="shared" si="27"/>
        <v>93</v>
      </c>
      <c r="H32" s="3313">
        <f t="shared" si="27"/>
        <v>78</v>
      </c>
      <c r="I32" s="3313">
        <f t="shared" si="27"/>
        <v>14</v>
      </c>
      <c r="J32" s="3313">
        <f t="shared" si="27"/>
        <v>92</v>
      </c>
      <c r="K32" s="3313">
        <f t="shared" si="27"/>
        <v>86</v>
      </c>
      <c r="L32" s="3313">
        <f t="shared" si="27"/>
        <v>22</v>
      </c>
      <c r="M32" s="3313">
        <f t="shared" si="27"/>
        <v>108</v>
      </c>
      <c r="N32" s="3313">
        <f t="shared" si="27"/>
        <v>316</v>
      </c>
      <c r="O32" s="3313">
        <f t="shared" si="27"/>
        <v>80</v>
      </c>
      <c r="P32" s="3313">
        <f t="shared" si="27"/>
        <v>396</v>
      </c>
      <c r="Q32" s="3311"/>
      <c r="R32" s="3311"/>
    </row>
    <row r="33" spans="1:16">
      <c r="A33" s="8074"/>
      <c r="B33" s="8074"/>
      <c r="C33" s="8074"/>
      <c r="D33" s="8074"/>
      <c r="E33" s="8074"/>
      <c r="F33" s="8074"/>
      <c r="G33" s="8074"/>
      <c r="H33" s="8074"/>
      <c r="I33" s="8074"/>
      <c r="J33" s="8074"/>
      <c r="K33" s="8074"/>
      <c r="L33" s="8074"/>
      <c r="M33" s="8074"/>
      <c r="N33" s="8074"/>
      <c r="O33" s="8074"/>
      <c r="P33" s="8074"/>
    </row>
    <row r="34" spans="1:16">
      <c r="B34" s="3312"/>
      <c r="C34" s="3312"/>
      <c r="D34" s="3312"/>
      <c r="E34" s="3312"/>
      <c r="F34" s="3312"/>
      <c r="G34" s="3312"/>
      <c r="H34" s="3312"/>
      <c r="I34" s="3312"/>
      <c r="J34" s="3312"/>
      <c r="K34" s="3312"/>
      <c r="L34" s="3312"/>
      <c r="M34" s="3312"/>
      <c r="N34" s="3312"/>
      <c r="O34" s="3312"/>
      <c r="P34" s="3312"/>
    </row>
    <row r="35" spans="1:16">
      <c r="B35" s="3311"/>
      <c r="C35" s="3311"/>
      <c r="D35" s="3311"/>
      <c r="E35" s="3311"/>
      <c r="F35" s="3311"/>
      <c r="G35" s="3311"/>
      <c r="H35" s="3311"/>
      <c r="I35" s="3311"/>
      <c r="J35" s="3311"/>
      <c r="K35" s="3311"/>
      <c r="L35" s="3311"/>
      <c r="M35" s="3311"/>
      <c r="N35" s="3311"/>
      <c r="O35" s="3311"/>
      <c r="P35" s="3311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9"/>
  <sheetViews>
    <sheetView zoomScale="50" zoomScaleNormal="50" workbookViewId="0">
      <selection activeCell="P33" sqref="P32:P33"/>
    </sheetView>
  </sheetViews>
  <sheetFormatPr defaultRowHeight="25.5"/>
  <cols>
    <col min="1" max="1" width="88.28515625" style="64" customWidth="1"/>
    <col min="2" max="2" width="13.5703125" style="64" customWidth="1"/>
    <col min="3" max="3" width="16.7109375" style="64" customWidth="1"/>
    <col min="4" max="4" width="11.140625" style="64" customWidth="1"/>
    <col min="5" max="5" width="15.28515625" style="64" customWidth="1"/>
    <col min="6" max="6" width="14.140625" style="64" customWidth="1"/>
    <col min="7" max="7" width="11" style="64" customWidth="1"/>
    <col min="8" max="8" width="14.42578125" style="64" customWidth="1"/>
    <col min="9" max="9" width="16.7109375" style="64" customWidth="1"/>
    <col min="10" max="10" width="12.140625" style="64" customWidth="1"/>
    <col min="11" max="11" width="15" style="64" customWidth="1"/>
    <col min="12" max="12" width="15.28515625" style="64" customWidth="1"/>
    <col min="13" max="13" width="12.7109375" style="64" customWidth="1"/>
    <col min="14" max="14" width="13.85546875" style="64" customWidth="1"/>
    <col min="15" max="15" width="13.5703125" style="64" customWidth="1"/>
    <col min="16" max="16" width="12.42578125" style="64" customWidth="1"/>
    <col min="17" max="17" width="14.7109375" style="64" customWidth="1"/>
    <col min="18" max="18" width="15.28515625" style="64" customWidth="1"/>
    <col min="19" max="19" width="14.5703125" style="64" customWidth="1"/>
    <col min="20" max="20" width="12.85546875" style="64" customWidth="1"/>
    <col min="21" max="21" width="23.42578125" style="64" customWidth="1"/>
    <col min="22" max="23" width="9.140625" style="64" customWidth="1"/>
    <col min="24" max="24" width="10.5703125" style="64" bestFit="1" customWidth="1"/>
    <col min="25" max="25" width="11.28515625" style="64" customWidth="1"/>
    <col min="26" max="256" width="9.140625" style="64"/>
    <col min="257" max="257" width="95.140625" style="64" customWidth="1"/>
    <col min="258" max="258" width="13.5703125" style="64" customWidth="1"/>
    <col min="259" max="259" width="16.7109375" style="64" customWidth="1"/>
    <col min="260" max="260" width="11.140625" style="64" customWidth="1"/>
    <col min="261" max="261" width="16.7109375" style="64" customWidth="1"/>
    <col min="262" max="262" width="14.140625" style="64" customWidth="1"/>
    <col min="263" max="263" width="11" style="64" customWidth="1"/>
    <col min="264" max="264" width="17" style="64" customWidth="1"/>
    <col min="265" max="265" width="16.7109375" style="64" customWidth="1"/>
    <col min="266" max="266" width="12.140625" style="64" customWidth="1"/>
    <col min="267" max="268" width="16.7109375" style="64" customWidth="1"/>
    <col min="269" max="269" width="12.7109375" style="64" customWidth="1"/>
    <col min="270" max="270" width="16.42578125" style="64" customWidth="1"/>
    <col min="271" max="271" width="13.5703125" style="64" customWidth="1"/>
    <col min="272" max="272" width="12.42578125" style="64" customWidth="1"/>
    <col min="273" max="273" width="14.7109375" style="64" customWidth="1"/>
    <col min="274" max="274" width="13.85546875" style="64" customWidth="1"/>
    <col min="275" max="276" width="12.85546875" style="64" customWidth="1"/>
    <col min="277" max="277" width="23.42578125" style="64" customWidth="1"/>
    <col min="278" max="279" width="9.140625" style="64" customWidth="1"/>
    <col min="280" max="280" width="10.5703125" style="64" bestFit="1" customWidth="1"/>
    <col min="281" max="281" width="11.28515625" style="64" customWidth="1"/>
    <col min="282" max="512" width="9.140625" style="64"/>
    <col min="513" max="513" width="95.140625" style="64" customWidth="1"/>
    <col min="514" max="514" width="13.5703125" style="64" customWidth="1"/>
    <col min="515" max="515" width="16.7109375" style="64" customWidth="1"/>
    <col min="516" max="516" width="11.140625" style="64" customWidth="1"/>
    <col min="517" max="517" width="16.7109375" style="64" customWidth="1"/>
    <col min="518" max="518" width="14.140625" style="64" customWidth="1"/>
    <col min="519" max="519" width="11" style="64" customWidth="1"/>
    <col min="520" max="520" width="17" style="64" customWidth="1"/>
    <col min="521" max="521" width="16.7109375" style="64" customWidth="1"/>
    <col min="522" max="522" width="12.140625" style="64" customWidth="1"/>
    <col min="523" max="524" width="16.7109375" style="64" customWidth="1"/>
    <col min="525" max="525" width="12.7109375" style="64" customWidth="1"/>
    <col min="526" max="526" width="16.42578125" style="64" customWidth="1"/>
    <col min="527" max="527" width="13.5703125" style="64" customWidth="1"/>
    <col min="528" max="528" width="12.42578125" style="64" customWidth="1"/>
    <col min="529" max="529" width="14.7109375" style="64" customWidth="1"/>
    <col min="530" max="530" width="13.85546875" style="64" customWidth="1"/>
    <col min="531" max="532" width="12.85546875" style="64" customWidth="1"/>
    <col min="533" max="533" width="23.42578125" style="64" customWidth="1"/>
    <col min="534" max="535" width="9.140625" style="64" customWidth="1"/>
    <col min="536" max="536" width="10.5703125" style="64" bestFit="1" customWidth="1"/>
    <col min="537" max="537" width="11.28515625" style="64" customWidth="1"/>
    <col min="538" max="768" width="9.140625" style="64"/>
    <col min="769" max="769" width="95.140625" style="64" customWidth="1"/>
    <col min="770" max="770" width="13.5703125" style="64" customWidth="1"/>
    <col min="771" max="771" width="16.7109375" style="64" customWidth="1"/>
    <col min="772" max="772" width="11.140625" style="64" customWidth="1"/>
    <col min="773" max="773" width="16.7109375" style="64" customWidth="1"/>
    <col min="774" max="774" width="14.140625" style="64" customWidth="1"/>
    <col min="775" max="775" width="11" style="64" customWidth="1"/>
    <col min="776" max="776" width="17" style="64" customWidth="1"/>
    <col min="777" max="777" width="16.7109375" style="64" customWidth="1"/>
    <col min="778" max="778" width="12.140625" style="64" customWidth="1"/>
    <col min="779" max="780" width="16.7109375" style="64" customWidth="1"/>
    <col min="781" max="781" width="12.7109375" style="64" customWidth="1"/>
    <col min="782" max="782" width="16.42578125" style="64" customWidth="1"/>
    <col min="783" max="783" width="13.5703125" style="64" customWidth="1"/>
    <col min="784" max="784" width="12.42578125" style="64" customWidth="1"/>
    <col min="785" max="785" width="14.7109375" style="64" customWidth="1"/>
    <col min="786" max="786" width="13.85546875" style="64" customWidth="1"/>
    <col min="787" max="788" width="12.85546875" style="64" customWidth="1"/>
    <col min="789" max="789" width="23.42578125" style="64" customWidth="1"/>
    <col min="790" max="791" width="9.140625" style="64" customWidth="1"/>
    <col min="792" max="792" width="10.5703125" style="64" bestFit="1" customWidth="1"/>
    <col min="793" max="793" width="11.28515625" style="64" customWidth="1"/>
    <col min="794" max="1024" width="9.140625" style="64"/>
    <col min="1025" max="1025" width="95.140625" style="64" customWidth="1"/>
    <col min="1026" max="1026" width="13.5703125" style="64" customWidth="1"/>
    <col min="1027" max="1027" width="16.7109375" style="64" customWidth="1"/>
    <col min="1028" max="1028" width="11.140625" style="64" customWidth="1"/>
    <col min="1029" max="1029" width="16.7109375" style="64" customWidth="1"/>
    <col min="1030" max="1030" width="14.140625" style="64" customWidth="1"/>
    <col min="1031" max="1031" width="11" style="64" customWidth="1"/>
    <col min="1032" max="1032" width="17" style="64" customWidth="1"/>
    <col min="1033" max="1033" width="16.7109375" style="64" customWidth="1"/>
    <col min="1034" max="1034" width="12.140625" style="64" customWidth="1"/>
    <col min="1035" max="1036" width="16.7109375" style="64" customWidth="1"/>
    <col min="1037" max="1037" width="12.7109375" style="64" customWidth="1"/>
    <col min="1038" max="1038" width="16.42578125" style="64" customWidth="1"/>
    <col min="1039" max="1039" width="13.5703125" style="64" customWidth="1"/>
    <col min="1040" max="1040" width="12.42578125" style="64" customWidth="1"/>
    <col min="1041" max="1041" width="14.7109375" style="64" customWidth="1"/>
    <col min="1042" max="1042" width="13.85546875" style="64" customWidth="1"/>
    <col min="1043" max="1044" width="12.85546875" style="64" customWidth="1"/>
    <col min="1045" max="1045" width="23.42578125" style="64" customWidth="1"/>
    <col min="1046" max="1047" width="9.140625" style="64" customWidth="1"/>
    <col min="1048" max="1048" width="10.5703125" style="64" bestFit="1" customWidth="1"/>
    <col min="1049" max="1049" width="11.28515625" style="64" customWidth="1"/>
    <col min="1050" max="1280" width="9.140625" style="64"/>
    <col min="1281" max="1281" width="95.140625" style="64" customWidth="1"/>
    <col min="1282" max="1282" width="13.5703125" style="64" customWidth="1"/>
    <col min="1283" max="1283" width="16.7109375" style="64" customWidth="1"/>
    <col min="1284" max="1284" width="11.140625" style="64" customWidth="1"/>
    <col min="1285" max="1285" width="16.7109375" style="64" customWidth="1"/>
    <col min="1286" max="1286" width="14.140625" style="64" customWidth="1"/>
    <col min="1287" max="1287" width="11" style="64" customWidth="1"/>
    <col min="1288" max="1288" width="17" style="64" customWidth="1"/>
    <col min="1289" max="1289" width="16.7109375" style="64" customWidth="1"/>
    <col min="1290" max="1290" width="12.140625" style="64" customWidth="1"/>
    <col min="1291" max="1292" width="16.7109375" style="64" customWidth="1"/>
    <col min="1293" max="1293" width="12.7109375" style="64" customWidth="1"/>
    <col min="1294" max="1294" width="16.42578125" style="64" customWidth="1"/>
    <col min="1295" max="1295" width="13.5703125" style="64" customWidth="1"/>
    <col min="1296" max="1296" width="12.42578125" style="64" customWidth="1"/>
    <col min="1297" max="1297" width="14.7109375" style="64" customWidth="1"/>
    <col min="1298" max="1298" width="13.85546875" style="64" customWidth="1"/>
    <col min="1299" max="1300" width="12.85546875" style="64" customWidth="1"/>
    <col min="1301" max="1301" width="23.42578125" style="64" customWidth="1"/>
    <col min="1302" max="1303" width="9.140625" style="64" customWidth="1"/>
    <col min="1304" max="1304" width="10.5703125" style="64" bestFit="1" customWidth="1"/>
    <col min="1305" max="1305" width="11.28515625" style="64" customWidth="1"/>
    <col min="1306" max="1536" width="9.140625" style="64"/>
    <col min="1537" max="1537" width="95.140625" style="64" customWidth="1"/>
    <col min="1538" max="1538" width="13.5703125" style="64" customWidth="1"/>
    <col min="1539" max="1539" width="16.7109375" style="64" customWidth="1"/>
    <col min="1540" max="1540" width="11.140625" style="64" customWidth="1"/>
    <col min="1541" max="1541" width="16.7109375" style="64" customWidth="1"/>
    <col min="1542" max="1542" width="14.140625" style="64" customWidth="1"/>
    <col min="1543" max="1543" width="11" style="64" customWidth="1"/>
    <col min="1544" max="1544" width="17" style="64" customWidth="1"/>
    <col min="1545" max="1545" width="16.7109375" style="64" customWidth="1"/>
    <col min="1546" max="1546" width="12.140625" style="64" customWidth="1"/>
    <col min="1547" max="1548" width="16.7109375" style="64" customWidth="1"/>
    <col min="1549" max="1549" width="12.7109375" style="64" customWidth="1"/>
    <col min="1550" max="1550" width="16.42578125" style="64" customWidth="1"/>
    <col min="1551" max="1551" width="13.5703125" style="64" customWidth="1"/>
    <col min="1552" max="1552" width="12.42578125" style="64" customWidth="1"/>
    <col min="1553" max="1553" width="14.7109375" style="64" customWidth="1"/>
    <col min="1554" max="1554" width="13.85546875" style="64" customWidth="1"/>
    <col min="1555" max="1556" width="12.85546875" style="64" customWidth="1"/>
    <col min="1557" max="1557" width="23.42578125" style="64" customWidth="1"/>
    <col min="1558" max="1559" width="9.140625" style="64" customWidth="1"/>
    <col min="1560" max="1560" width="10.5703125" style="64" bestFit="1" customWidth="1"/>
    <col min="1561" max="1561" width="11.28515625" style="64" customWidth="1"/>
    <col min="1562" max="1792" width="9.140625" style="64"/>
    <col min="1793" max="1793" width="95.140625" style="64" customWidth="1"/>
    <col min="1794" max="1794" width="13.5703125" style="64" customWidth="1"/>
    <col min="1795" max="1795" width="16.7109375" style="64" customWidth="1"/>
    <col min="1796" max="1796" width="11.140625" style="64" customWidth="1"/>
    <col min="1797" max="1797" width="16.7109375" style="64" customWidth="1"/>
    <col min="1798" max="1798" width="14.140625" style="64" customWidth="1"/>
    <col min="1799" max="1799" width="11" style="64" customWidth="1"/>
    <col min="1800" max="1800" width="17" style="64" customWidth="1"/>
    <col min="1801" max="1801" width="16.7109375" style="64" customWidth="1"/>
    <col min="1802" max="1802" width="12.140625" style="64" customWidth="1"/>
    <col min="1803" max="1804" width="16.7109375" style="64" customWidth="1"/>
    <col min="1805" max="1805" width="12.7109375" style="64" customWidth="1"/>
    <col min="1806" max="1806" width="16.42578125" style="64" customWidth="1"/>
    <col min="1807" max="1807" width="13.5703125" style="64" customWidth="1"/>
    <col min="1808" max="1808" width="12.42578125" style="64" customWidth="1"/>
    <col min="1809" max="1809" width="14.7109375" style="64" customWidth="1"/>
    <col min="1810" max="1810" width="13.85546875" style="64" customWidth="1"/>
    <col min="1811" max="1812" width="12.85546875" style="64" customWidth="1"/>
    <col min="1813" max="1813" width="23.42578125" style="64" customWidth="1"/>
    <col min="1814" max="1815" width="9.140625" style="64" customWidth="1"/>
    <col min="1816" max="1816" width="10.5703125" style="64" bestFit="1" customWidth="1"/>
    <col min="1817" max="1817" width="11.28515625" style="64" customWidth="1"/>
    <col min="1818" max="2048" width="9.140625" style="64"/>
    <col min="2049" max="2049" width="95.140625" style="64" customWidth="1"/>
    <col min="2050" max="2050" width="13.5703125" style="64" customWidth="1"/>
    <col min="2051" max="2051" width="16.7109375" style="64" customWidth="1"/>
    <col min="2052" max="2052" width="11.140625" style="64" customWidth="1"/>
    <col min="2053" max="2053" width="16.7109375" style="64" customWidth="1"/>
    <col min="2054" max="2054" width="14.140625" style="64" customWidth="1"/>
    <col min="2055" max="2055" width="11" style="64" customWidth="1"/>
    <col min="2056" max="2056" width="17" style="64" customWidth="1"/>
    <col min="2057" max="2057" width="16.7109375" style="64" customWidth="1"/>
    <col min="2058" max="2058" width="12.140625" style="64" customWidth="1"/>
    <col min="2059" max="2060" width="16.7109375" style="64" customWidth="1"/>
    <col min="2061" max="2061" width="12.7109375" style="64" customWidth="1"/>
    <col min="2062" max="2062" width="16.42578125" style="64" customWidth="1"/>
    <col min="2063" max="2063" width="13.5703125" style="64" customWidth="1"/>
    <col min="2064" max="2064" width="12.42578125" style="64" customWidth="1"/>
    <col min="2065" max="2065" width="14.7109375" style="64" customWidth="1"/>
    <col min="2066" max="2066" width="13.85546875" style="64" customWidth="1"/>
    <col min="2067" max="2068" width="12.85546875" style="64" customWidth="1"/>
    <col min="2069" max="2069" width="23.42578125" style="64" customWidth="1"/>
    <col min="2070" max="2071" width="9.140625" style="64" customWidth="1"/>
    <col min="2072" max="2072" width="10.5703125" style="64" bestFit="1" customWidth="1"/>
    <col min="2073" max="2073" width="11.28515625" style="64" customWidth="1"/>
    <col min="2074" max="2304" width="9.140625" style="64"/>
    <col min="2305" max="2305" width="95.140625" style="64" customWidth="1"/>
    <col min="2306" max="2306" width="13.5703125" style="64" customWidth="1"/>
    <col min="2307" max="2307" width="16.7109375" style="64" customWidth="1"/>
    <col min="2308" max="2308" width="11.140625" style="64" customWidth="1"/>
    <col min="2309" max="2309" width="16.7109375" style="64" customWidth="1"/>
    <col min="2310" max="2310" width="14.140625" style="64" customWidth="1"/>
    <col min="2311" max="2311" width="11" style="64" customWidth="1"/>
    <col min="2312" max="2312" width="17" style="64" customWidth="1"/>
    <col min="2313" max="2313" width="16.7109375" style="64" customWidth="1"/>
    <col min="2314" max="2314" width="12.140625" style="64" customWidth="1"/>
    <col min="2315" max="2316" width="16.7109375" style="64" customWidth="1"/>
    <col min="2317" max="2317" width="12.7109375" style="64" customWidth="1"/>
    <col min="2318" max="2318" width="16.42578125" style="64" customWidth="1"/>
    <col min="2319" max="2319" width="13.5703125" style="64" customWidth="1"/>
    <col min="2320" max="2320" width="12.42578125" style="64" customWidth="1"/>
    <col min="2321" max="2321" width="14.7109375" style="64" customWidth="1"/>
    <col min="2322" max="2322" width="13.85546875" style="64" customWidth="1"/>
    <col min="2323" max="2324" width="12.85546875" style="64" customWidth="1"/>
    <col min="2325" max="2325" width="23.42578125" style="64" customWidth="1"/>
    <col min="2326" max="2327" width="9.140625" style="64" customWidth="1"/>
    <col min="2328" max="2328" width="10.5703125" style="64" bestFit="1" customWidth="1"/>
    <col min="2329" max="2329" width="11.28515625" style="64" customWidth="1"/>
    <col min="2330" max="2560" width="9.140625" style="64"/>
    <col min="2561" max="2561" width="95.140625" style="64" customWidth="1"/>
    <col min="2562" max="2562" width="13.5703125" style="64" customWidth="1"/>
    <col min="2563" max="2563" width="16.7109375" style="64" customWidth="1"/>
    <col min="2564" max="2564" width="11.140625" style="64" customWidth="1"/>
    <col min="2565" max="2565" width="16.7109375" style="64" customWidth="1"/>
    <col min="2566" max="2566" width="14.140625" style="64" customWidth="1"/>
    <col min="2567" max="2567" width="11" style="64" customWidth="1"/>
    <col min="2568" max="2568" width="17" style="64" customWidth="1"/>
    <col min="2569" max="2569" width="16.7109375" style="64" customWidth="1"/>
    <col min="2570" max="2570" width="12.140625" style="64" customWidth="1"/>
    <col min="2571" max="2572" width="16.7109375" style="64" customWidth="1"/>
    <col min="2573" max="2573" width="12.7109375" style="64" customWidth="1"/>
    <col min="2574" max="2574" width="16.42578125" style="64" customWidth="1"/>
    <col min="2575" max="2575" width="13.5703125" style="64" customWidth="1"/>
    <col min="2576" max="2576" width="12.42578125" style="64" customWidth="1"/>
    <col min="2577" max="2577" width="14.7109375" style="64" customWidth="1"/>
    <col min="2578" max="2578" width="13.85546875" style="64" customWidth="1"/>
    <col min="2579" max="2580" width="12.85546875" style="64" customWidth="1"/>
    <col min="2581" max="2581" width="23.42578125" style="64" customWidth="1"/>
    <col min="2582" max="2583" width="9.140625" style="64" customWidth="1"/>
    <col min="2584" max="2584" width="10.5703125" style="64" bestFit="1" customWidth="1"/>
    <col min="2585" max="2585" width="11.28515625" style="64" customWidth="1"/>
    <col min="2586" max="2816" width="9.140625" style="64"/>
    <col min="2817" max="2817" width="95.140625" style="64" customWidth="1"/>
    <col min="2818" max="2818" width="13.5703125" style="64" customWidth="1"/>
    <col min="2819" max="2819" width="16.7109375" style="64" customWidth="1"/>
    <col min="2820" max="2820" width="11.140625" style="64" customWidth="1"/>
    <col min="2821" max="2821" width="16.7109375" style="64" customWidth="1"/>
    <col min="2822" max="2822" width="14.140625" style="64" customWidth="1"/>
    <col min="2823" max="2823" width="11" style="64" customWidth="1"/>
    <col min="2824" max="2824" width="17" style="64" customWidth="1"/>
    <col min="2825" max="2825" width="16.7109375" style="64" customWidth="1"/>
    <col min="2826" max="2826" width="12.140625" style="64" customWidth="1"/>
    <col min="2827" max="2828" width="16.7109375" style="64" customWidth="1"/>
    <col min="2829" max="2829" width="12.7109375" style="64" customWidth="1"/>
    <col min="2830" max="2830" width="16.42578125" style="64" customWidth="1"/>
    <col min="2831" max="2831" width="13.5703125" style="64" customWidth="1"/>
    <col min="2832" max="2832" width="12.42578125" style="64" customWidth="1"/>
    <col min="2833" max="2833" width="14.7109375" style="64" customWidth="1"/>
    <col min="2834" max="2834" width="13.85546875" style="64" customWidth="1"/>
    <col min="2835" max="2836" width="12.85546875" style="64" customWidth="1"/>
    <col min="2837" max="2837" width="23.42578125" style="64" customWidth="1"/>
    <col min="2838" max="2839" width="9.140625" style="64" customWidth="1"/>
    <col min="2840" max="2840" width="10.5703125" style="64" bestFit="1" customWidth="1"/>
    <col min="2841" max="2841" width="11.28515625" style="64" customWidth="1"/>
    <col min="2842" max="3072" width="9.140625" style="64"/>
    <col min="3073" max="3073" width="95.140625" style="64" customWidth="1"/>
    <col min="3074" max="3074" width="13.5703125" style="64" customWidth="1"/>
    <col min="3075" max="3075" width="16.7109375" style="64" customWidth="1"/>
    <col min="3076" max="3076" width="11.140625" style="64" customWidth="1"/>
    <col min="3077" max="3077" width="16.7109375" style="64" customWidth="1"/>
    <col min="3078" max="3078" width="14.140625" style="64" customWidth="1"/>
    <col min="3079" max="3079" width="11" style="64" customWidth="1"/>
    <col min="3080" max="3080" width="17" style="64" customWidth="1"/>
    <col min="3081" max="3081" width="16.7109375" style="64" customWidth="1"/>
    <col min="3082" max="3082" width="12.140625" style="64" customWidth="1"/>
    <col min="3083" max="3084" width="16.7109375" style="64" customWidth="1"/>
    <col min="3085" max="3085" width="12.7109375" style="64" customWidth="1"/>
    <col min="3086" max="3086" width="16.42578125" style="64" customWidth="1"/>
    <col min="3087" max="3087" width="13.5703125" style="64" customWidth="1"/>
    <col min="3088" max="3088" width="12.42578125" style="64" customWidth="1"/>
    <col min="3089" max="3089" width="14.7109375" style="64" customWidth="1"/>
    <col min="3090" max="3090" width="13.85546875" style="64" customWidth="1"/>
    <col min="3091" max="3092" width="12.85546875" style="64" customWidth="1"/>
    <col min="3093" max="3093" width="23.42578125" style="64" customWidth="1"/>
    <col min="3094" max="3095" width="9.140625" style="64" customWidth="1"/>
    <col min="3096" max="3096" width="10.5703125" style="64" bestFit="1" customWidth="1"/>
    <col min="3097" max="3097" width="11.28515625" style="64" customWidth="1"/>
    <col min="3098" max="3328" width="9.140625" style="64"/>
    <col min="3329" max="3329" width="95.140625" style="64" customWidth="1"/>
    <col min="3330" max="3330" width="13.5703125" style="64" customWidth="1"/>
    <col min="3331" max="3331" width="16.7109375" style="64" customWidth="1"/>
    <col min="3332" max="3332" width="11.140625" style="64" customWidth="1"/>
    <col min="3333" max="3333" width="16.7109375" style="64" customWidth="1"/>
    <col min="3334" max="3334" width="14.140625" style="64" customWidth="1"/>
    <col min="3335" max="3335" width="11" style="64" customWidth="1"/>
    <col min="3336" max="3336" width="17" style="64" customWidth="1"/>
    <col min="3337" max="3337" width="16.7109375" style="64" customWidth="1"/>
    <col min="3338" max="3338" width="12.140625" style="64" customWidth="1"/>
    <col min="3339" max="3340" width="16.7109375" style="64" customWidth="1"/>
    <col min="3341" max="3341" width="12.7109375" style="64" customWidth="1"/>
    <col min="3342" max="3342" width="16.42578125" style="64" customWidth="1"/>
    <col min="3343" max="3343" width="13.5703125" style="64" customWidth="1"/>
    <col min="3344" max="3344" width="12.42578125" style="64" customWidth="1"/>
    <col min="3345" max="3345" width="14.7109375" style="64" customWidth="1"/>
    <col min="3346" max="3346" width="13.85546875" style="64" customWidth="1"/>
    <col min="3347" max="3348" width="12.85546875" style="64" customWidth="1"/>
    <col min="3349" max="3349" width="23.42578125" style="64" customWidth="1"/>
    <col min="3350" max="3351" width="9.140625" style="64" customWidth="1"/>
    <col min="3352" max="3352" width="10.5703125" style="64" bestFit="1" customWidth="1"/>
    <col min="3353" max="3353" width="11.28515625" style="64" customWidth="1"/>
    <col min="3354" max="3584" width="9.140625" style="64"/>
    <col min="3585" max="3585" width="95.140625" style="64" customWidth="1"/>
    <col min="3586" max="3586" width="13.5703125" style="64" customWidth="1"/>
    <col min="3587" max="3587" width="16.7109375" style="64" customWidth="1"/>
    <col min="3588" max="3588" width="11.140625" style="64" customWidth="1"/>
    <col min="3589" max="3589" width="16.7109375" style="64" customWidth="1"/>
    <col min="3590" max="3590" width="14.140625" style="64" customWidth="1"/>
    <col min="3591" max="3591" width="11" style="64" customWidth="1"/>
    <col min="3592" max="3592" width="17" style="64" customWidth="1"/>
    <col min="3593" max="3593" width="16.7109375" style="64" customWidth="1"/>
    <col min="3594" max="3594" width="12.140625" style="64" customWidth="1"/>
    <col min="3595" max="3596" width="16.7109375" style="64" customWidth="1"/>
    <col min="3597" max="3597" width="12.7109375" style="64" customWidth="1"/>
    <col min="3598" max="3598" width="16.42578125" style="64" customWidth="1"/>
    <col min="3599" max="3599" width="13.5703125" style="64" customWidth="1"/>
    <col min="3600" max="3600" width="12.42578125" style="64" customWidth="1"/>
    <col min="3601" max="3601" width="14.7109375" style="64" customWidth="1"/>
    <col min="3602" max="3602" width="13.85546875" style="64" customWidth="1"/>
    <col min="3603" max="3604" width="12.85546875" style="64" customWidth="1"/>
    <col min="3605" max="3605" width="23.42578125" style="64" customWidth="1"/>
    <col min="3606" max="3607" width="9.140625" style="64" customWidth="1"/>
    <col min="3608" max="3608" width="10.5703125" style="64" bestFit="1" customWidth="1"/>
    <col min="3609" max="3609" width="11.28515625" style="64" customWidth="1"/>
    <col min="3610" max="3840" width="9.140625" style="64"/>
    <col min="3841" max="3841" width="95.140625" style="64" customWidth="1"/>
    <col min="3842" max="3842" width="13.5703125" style="64" customWidth="1"/>
    <col min="3843" max="3843" width="16.7109375" style="64" customWidth="1"/>
    <col min="3844" max="3844" width="11.140625" style="64" customWidth="1"/>
    <col min="3845" max="3845" width="16.7109375" style="64" customWidth="1"/>
    <col min="3846" max="3846" width="14.140625" style="64" customWidth="1"/>
    <col min="3847" max="3847" width="11" style="64" customWidth="1"/>
    <col min="3848" max="3848" width="17" style="64" customWidth="1"/>
    <col min="3849" max="3849" width="16.7109375" style="64" customWidth="1"/>
    <col min="3850" max="3850" width="12.140625" style="64" customWidth="1"/>
    <col min="3851" max="3852" width="16.7109375" style="64" customWidth="1"/>
    <col min="3853" max="3853" width="12.7109375" style="64" customWidth="1"/>
    <col min="3854" max="3854" width="16.42578125" style="64" customWidth="1"/>
    <col min="3855" max="3855" width="13.5703125" style="64" customWidth="1"/>
    <col min="3856" max="3856" width="12.42578125" style="64" customWidth="1"/>
    <col min="3857" max="3857" width="14.7109375" style="64" customWidth="1"/>
    <col min="3858" max="3858" width="13.85546875" style="64" customWidth="1"/>
    <col min="3859" max="3860" width="12.85546875" style="64" customWidth="1"/>
    <col min="3861" max="3861" width="23.42578125" style="64" customWidth="1"/>
    <col min="3862" max="3863" width="9.140625" style="64" customWidth="1"/>
    <col min="3864" max="3864" width="10.5703125" style="64" bestFit="1" customWidth="1"/>
    <col min="3865" max="3865" width="11.28515625" style="64" customWidth="1"/>
    <col min="3866" max="4096" width="9.140625" style="64"/>
    <col min="4097" max="4097" width="95.140625" style="64" customWidth="1"/>
    <col min="4098" max="4098" width="13.5703125" style="64" customWidth="1"/>
    <col min="4099" max="4099" width="16.7109375" style="64" customWidth="1"/>
    <col min="4100" max="4100" width="11.140625" style="64" customWidth="1"/>
    <col min="4101" max="4101" width="16.7109375" style="64" customWidth="1"/>
    <col min="4102" max="4102" width="14.140625" style="64" customWidth="1"/>
    <col min="4103" max="4103" width="11" style="64" customWidth="1"/>
    <col min="4104" max="4104" width="17" style="64" customWidth="1"/>
    <col min="4105" max="4105" width="16.7109375" style="64" customWidth="1"/>
    <col min="4106" max="4106" width="12.140625" style="64" customWidth="1"/>
    <col min="4107" max="4108" width="16.7109375" style="64" customWidth="1"/>
    <col min="4109" max="4109" width="12.7109375" style="64" customWidth="1"/>
    <col min="4110" max="4110" width="16.42578125" style="64" customWidth="1"/>
    <col min="4111" max="4111" width="13.5703125" style="64" customWidth="1"/>
    <col min="4112" max="4112" width="12.42578125" style="64" customWidth="1"/>
    <col min="4113" max="4113" width="14.7109375" style="64" customWidth="1"/>
    <col min="4114" max="4114" width="13.85546875" style="64" customWidth="1"/>
    <col min="4115" max="4116" width="12.85546875" style="64" customWidth="1"/>
    <col min="4117" max="4117" width="23.42578125" style="64" customWidth="1"/>
    <col min="4118" max="4119" width="9.140625" style="64" customWidth="1"/>
    <col min="4120" max="4120" width="10.5703125" style="64" bestFit="1" customWidth="1"/>
    <col min="4121" max="4121" width="11.28515625" style="64" customWidth="1"/>
    <col min="4122" max="4352" width="9.140625" style="64"/>
    <col min="4353" max="4353" width="95.140625" style="64" customWidth="1"/>
    <col min="4354" max="4354" width="13.5703125" style="64" customWidth="1"/>
    <col min="4355" max="4355" width="16.7109375" style="64" customWidth="1"/>
    <col min="4356" max="4356" width="11.140625" style="64" customWidth="1"/>
    <col min="4357" max="4357" width="16.7109375" style="64" customWidth="1"/>
    <col min="4358" max="4358" width="14.140625" style="64" customWidth="1"/>
    <col min="4359" max="4359" width="11" style="64" customWidth="1"/>
    <col min="4360" max="4360" width="17" style="64" customWidth="1"/>
    <col min="4361" max="4361" width="16.7109375" style="64" customWidth="1"/>
    <col min="4362" max="4362" width="12.140625" style="64" customWidth="1"/>
    <col min="4363" max="4364" width="16.7109375" style="64" customWidth="1"/>
    <col min="4365" max="4365" width="12.7109375" style="64" customWidth="1"/>
    <col min="4366" max="4366" width="16.42578125" style="64" customWidth="1"/>
    <col min="4367" max="4367" width="13.5703125" style="64" customWidth="1"/>
    <col min="4368" max="4368" width="12.42578125" style="64" customWidth="1"/>
    <col min="4369" max="4369" width="14.7109375" style="64" customWidth="1"/>
    <col min="4370" max="4370" width="13.85546875" style="64" customWidth="1"/>
    <col min="4371" max="4372" width="12.85546875" style="64" customWidth="1"/>
    <col min="4373" max="4373" width="23.42578125" style="64" customWidth="1"/>
    <col min="4374" max="4375" width="9.140625" style="64" customWidth="1"/>
    <col min="4376" max="4376" width="10.5703125" style="64" bestFit="1" customWidth="1"/>
    <col min="4377" max="4377" width="11.28515625" style="64" customWidth="1"/>
    <col min="4378" max="4608" width="9.140625" style="64"/>
    <col min="4609" max="4609" width="95.140625" style="64" customWidth="1"/>
    <col min="4610" max="4610" width="13.5703125" style="64" customWidth="1"/>
    <col min="4611" max="4611" width="16.7109375" style="64" customWidth="1"/>
    <col min="4612" max="4612" width="11.140625" style="64" customWidth="1"/>
    <col min="4613" max="4613" width="16.7109375" style="64" customWidth="1"/>
    <col min="4614" max="4614" width="14.140625" style="64" customWidth="1"/>
    <col min="4615" max="4615" width="11" style="64" customWidth="1"/>
    <col min="4616" max="4616" width="17" style="64" customWidth="1"/>
    <col min="4617" max="4617" width="16.7109375" style="64" customWidth="1"/>
    <col min="4618" max="4618" width="12.140625" style="64" customWidth="1"/>
    <col min="4619" max="4620" width="16.7109375" style="64" customWidth="1"/>
    <col min="4621" max="4621" width="12.7109375" style="64" customWidth="1"/>
    <col min="4622" max="4622" width="16.42578125" style="64" customWidth="1"/>
    <col min="4623" max="4623" width="13.5703125" style="64" customWidth="1"/>
    <col min="4624" max="4624" width="12.42578125" style="64" customWidth="1"/>
    <col min="4625" max="4625" width="14.7109375" style="64" customWidth="1"/>
    <col min="4626" max="4626" width="13.85546875" style="64" customWidth="1"/>
    <col min="4627" max="4628" width="12.85546875" style="64" customWidth="1"/>
    <col min="4629" max="4629" width="23.42578125" style="64" customWidth="1"/>
    <col min="4630" max="4631" width="9.140625" style="64" customWidth="1"/>
    <col min="4632" max="4632" width="10.5703125" style="64" bestFit="1" customWidth="1"/>
    <col min="4633" max="4633" width="11.28515625" style="64" customWidth="1"/>
    <col min="4634" max="4864" width="9.140625" style="64"/>
    <col min="4865" max="4865" width="95.140625" style="64" customWidth="1"/>
    <col min="4866" max="4866" width="13.5703125" style="64" customWidth="1"/>
    <col min="4867" max="4867" width="16.7109375" style="64" customWidth="1"/>
    <col min="4868" max="4868" width="11.140625" style="64" customWidth="1"/>
    <col min="4869" max="4869" width="16.7109375" style="64" customWidth="1"/>
    <col min="4870" max="4870" width="14.140625" style="64" customWidth="1"/>
    <col min="4871" max="4871" width="11" style="64" customWidth="1"/>
    <col min="4872" max="4872" width="17" style="64" customWidth="1"/>
    <col min="4873" max="4873" width="16.7109375" style="64" customWidth="1"/>
    <col min="4874" max="4874" width="12.140625" style="64" customWidth="1"/>
    <col min="4875" max="4876" width="16.7109375" style="64" customWidth="1"/>
    <col min="4877" max="4877" width="12.7109375" style="64" customWidth="1"/>
    <col min="4878" max="4878" width="16.42578125" style="64" customWidth="1"/>
    <col min="4879" max="4879" width="13.5703125" style="64" customWidth="1"/>
    <col min="4880" max="4880" width="12.42578125" style="64" customWidth="1"/>
    <col min="4881" max="4881" width="14.7109375" style="64" customWidth="1"/>
    <col min="4882" max="4882" width="13.85546875" style="64" customWidth="1"/>
    <col min="4883" max="4884" width="12.85546875" style="64" customWidth="1"/>
    <col min="4885" max="4885" width="23.42578125" style="64" customWidth="1"/>
    <col min="4886" max="4887" width="9.140625" style="64" customWidth="1"/>
    <col min="4888" max="4888" width="10.5703125" style="64" bestFit="1" customWidth="1"/>
    <col min="4889" max="4889" width="11.28515625" style="64" customWidth="1"/>
    <col min="4890" max="5120" width="9.140625" style="64"/>
    <col min="5121" max="5121" width="95.140625" style="64" customWidth="1"/>
    <col min="5122" max="5122" width="13.5703125" style="64" customWidth="1"/>
    <col min="5123" max="5123" width="16.7109375" style="64" customWidth="1"/>
    <col min="5124" max="5124" width="11.140625" style="64" customWidth="1"/>
    <col min="5125" max="5125" width="16.7109375" style="64" customWidth="1"/>
    <col min="5126" max="5126" width="14.140625" style="64" customWidth="1"/>
    <col min="5127" max="5127" width="11" style="64" customWidth="1"/>
    <col min="5128" max="5128" width="17" style="64" customWidth="1"/>
    <col min="5129" max="5129" width="16.7109375" style="64" customWidth="1"/>
    <col min="5130" max="5130" width="12.140625" style="64" customWidth="1"/>
    <col min="5131" max="5132" width="16.7109375" style="64" customWidth="1"/>
    <col min="5133" max="5133" width="12.7109375" style="64" customWidth="1"/>
    <col min="5134" max="5134" width="16.42578125" style="64" customWidth="1"/>
    <col min="5135" max="5135" width="13.5703125" style="64" customWidth="1"/>
    <col min="5136" max="5136" width="12.42578125" style="64" customWidth="1"/>
    <col min="5137" max="5137" width="14.7109375" style="64" customWidth="1"/>
    <col min="5138" max="5138" width="13.85546875" style="64" customWidth="1"/>
    <col min="5139" max="5140" width="12.85546875" style="64" customWidth="1"/>
    <col min="5141" max="5141" width="23.42578125" style="64" customWidth="1"/>
    <col min="5142" max="5143" width="9.140625" style="64" customWidth="1"/>
    <col min="5144" max="5144" width="10.5703125" style="64" bestFit="1" customWidth="1"/>
    <col min="5145" max="5145" width="11.28515625" style="64" customWidth="1"/>
    <col min="5146" max="5376" width="9.140625" style="64"/>
    <col min="5377" max="5377" width="95.140625" style="64" customWidth="1"/>
    <col min="5378" max="5378" width="13.5703125" style="64" customWidth="1"/>
    <col min="5379" max="5379" width="16.7109375" style="64" customWidth="1"/>
    <col min="5380" max="5380" width="11.140625" style="64" customWidth="1"/>
    <col min="5381" max="5381" width="16.7109375" style="64" customWidth="1"/>
    <col min="5382" max="5382" width="14.140625" style="64" customWidth="1"/>
    <col min="5383" max="5383" width="11" style="64" customWidth="1"/>
    <col min="5384" max="5384" width="17" style="64" customWidth="1"/>
    <col min="5385" max="5385" width="16.7109375" style="64" customWidth="1"/>
    <col min="5386" max="5386" width="12.140625" style="64" customWidth="1"/>
    <col min="5387" max="5388" width="16.7109375" style="64" customWidth="1"/>
    <col min="5389" max="5389" width="12.7109375" style="64" customWidth="1"/>
    <col min="5390" max="5390" width="16.42578125" style="64" customWidth="1"/>
    <col min="5391" max="5391" width="13.5703125" style="64" customWidth="1"/>
    <col min="5392" max="5392" width="12.42578125" style="64" customWidth="1"/>
    <col min="5393" max="5393" width="14.7109375" style="64" customWidth="1"/>
    <col min="5394" max="5394" width="13.85546875" style="64" customWidth="1"/>
    <col min="5395" max="5396" width="12.85546875" style="64" customWidth="1"/>
    <col min="5397" max="5397" width="23.42578125" style="64" customWidth="1"/>
    <col min="5398" max="5399" width="9.140625" style="64" customWidth="1"/>
    <col min="5400" max="5400" width="10.5703125" style="64" bestFit="1" customWidth="1"/>
    <col min="5401" max="5401" width="11.28515625" style="64" customWidth="1"/>
    <col min="5402" max="5632" width="9.140625" style="64"/>
    <col min="5633" max="5633" width="95.140625" style="64" customWidth="1"/>
    <col min="5634" max="5634" width="13.5703125" style="64" customWidth="1"/>
    <col min="5635" max="5635" width="16.7109375" style="64" customWidth="1"/>
    <col min="5636" max="5636" width="11.140625" style="64" customWidth="1"/>
    <col min="5637" max="5637" width="16.7109375" style="64" customWidth="1"/>
    <col min="5638" max="5638" width="14.140625" style="64" customWidth="1"/>
    <col min="5639" max="5639" width="11" style="64" customWidth="1"/>
    <col min="5640" max="5640" width="17" style="64" customWidth="1"/>
    <col min="5641" max="5641" width="16.7109375" style="64" customWidth="1"/>
    <col min="5642" max="5642" width="12.140625" style="64" customWidth="1"/>
    <col min="5643" max="5644" width="16.7109375" style="64" customWidth="1"/>
    <col min="5645" max="5645" width="12.7109375" style="64" customWidth="1"/>
    <col min="5646" max="5646" width="16.42578125" style="64" customWidth="1"/>
    <col min="5647" max="5647" width="13.5703125" style="64" customWidth="1"/>
    <col min="5648" max="5648" width="12.42578125" style="64" customWidth="1"/>
    <col min="5649" max="5649" width="14.7109375" style="64" customWidth="1"/>
    <col min="5650" max="5650" width="13.85546875" style="64" customWidth="1"/>
    <col min="5651" max="5652" width="12.85546875" style="64" customWidth="1"/>
    <col min="5653" max="5653" width="23.42578125" style="64" customWidth="1"/>
    <col min="5654" max="5655" width="9.140625" style="64" customWidth="1"/>
    <col min="5656" max="5656" width="10.5703125" style="64" bestFit="1" customWidth="1"/>
    <col min="5657" max="5657" width="11.28515625" style="64" customWidth="1"/>
    <col min="5658" max="5888" width="9.140625" style="64"/>
    <col min="5889" max="5889" width="95.140625" style="64" customWidth="1"/>
    <col min="5890" max="5890" width="13.5703125" style="64" customWidth="1"/>
    <col min="5891" max="5891" width="16.7109375" style="64" customWidth="1"/>
    <col min="5892" max="5892" width="11.140625" style="64" customWidth="1"/>
    <col min="5893" max="5893" width="16.7109375" style="64" customWidth="1"/>
    <col min="5894" max="5894" width="14.140625" style="64" customWidth="1"/>
    <col min="5895" max="5895" width="11" style="64" customWidth="1"/>
    <col min="5896" max="5896" width="17" style="64" customWidth="1"/>
    <col min="5897" max="5897" width="16.7109375" style="64" customWidth="1"/>
    <col min="5898" max="5898" width="12.140625" style="64" customWidth="1"/>
    <col min="5899" max="5900" width="16.7109375" style="64" customWidth="1"/>
    <col min="5901" max="5901" width="12.7109375" style="64" customWidth="1"/>
    <col min="5902" max="5902" width="16.42578125" style="64" customWidth="1"/>
    <col min="5903" max="5903" width="13.5703125" style="64" customWidth="1"/>
    <col min="5904" max="5904" width="12.42578125" style="64" customWidth="1"/>
    <col min="5905" max="5905" width="14.7109375" style="64" customWidth="1"/>
    <col min="5906" max="5906" width="13.85546875" style="64" customWidth="1"/>
    <col min="5907" max="5908" width="12.85546875" style="64" customWidth="1"/>
    <col min="5909" max="5909" width="23.42578125" style="64" customWidth="1"/>
    <col min="5910" max="5911" width="9.140625" style="64" customWidth="1"/>
    <col min="5912" max="5912" width="10.5703125" style="64" bestFit="1" customWidth="1"/>
    <col min="5913" max="5913" width="11.28515625" style="64" customWidth="1"/>
    <col min="5914" max="6144" width="9.140625" style="64"/>
    <col min="6145" max="6145" width="95.140625" style="64" customWidth="1"/>
    <col min="6146" max="6146" width="13.5703125" style="64" customWidth="1"/>
    <col min="6147" max="6147" width="16.7109375" style="64" customWidth="1"/>
    <col min="6148" max="6148" width="11.140625" style="64" customWidth="1"/>
    <col min="6149" max="6149" width="16.7109375" style="64" customWidth="1"/>
    <col min="6150" max="6150" width="14.140625" style="64" customWidth="1"/>
    <col min="6151" max="6151" width="11" style="64" customWidth="1"/>
    <col min="6152" max="6152" width="17" style="64" customWidth="1"/>
    <col min="6153" max="6153" width="16.7109375" style="64" customWidth="1"/>
    <col min="6154" max="6154" width="12.140625" style="64" customWidth="1"/>
    <col min="6155" max="6156" width="16.7109375" style="64" customWidth="1"/>
    <col min="6157" max="6157" width="12.7109375" style="64" customWidth="1"/>
    <col min="6158" max="6158" width="16.42578125" style="64" customWidth="1"/>
    <col min="6159" max="6159" width="13.5703125" style="64" customWidth="1"/>
    <col min="6160" max="6160" width="12.42578125" style="64" customWidth="1"/>
    <col min="6161" max="6161" width="14.7109375" style="64" customWidth="1"/>
    <col min="6162" max="6162" width="13.85546875" style="64" customWidth="1"/>
    <col min="6163" max="6164" width="12.85546875" style="64" customWidth="1"/>
    <col min="6165" max="6165" width="23.42578125" style="64" customWidth="1"/>
    <col min="6166" max="6167" width="9.140625" style="64" customWidth="1"/>
    <col min="6168" max="6168" width="10.5703125" style="64" bestFit="1" customWidth="1"/>
    <col min="6169" max="6169" width="11.28515625" style="64" customWidth="1"/>
    <col min="6170" max="6400" width="9.140625" style="64"/>
    <col min="6401" max="6401" width="95.140625" style="64" customWidth="1"/>
    <col min="6402" max="6402" width="13.5703125" style="64" customWidth="1"/>
    <col min="6403" max="6403" width="16.7109375" style="64" customWidth="1"/>
    <col min="6404" max="6404" width="11.140625" style="64" customWidth="1"/>
    <col min="6405" max="6405" width="16.7109375" style="64" customWidth="1"/>
    <col min="6406" max="6406" width="14.140625" style="64" customWidth="1"/>
    <col min="6407" max="6407" width="11" style="64" customWidth="1"/>
    <col min="6408" max="6408" width="17" style="64" customWidth="1"/>
    <col min="6409" max="6409" width="16.7109375" style="64" customWidth="1"/>
    <col min="6410" max="6410" width="12.140625" style="64" customWidth="1"/>
    <col min="6411" max="6412" width="16.7109375" style="64" customWidth="1"/>
    <col min="6413" max="6413" width="12.7109375" style="64" customWidth="1"/>
    <col min="6414" max="6414" width="16.42578125" style="64" customWidth="1"/>
    <col min="6415" max="6415" width="13.5703125" style="64" customWidth="1"/>
    <col min="6416" max="6416" width="12.42578125" style="64" customWidth="1"/>
    <col min="6417" max="6417" width="14.7109375" style="64" customWidth="1"/>
    <col min="6418" max="6418" width="13.85546875" style="64" customWidth="1"/>
    <col min="6419" max="6420" width="12.85546875" style="64" customWidth="1"/>
    <col min="6421" max="6421" width="23.42578125" style="64" customWidth="1"/>
    <col min="6422" max="6423" width="9.140625" style="64" customWidth="1"/>
    <col min="6424" max="6424" width="10.5703125" style="64" bestFit="1" customWidth="1"/>
    <col min="6425" max="6425" width="11.28515625" style="64" customWidth="1"/>
    <col min="6426" max="6656" width="9.140625" style="64"/>
    <col min="6657" max="6657" width="95.140625" style="64" customWidth="1"/>
    <col min="6658" max="6658" width="13.5703125" style="64" customWidth="1"/>
    <col min="6659" max="6659" width="16.7109375" style="64" customWidth="1"/>
    <col min="6660" max="6660" width="11.140625" style="64" customWidth="1"/>
    <col min="6661" max="6661" width="16.7109375" style="64" customWidth="1"/>
    <col min="6662" max="6662" width="14.140625" style="64" customWidth="1"/>
    <col min="6663" max="6663" width="11" style="64" customWidth="1"/>
    <col min="6664" max="6664" width="17" style="64" customWidth="1"/>
    <col min="6665" max="6665" width="16.7109375" style="64" customWidth="1"/>
    <col min="6666" max="6666" width="12.140625" style="64" customWidth="1"/>
    <col min="6667" max="6668" width="16.7109375" style="64" customWidth="1"/>
    <col min="6669" max="6669" width="12.7109375" style="64" customWidth="1"/>
    <col min="6670" max="6670" width="16.42578125" style="64" customWidth="1"/>
    <col min="6671" max="6671" width="13.5703125" style="64" customWidth="1"/>
    <col min="6672" max="6672" width="12.42578125" style="64" customWidth="1"/>
    <col min="6673" max="6673" width="14.7109375" style="64" customWidth="1"/>
    <col min="6674" max="6674" width="13.85546875" style="64" customWidth="1"/>
    <col min="6675" max="6676" width="12.85546875" style="64" customWidth="1"/>
    <col min="6677" max="6677" width="23.42578125" style="64" customWidth="1"/>
    <col min="6678" max="6679" width="9.140625" style="64" customWidth="1"/>
    <col min="6680" max="6680" width="10.5703125" style="64" bestFit="1" customWidth="1"/>
    <col min="6681" max="6681" width="11.28515625" style="64" customWidth="1"/>
    <col min="6682" max="6912" width="9.140625" style="64"/>
    <col min="6913" max="6913" width="95.140625" style="64" customWidth="1"/>
    <col min="6914" max="6914" width="13.5703125" style="64" customWidth="1"/>
    <col min="6915" max="6915" width="16.7109375" style="64" customWidth="1"/>
    <col min="6916" max="6916" width="11.140625" style="64" customWidth="1"/>
    <col min="6917" max="6917" width="16.7109375" style="64" customWidth="1"/>
    <col min="6918" max="6918" width="14.140625" style="64" customWidth="1"/>
    <col min="6919" max="6919" width="11" style="64" customWidth="1"/>
    <col min="6920" max="6920" width="17" style="64" customWidth="1"/>
    <col min="6921" max="6921" width="16.7109375" style="64" customWidth="1"/>
    <col min="6922" max="6922" width="12.140625" style="64" customWidth="1"/>
    <col min="6923" max="6924" width="16.7109375" style="64" customWidth="1"/>
    <col min="6925" max="6925" width="12.7109375" style="64" customWidth="1"/>
    <col min="6926" max="6926" width="16.42578125" style="64" customWidth="1"/>
    <col min="6927" max="6927" width="13.5703125" style="64" customWidth="1"/>
    <col min="6928" max="6928" width="12.42578125" style="64" customWidth="1"/>
    <col min="6929" max="6929" width="14.7109375" style="64" customWidth="1"/>
    <col min="6930" max="6930" width="13.85546875" style="64" customWidth="1"/>
    <col min="6931" max="6932" width="12.85546875" style="64" customWidth="1"/>
    <col min="6933" max="6933" width="23.42578125" style="64" customWidth="1"/>
    <col min="6934" max="6935" width="9.140625" style="64" customWidth="1"/>
    <col min="6936" max="6936" width="10.5703125" style="64" bestFit="1" customWidth="1"/>
    <col min="6937" max="6937" width="11.28515625" style="64" customWidth="1"/>
    <col min="6938" max="7168" width="9.140625" style="64"/>
    <col min="7169" max="7169" width="95.140625" style="64" customWidth="1"/>
    <col min="7170" max="7170" width="13.5703125" style="64" customWidth="1"/>
    <col min="7171" max="7171" width="16.7109375" style="64" customWidth="1"/>
    <col min="7172" max="7172" width="11.140625" style="64" customWidth="1"/>
    <col min="7173" max="7173" width="16.7109375" style="64" customWidth="1"/>
    <col min="7174" max="7174" width="14.140625" style="64" customWidth="1"/>
    <col min="7175" max="7175" width="11" style="64" customWidth="1"/>
    <col min="7176" max="7176" width="17" style="64" customWidth="1"/>
    <col min="7177" max="7177" width="16.7109375" style="64" customWidth="1"/>
    <col min="7178" max="7178" width="12.140625" style="64" customWidth="1"/>
    <col min="7179" max="7180" width="16.7109375" style="64" customWidth="1"/>
    <col min="7181" max="7181" width="12.7109375" style="64" customWidth="1"/>
    <col min="7182" max="7182" width="16.42578125" style="64" customWidth="1"/>
    <col min="7183" max="7183" width="13.5703125" style="64" customWidth="1"/>
    <col min="7184" max="7184" width="12.42578125" style="64" customWidth="1"/>
    <col min="7185" max="7185" width="14.7109375" style="64" customWidth="1"/>
    <col min="7186" max="7186" width="13.85546875" style="64" customWidth="1"/>
    <col min="7187" max="7188" width="12.85546875" style="64" customWidth="1"/>
    <col min="7189" max="7189" width="23.42578125" style="64" customWidth="1"/>
    <col min="7190" max="7191" width="9.140625" style="64" customWidth="1"/>
    <col min="7192" max="7192" width="10.5703125" style="64" bestFit="1" customWidth="1"/>
    <col min="7193" max="7193" width="11.28515625" style="64" customWidth="1"/>
    <col min="7194" max="7424" width="9.140625" style="64"/>
    <col min="7425" max="7425" width="95.140625" style="64" customWidth="1"/>
    <col min="7426" max="7426" width="13.5703125" style="64" customWidth="1"/>
    <col min="7427" max="7427" width="16.7109375" style="64" customWidth="1"/>
    <col min="7428" max="7428" width="11.140625" style="64" customWidth="1"/>
    <col min="7429" max="7429" width="16.7109375" style="64" customWidth="1"/>
    <col min="7430" max="7430" width="14.140625" style="64" customWidth="1"/>
    <col min="7431" max="7431" width="11" style="64" customWidth="1"/>
    <col min="7432" max="7432" width="17" style="64" customWidth="1"/>
    <col min="7433" max="7433" width="16.7109375" style="64" customWidth="1"/>
    <col min="7434" max="7434" width="12.140625" style="64" customWidth="1"/>
    <col min="7435" max="7436" width="16.7109375" style="64" customWidth="1"/>
    <col min="7437" max="7437" width="12.7109375" style="64" customWidth="1"/>
    <col min="7438" max="7438" width="16.42578125" style="64" customWidth="1"/>
    <col min="7439" max="7439" width="13.5703125" style="64" customWidth="1"/>
    <col min="7440" max="7440" width="12.42578125" style="64" customWidth="1"/>
    <col min="7441" max="7441" width="14.7109375" style="64" customWidth="1"/>
    <col min="7442" max="7442" width="13.85546875" style="64" customWidth="1"/>
    <col min="7443" max="7444" width="12.85546875" style="64" customWidth="1"/>
    <col min="7445" max="7445" width="23.42578125" style="64" customWidth="1"/>
    <col min="7446" max="7447" width="9.140625" style="64" customWidth="1"/>
    <col min="7448" max="7448" width="10.5703125" style="64" bestFit="1" customWidth="1"/>
    <col min="7449" max="7449" width="11.28515625" style="64" customWidth="1"/>
    <col min="7450" max="7680" width="9.140625" style="64"/>
    <col min="7681" max="7681" width="95.140625" style="64" customWidth="1"/>
    <col min="7682" max="7682" width="13.5703125" style="64" customWidth="1"/>
    <col min="7683" max="7683" width="16.7109375" style="64" customWidth="1"/>
    <col min="7684" max="7684" width="11.140625" style="64" customWidth="1"/>
    <col min="7685" max="7685" width="16.7109375" style="64" customWidth="1"/>
    <col min="7686" max="7686" width="14.140625" style="64" customWidth="1"/>
    <col min="7687" max="7687" width="11" style="64" customWidth="1"/>
    <col min="7688" max="7688" width="17" style="64" customWidth="1"/>
    <col min="7689" max="7689" width="16.7109375" style="64" customWidth="1"/>
    <col min="7690" max="7690" width="12.140625" style="64" customWidth="1"/>
    <col min="7691" max="7692" width="16.7109375" style="64" customWidth="1"/>
    <col min="7693" max="7693" width="12.7109375" style="64" customWidth="1"/>
    <col min="7694" max="7694" width="16.42578125" style="64" customWidth="1"/>
    <col min="7695" max="7695" width="13.5703125" style="64" customWidth="1"/>
    <col min="7696" max="7696" width="12.42578125" style="64" customWidth="1"/>
    <col min="7697" max="7697" width="14.7109375" style="64" customWidth="1"/>
    <col min="7698" max="7698" width="13.85546875" style="64" customWidth="1"/>
    <col min="7699" max="7700" width="12.85546875" style="64" customWidth="1"/>
    <col min="7701" max="7701" width="23.42578125" style="64" customWidth="1"/>
    <col min="7702" max="7703" width="9.140625" style="64" customWidth="1"/>
    <col min="7704" max="7704" width="10.5703125" style="64" bestFit="1" customWidth="1"/>
    <col min="7705" max="7705" width="11.28515625" style="64" customWidth="1"/>
    <col min="7706" max="7936" width="9.140625" style="64"/>
    <col min="7937" max="7937" width="95.140625" style="64" customWidth="1"/>
    <col min="7938" max="7938" width="13.5703125" style="64" customWidth="1"/>
    <col min="7939" max="7939" width="16.7109375" style="64" customWidth="1"/>
    <col min="7940" max="7940" width="11.140625" style="64" customWidth="1"/>
    <col min="7941" max="7941" width="16.7109375" style="64" customWidth="1"/>
    <col min="7942" max="7942" width="14.140625" style="64" customWidth="1"/>
    <col min="7943" max="7943" width="11" style="64" customWidth="1"/>
    <col min="7944" max="7944" width="17" style="64" customWidth="1"/>
    <col min="7945" max="7945" width="16.7109375" style="64" customWidth="1"/>
    <col min="7946" max="7946" width="12.140625" style="64" customWidth="1"/>
    <col min="7947" max="7948" width="16.7109375" style="64" customWidth="1"/>
    <col min="7949" max="7949" width="12.7109375" style="64" customWidth="1"/>
    <col min="7950" max="7950" width="16.42578125" style="64" customWidth="1"/>
    <col min="7951" max="7951" width="13.5703125" style="64" customWidth="1"/>
    <col min="7952" max="7952" width="12.42578125" style="64" customWidth="1"/>
    <col min="7953" max="7953" width="14.7109375" style="64" customWidth="1"/>
    <col min="7954" max="7954" width="13.85546875" style="64" customWidth="1"/>
    <col min="7955" max="7956" width="12.85546875" style="64" customWidth="1"/>
    <col min="7957" max="7957" width="23.42578125" style="64" customWidth="1"/>
    <col min="7958" max="7959" width="9.140625" style="64" customWidth="1"/>
    <col min="7960" max="7960" width="10.5703125" style="64" bestFit="1" customWidth="1"/>
    <col min="7961" max="7961" width="11.28515625" style="64" customWidth="1"/>
    <col min="7962" max="8192" width="9.140625" style="64"/>
    <col min="8193" max="8193" width="95.140625" style="64" customWidth="1"/>
    <col min="8194" max="8194" width="13.5703125" style="64" customWidth="1"/>
    <col min="8195" max="8195" width="16.7109375" style="64" customWidth="1"/>
    <col min="8196" max="8196" width="11.140625" style="64" customWidth="1"/>
    <col min="8197" max="8197" width="16.7109375" style="64" customWidth="1"/>
    <col min="8198" max="8198" width="14.140625" style="64" customWidth="1"/>
    <col min="8199" max="8199" width="11" style="64" customWidth="1"/>
    <col min="8200" max="8200" width="17" style="64" customWidth="1"/>
    <col min="8201" max="8201" width="16.7109375" style="64" customWidth="1"/>
    <col min="8202" max="8202" width="12.140625" style="64" customWidth="1"/>
    <col min="8203" max="8204" width="16.7109375" style="64" customWidth="1"/>
    <col min="8205" max="8205" width="12.7109375" style="64" customWidth="1"/>
    <col min="8206" max="8206" width="16.42578125" style="64" customWidth="1"/>
    <col min="8207" max="8207" width="13.5703125" style="64" customWidth="1"/>
    <col min="8208" max="8208" width="12.42578125" style="64" customWidth="1"/>
    <col min="8209" max="8209" width="14.7109375" style="64" customWidth="1"/>
    <col min="8210" max="8210" width="13.85546875" style="64" customWidth="1"/>
    <col min="8211" max="8212" width="12.85546875" style="64" customWidth="1"/>
    <col min="8213" max="8213" width="23.42578125" style="64" customWidth="1"/>
    <col min="8214" max="8215" width="9.140625" style="64" customWidth="1"/>
    <col min="8216" max="8216" width="10.5703125" style="64" bestFit="1" customWidth="1"/>
    <col min="8217" max="8217" width="11.28515625" style="64" customWidth="1"/>
    <col min="8218" max="8448" width="9.140625" style="64"/>
    <col min="8449" max="8449" width="95.140625" style="64" customWidth="1"/>
    <col min="8450" max="8450" width="13.5703125" style="64" customWidth="1"/>
    <col min="8451" max="8451" width="16.7109375" style="64" customWidth="1"/>
    <col min="8452" max="8452" width="11.140625" style="64" customWidth="1"/>
    <col min="8453" max="8453" width="16.7109375" style="64" customWidth="1"/>
    <col min="8454" max="8454" width="14.140625" style="64" customWidth="1"/>
    <col min="8455" max="8455" width="11" style="64" customWidth="1"/>
    <col min="8456" max="8456" width="17" style="64" customWidth="1"/>
    <col min="8457" max="8457" width="16.7109375" style="64" customWidth="1"/>
    <col min="8458" max="8458" width="12.140625" style="64" customWidth="1"/>
    <col min="8459" max="8460" width="16.7109375" style="64" customWidth="1"/>
    <col min="8461" max="8461" width="12.7109375" style="64" customWidth="1"/>
    <col min="8462" max="8462" width="16.42578125" style="64" customWidth="1"/>
    <col min="8463" max="8463" width="13.5703125" style="64" customWidth="1"/>
    <col min="8464" max="8464" width="12.42578125" style="64" customWidth="1"/>
    <col min="8465" max="8465" width="14.7109375" style="64" customWidth="1"/>
    <col min="8466" max="8466" width="13.85546875" style="64" customWidth="1"/>
    <col min="8467" max="8468" width="12.85546875" style="64" customWidth="1"/>
    <col min="8469" max="8469" width="23.42578125" style="64" customWidth="1"/>
    <col min="8470" max="8471" width="9.140625" style="64" customWidth="1"/>
    <col min="8472" max="8472" width="10.5703125" style="64" bestFit="1" customWidth="1"/>
    <col min="8473" max="8473" width="11.28515625" style="64" customWidth="1"/>
    <col min="8474" max="8704" width="9.140625" style="64"/>
    <col min="8705" max="8705" width="95.140625" style="64" customWidth="1"/>
    <col min="8706" max="8706" width="13.5703125" style="64" customWidth="1"/>
    <col min="8707" max="8707" width="16.7109375" style="64" customWidth="1"/>
    <col min="8708" max="8708" width="11.140625" style="64" customWidth="1"/>
    <col min="8709" max="8709" width="16.7109375" style="64" customWidth="1"/>
    <col min="8710" max="8710" width="14.140625" style="64" customWidth="1"/>
    <col min="8711" max="8711" width="11" style="64" customWidth="1"/>
    <col min="8712" max="8712" width="17" style="64" customWidth="1"/>
    <col min="8713" max="8713" width="16.7109375" style="64" customWidth="1"/>
    <col min="8714" max="8714" width="12.140625" style="64" customWidth="1"/>
    <col min="8715" max="8716" width="16.7109375" style="64" customWidth="1"/>
    <col min="8717" max="8717" width="12.7109375" style="64" customWidth="1"/>
    <col min="8718" max="8718" width="16.42578125" style="64" customWidth="1"/>
    <col min="8719" max="8719" width="13.5703125" style="64" customWidth="1"/>
    <col min="8720" max="8720" width="12.42578125" style="64" customWidth="1"/>
    <col min="8721" max="8721" width="14.7109375" style="64" customWidth="1"/>
    <col min="8722" max="8722" width="13.85546875" style="64" customWidth="1"/>
    <col min="8723" max="8724" width="12.85546875" style="64" customWidth="1"/>
    <col min="8725" max="8725" width="23.42578125" style="64" customWidth="1"/>
    <col min="8726" max="8727" width="9.140625" style="64" customWidth="1"/>
    <col min="8728" max="8728" width="10.5703125" style="64" bestFit="1" customWidth="1"/>
    <col min="8729" max="8729" width="11.28515625" style="64" customWidth="1"/>
    <col min="8730" max="8960" width="9.140625" style="64"/>
    <col min="8961" max="8961" width="95.140625" style="64" customWidth="1"/>
    <col min="8962" max="8962" width="13.5703125" style="64" customWidth="1"/>
    <col min="8963" max="8963" width="16.7109375" style="64" customWidth="1"/>
    <col min="8964" max="8964" width="11.140625" style="64" customWidth="1"/>
    <col min="8965" max="8965" width="16.7109375" style="64" customWidth="1"/>
    <col min="8966" max="8966" width="14.140625" style="64" customWidth="1"/>
    <col min="8967" max="8967" width="11" style="64" customWidth="1"/>
    <col min="8968" max="8968" width="17" style="64" customWidth="1"/>
    <col min="8969" max="8969" width="16.7109375" style="64" customWidth="1"/>
    <col min="8970" max="8970" width="12.140625" style="64" customWidth="1"/>
    <col min="8971" max="8972" width="16.7109375" style="64" customWidth="1"/>
    <col min="8973" max="8973" width="12.7109375" style="64" customWidth="1"/>
    <col min="8974" max="8974" width="16.42578125" style="64" customWidth="1"/>
    <col min="8975" max="8975" width="13.5703125" style="64" customWidth="1"/>
    <col min="8976" max="8976" width="12.42578125" style="64" customWidth="1"/>
    <col min="8977" max="8977" width="14.7109375" style="64" customWidth="1"/>
    <col min="8978" max="8978" width="13.85546875" style="64" customWidth="1"/>
    <col min="8979" max="8980" width="12.85546875" style="64" customWidth="1"/>
    <col min="8981" max="8981" width="23.42578125" style="64" customWidth="1"/>
    <col min="8982" max="8983" width="9.140625" style="64" customWidth="1"/>
    <col min="8984" max="8984" width="10.5703125" style="64" bestFit="1" customWidth="1"/>
    <col min="8985" max="8985" width="11.28515625" style="64" customWidth="1"/>
    <col min="8986" max="9216" width="9.140625" style="64"/>
    <col min="9217" max="9217" width="95.140625" style="64" customWidth="1"/>
    <col min="9218" max="9218" width="13.5703125" style="64" customWidth="1"/>
    <col min="9219" max="9219" width="16.7109375" style="64" customWidth="1"/>
    <col min="9220" max="9220" width="11.140625" style="64" customWidth="1"/>
    <col min="9221" max="9221" width="16.7109375" style="64" customWidth="1"/>
    <col min="9222" max="9222" width="14.140625" style="64" customWidth="1"/>
    <col min="9223" max="9223" width="11" style="64" customWidth="1"/>
    <col min="9224" max="9224" width="17" style="64" customWidth="1"/>
    <col min="9225" max="9225" width="16.7109375" style="64" customWidth="1"/>
    <col min="9226" max="9226" width="12.140625" style="64" customWidth="1"/>
    <col min="9227" max="9228" width="16.7109375" style="64" customWidth="1"/>
    <col min="9229" max="9229" width="12.7109375" style="64" customWidth="1"/>
    <col min="9230" max="9230" width="16.42578125" style="64" customWidth="1"/>
    <col min="9231" max="9231" width="13.5703125" style="64" customWidth="1"/>
    <col min="9232" max="9232" width="12.42578125" style="64" customWidth="1"/>
    <col min="9233" max="9233" width="14.7109375" style="64" customWidth="1"/>
    <col min="9234" max="9234" width="13.85546875" style="64" customWidth="1"/>
    <col min="9235" max="9236" width="12.85546875" style="64" customWidth="1"/>
    <col min="9237" max="9237" width="23.42578125" style="64" customWidth="1"/>
    <col min="9238" max="9239" width="9.140625" style="64" customWidth="1"/>
    <col min="9240" max="9240" width="10.5703125" style="64" bestFit="1" customWidth="1"/>
    <col min="9241" max="9241" width="11.28515625" style="64" customWidth="1"/>
    <col min="9242" max="9472" width="9.140625" style="64"/>
    <col min="9473" max="9473" width="95.140625" style="64" customWidth="1"/>
    <col min="9474" max="9474" width="13.5703125" style="64" customWidth="1"/>
    <col min="9475" max="9475" width="16.7109375" style="64" customWidth="1"/>
    <col min="9476" max="9476" width="11.140625" style="64" customWidth="1"/>
    <col min="9477" max="9477" width="16.7109375" style="64" customWidth="1"/>
    <col min="9478" max="9478" width="14.140625" style="64" customWidth="1"/>
    <col min="9479" max="9479" width="11" style="64" customWidth="1"/>
    <col min="9480" max="9480" width="17" style="64" customWidth="1"/>
    <col min="9481" max="9481" width="16.7109375" style="64" customWidth="1"/>
    <col min="9482" max="9482" width="12.140625" style="64" customWidth="1"/>
    <col min="9483" max="9484" width="16.7109375" style="64" customWidth="1"/>
    <col min="9485" max="9485" width="12.7109375" style="64" customWidth="1"/>
    <col min="9486" max="9486" width="16.42578125" style="64" customWidth="1"/>
    <col min="9487" max="9487" width="13.5703125" style="64" customWidth="1"/>
    <col min="9488" max="9488" width="12.42578125" style="64" customWidth="1"/>
    <col min="9489" max="9489" width="14.7109375" style="64" customWidth="1"/>
    <col min="9490" max="9490" width="13.85546875" style="64" customWidth="1"/>
    <col min="9491" max="9492" width="12.85546875" style="64" customWidth="1"/>
    <col min="9493" max="9493" width="23.42578125" style="64" customWidth="1"/>
    <col min="9494" max="9495" width="9.140625" style="64" customWidth="1"/>
    <col min="9496" max="9496" width="10.5703125" style="64" bestFit="1" customWidth="1"/>
    <col min="9497" max="9497" width="11.28515625" style="64" customWidth="1"/>
    <col min="9498" max="9728" width="9.140625" style="64"/>
    <col min="9729" max="9729" width="95.140625" style="64" customWidth="1"/>
    <col min="9730" max="9730" width="13.5703125" style="64" customWidth="1"/>
    <col min="9731" max="9731" width="16.7109375" style="64" customWidth="1"/>
    <col min="9732" max="9732" width="11.140625" style="64" customWidth="1"/>
    <col min="9733" max="9733" width="16.7109375" style="64" customWidth="1"/>
    <col min="9734" max="9734" width="14.140625" style="64" customWidth="1"/>
    <col min="9735" max="9735" width="11" style="64" customWidth="1"/>
    <col min="9736" max="9736" width="17" style="64" customWidth="1"/>
    <col min="9737" max="9737" width="16.7109375" style="64" customWidth="1"/>
    <col min="9738" max="9738" width="12.140625" style="64" customWidth="1"/>
    <col min="9739" max="9740" width="16.7109375" style="64" customWidth="1"/>
    <col min="9741" max="9741" width="12.7109375" style="64" customWidth="1"/>
    <col min="9742" max="9742" width="16.42578125" style="64" customWidth="1"/>
    <col min="9743" max="9743" width="13.5703125" style="64" customWidth="1"/>
    <col min="9744" max="9744" width="12.42578125" style="64" customWidth="1"/>
    <col min="9745" max="9745" width="14.7109375" style="64" customWidth="1"/>
    <col min="9746" max="9746" width="13.85546875" style="64" customWidth="1"/>
    <col min="9747" max="9748" width="12.85546875" style="64" customWidth="1"/>
    <col min="9749" max="9749" width="23.42578125" style="64" customWidth="1"/>
    <col min="9750" max="9751" width="9.140625" style="64" customWidth="1"/>
    <col min="9752" max="9752" width="10.5703125" style="64" bestFit="1" customWidth="1"/>
    <col min="9753" max="9753" width="11.28515625" style="64" customWidth="1"/>
    <col min="9754" max="9984" width="9.140625" style="64"/>
    <col min="9985" max="9985" width="95.140625" style="64" customWidth="1"/>
    <col min="9986" max="9986" width="13.5703125" style="64" customWidth="1"/>
    <col min="9987" max="9987" width="16.7109375" style="64" customWidth="1"/>
    <col min="9988" max="9988" width="11.140625" style="64" customWidth="1"/>
    <col min="9989" max="9989" width="16.7109375" style="64" customWidth="1"/>
    <col min="9990" max="9990" width="14.140625" style="64" customWidth="1"/>
    <col min="9991" max="9991" width="11" style="64" customWidth="1"/>
    <col min="9992" max="9992" width="17" style="64" customWidth="1"/>
    <col min="9993" max="9993" width="16.7109375" style="64" customWidth="1"/>
    <col min="9994" max="9994" width="12.140625" style="64" customWidth="1"/>
    <col min="9995" max="9996" width="16.7109375" style="64" customWidth="1"/>
    <col min="9997" max="9997" width="12.7109375" style="64" customWidth="1"/>
    <col min="9998" max="9998" width="16.42578125" style="64" customWidth="1"/>
    <col min="9999" max="9999" width="13.5703125" style="64" customWidth="1"/>
    <col min="10000" max="10000" width="12.42578125" style="64" customWidth="1"/>
    <col min="10001" max="10001" width="14.7109375" style="64" customWidth="1"/>
    <col min="10002" max="10002" width="13.85546875" style="64" customWidth="1"/>
    <col min="10003" max="10004" width="12.85546875" style="64" customWidth="1"/>
    <col min="10005" max="10005" width="23.42578125" style="64" customWidth="1"/>
    <col min="10006" max="10007" width="9.140625" style="64" customWidth="1"/>
    <col min="10008" max="10008" width="10.5703125" style="64" bestFit="1" customWidth="1"/>
    <col min="10009" max="10009" width="11.28515625" style="64" customWidth="1"/>
    <col min="10010" max="10240" width="9.140625" style="64"/>
    <col min="10241" max="10241" width="95.140625" style="64" customWidth="1"/>
    <col min="10242" max="10242" width="13.5703125" style="64" customWidth="1"/>
    <col min="10243" max="10243" width="16.7109375" style="64" customWidth="1"/>
    <col min="10244" max="10244" width="11.140625" style="64" customWidth="1"/>
    <col min="10245" max="10245" width="16.7109375" style="64" customWidth="1"/>
    <col min="10246" max="10246" width="14.140625" style="64" customWidth="1"/>
    <col min="10247" max="10247" width="11" style="64" customWidth="1"/>
    <col min="10248" max="10248" width="17" style="64" customWidth="1"/>
    <col min="10249" max="10249" width="16.7109375" style="64" customWidth="1"/>
    <col min="10250" max="10250" width="12.140625" style="64" customWidth="1"/>
    <col min="10251" max="10252" width="16.7109375" style="64" customWidth="1"/>
    <col min="10253" max="10253" width="12.7109375" style="64" customWidth="1"/>
    <col min="10254" max="10254" width="16.42578125" style="64" customWidth="1"/>
    <col min="10255" max="10255" width="13.5703125" style="64" customWidth="1"/>
    <col min="10256" max="10256" width="12.42578125" style="64" customWidth="1"/>
    <col min="10257" max="10257" width="14.7109375" style="64" customWidth="1"/>
    <col min="10258" max="10258" width="13.85546875" style="64" customWidth="1"/>
    <col min="10259" max="10260" width="12.85546875" style="64" customWidth="1"/>
    <col min="10261" max="10261" width="23.42578125" style="64" customWidth="1"/>
    <col min="10262" max="10263" width="9.140625" style="64" customWidth="1"/>
    <col min="10264" max="10264" width="10.5703125" style="64" bestFit="1" customWidth="1"/>
    <col min="10265" max="10265" width="11.28515625" style="64" customWidth="1"/>
    <col min="10266" max="10496" width="9.140625" style="64"/>
    <col min="10497" max="10497" width="95.140625" style="64" customWidth="1"/>
    <col min="10498" max="10498" width="13.5703125" style="64" customWidth="1"/>
    <col min="10499" max="10499" width="16.7109375" style="64" customWidth="1"/>
    <col min="10500" max="10500" width="11.140625" style="64" customWidth="1"/>
    <col min="10501" max="10501" width="16.7109375" style="64" customWidth="1"/>
    <col min="10502" max="10502" width="14.140625" style="64" customWidth="1"/>
    <col min="10503" max="10503" width="11" style="64" customWidth="1"/>
    <col min="10504" max="10504" width="17" style="64" customWidth="1"/>
    <col min="10505" max="10505" width="16.7109375" style="64" customWidth="1"/>
    <col min="10506" max="10506" width="12.140625" style="64" customWidth="1"/>
    <col min="10507" max="10508" width="16.7109375" style="64" customWidth="1"/>
    <col min="10509" max="10509" width="12.7109375" style="64" customWidth="1"/>
    <col min="10510" max="10510" width="16.42578125" style="64" customWidth="1"/>
    <col min="10511" max="10511" width="13.5703125" style="64" customWidth="1"/>
    <col min="10512" max="10512" width="12.42578125" style="64" customWidth="1"/>
    <col min="10513" max="10513" width="14.7109375" style="64" customWidth="1"/>
    <col min="10514" max="10514" width="13.85546875" style="64" customWidth="1"/>
    <col min="10515" max="10516" width="12.85546875" style="64" customWidth="1"/>
    <col min="10517" max="10517" width="23.42578125" style="64" customWidth="1"/>
    <col min="10518" max="10519" width="9.140625" style="64" customWidth="1"/>
    <col min="10520" max="10520" width="10.5703125" style="64" bestFit="1" customWidth="1"/>
    <col min="10521" max="10521" width="11.28515625" style="64" customWidth="1"/>
    <col min="10522" max="10752" width="9.140625" style="64"/>
    <col min="10753" max="10753" width="95.140625" style="64" customWidth="1"/>
    <col min="10754" max="10754" width="13.5703125" style="64" customWidth="1"/>
    <col min="10755" max="10755" width="16.7109375" style="64" customWidth="1"/>
    <col min="10756" max="10756" width="11.140625" style="64" customWidth="1"/>
    <col min="10757" max="10757" width="16.7109375" style="64" customWidth="1"/>
    <col min="10758" max="10758" width="14.140625" style="64" customWidth="1"/>
    <col min="10759" max="10759" width="11" style="64" customWidth="1"/>
    <col min="10760" max="10760" width="17" style="64" customWidth="1"/>
    <col min="10761" max="10761" width="16.7109375" style="64" customWidth="1"/>
    <col min="10762" max="10762" width="12.140625" style="64" customWidth="1"/>
    <col min="10763" max="10764" width="16.7109375" style="64" customWidth="1"/>
    <col min="10765" max="10765" width="12.7109375" style="64" customWidth="1"/>
    <col min="10766" max="10766" width="16.42578125" style="64" customWidth="1"/>
    <col min="10767" max="10767" width="13.5703125" style="64" customWidth="1"/>
    <col min="10768" max="10768" width="12.42578125" style="64" customWidth="1"/>
    <col min="10769" max="10769" width="14.7109375" style="64" customWidth="1"/>
    <col min="10770" max="10770" width="13.85546875" style="64" customWidth="1"/>
    <col min="10771" max="10772" width="12.85546875" style="64" customWidth="1"/>
    <col min="10773" max="10773" width="23.42578125" style="64" customWidth="1"/>
    <col min="10774" max="10775" width="9.140625" style="64" customWidth="1"/>
    <col min="10776" max="10776" width="10.5703125" style="64" bestFit="1" customWidth="1"/>
    <col min="10777" max="10777" width="11.28515625" style="64" customWidth="1"/>
    <col min="10778" max="11008" width="9.140625" style="64"/>
    <col min="11009" max="11009" width="95.140625" style="64" customWidth="1"/>
    <col min="11010" max="11010" width="13.5703125" style="64" customWidth="1"/>
    <col min="11011" max="11011" width="16.7109375" style="64" customWidth="1"/>
    <col min="11012" max="11012" width="11.140625" style="64" customWidth="1"/>
    <col min="11013" max="11013" width="16.7109375" style="64" customWidth="1"/>
    <col min="11014" max="11014" width="14.140625" style="64" customWidth="1"/>
    <col min="11015" max="11015" width="11" style="64" customWidth="1"/>
    <col min="11016" max="11016" width="17" style="64" customWidth="1"/>
    <col min="11017" max="11017" width="16.7109375" style="64" customWidth="1"/>
    <col min="11018" max="11018" width="12.140625" style="64" customWidth="1"/>
    <col min="11019" max="11020" width="16.7109375" style="64" customWidth="1"/>
    <col min="11021" max="11021" width="12.7109375" style="64" customWidth="1"/>
    <col min="11022" max="11022" width="16.42578125" style="64" customWidth="1"/>
    <col min="11023" max="11023" width="13.5703125" style="64" customWidth="1"/>
    <col min="11024" max="11024" width="12.42578125" style="64" customWidth="1"/>
    <col min="11025" max="11025" width="14.7109375" style="64" customWidth="1"/>
    <col min="11026" max="11026" width="13.85546875" style="64" customWidth="1"/>
    <col min="11027" max="11028" width="12.85546875" style="64" customWidth="1"/>
    <col min="11029" max="11029" width="23.42578125" style="64" customWidth="1"/>
    <col min="11030" max="11031" width="9.140625" style="64" customWidth="1"/>
    <col min="11032" max="11032" width="10.5703125" style="64" bestFit="1" customWidth="1"/>
    <col min="11033" max="11033" width="11.28515625" style="64" customWidth="1"/>
    <col min="11034" max="11264" width="9.140625" style="64"/>
    <col min="11265" max="11265" width="95.140625" style="64" customWidth="1"/>
    <col min="11266" max="11266" width="13.5703125" style="64" customWidth="1"/>
    <col min="11267" max="11267" width="16.7109375" style="64" customWidth="1"/>
    <col min="11268" max="11268" width="11.140625" style="64" customWidth="1"/>
    <col min="11269" max="11269" width="16.7109375" style="64" customWidth="1"/>
    <col min="11270" max="11270" width="14.140625" style="64" customWidth="1"/>
    <col min="11271" max="11271" width="11" style="64" customWidth="1"/>
    <col min="11272" max="11272" width="17" style="64" customWidth="1"/>
    <col min="11273" max="11273" width="16.7109375" style="64" customWidth="1"/>
    <col min="11274" max="11274" width="12.140625" style="64" customWidth="1"/>
    <col min="11275" max="11276" width="16.7109375" style="64" customWidth="1"/>
    <col min="11277" max="11277" width="12.7109375" style="64" customWidth="1"/>
    <col min="11278" max="11278" width="16.42578125" style="64" customWidth="1"/>
    <col min="11279" max="11279" width="13.5703125" style="64" customWidth="1"/>
    <col min="11280" max="11280" width="12.42578125" style="64" customWidth="1"/>
    <col min="11281" max="11281" width="14.7109375" style="64" customWidth="1"/>
    <col min="11282" max="11282" width="13.85546875" style="64" customWidth="1"/>
    <col min="11283" max="11284" width="12.85546875" style="64" customWidth="1"/>
    <col min="11285" max="11285" width="23.42578125" style="64" customWidth="1"/>
    <col min="11286" max="11287" width="9.140625" style="64" customWidth="1"/>
    <col min="11288" max="11288" width="10.5703125" style="64" bestFit="1" customWidth="1"/>
    <col min="11289" max="11289" width="11.28515625" style="64" customWidth="1"/>
    <col min="11290" max="11520" width="9.140625" style="64"/>
    <col min="11521" max="11521" width="95.140625" style="64" customWidth="1"/>
    <col min="11522" max="11522" width="13.5703125" style="64" customWidth="1"/>
    <col min="11523" max="11523" width="16.7109375" style="64" customWidth="1"/>
    <col min="11524" max="11524" width="11.140625" style="64" customWidth="1"/>
    <col min="11525" max="11525" width="16.7109375" style="64" customWidth="1"/>
    <col min="11526" max="11526" width="14.140625" style="64" customWidth="1"/>
    <col min="11527" max="11527" width="11" style="64" customWidth="1"/>
    <col min="11528" max="11528" width="17" style="64" customWidth="1"/>
    <col min="11529" max="11529" width="16.7109375" style="64" customWidth="1"/>
    <col min="11530" max="11530" width="12.140625" style="64" customWidth="1"/>
    <col min="11531" max="11532" width="16.7109375" style="64" customWidth="1"/>
    <col min="11533" max="11533" width="12.7109375" style="64" customWidth="1"/>
    <col min="11534" max="11534" width="16.42578125" style="64" customWidth="1"/>
    <col min="11535" max="11535" width="13.5703125" style="64" customWidth="1"/>
    <col min="11536" max="11536" width="12.42578125" style="64" customWidth="1"/>
    <col min="11537" max="11537" width="14.7109375" style="64" customWidth="1"/>
    <col min="11538" max="11538" width="13.85546875" style="64" customWidth="1"/>
    <col min="11539" max="11540" width="12.85546875" style="64" customWidth="1"/>
    <col min="11541" max="11541" width="23.42578125" style="64" customWidth="1"/>
    <col min="11542" max="11543" width="9.140625" style="64" customWidth="1"/>
    <col min="11544" max="11544" width="10.5703125" style="64" bestFit="1" customWidth="1"/>
    <col min="11545" max="11545" width="11.28515625" style="64" customWidth="1"/>
    <col min="11546" max="11776" width="9.140625" style="64"/>
    <col min="11777" max="11777" width="95.140625" style="64" customWidth="1"/>
    <col min="11778" max="11778" width="13.5703125" style="64" customWidth="1"/>
    <col min="11779" max="11779" width="16.7109375" style="64" customWidth="1"/>
    <col min="11780" max="11780" width="11.140625" style="64" customWidth="1"/>
    <col min="11781" max="11781" width="16.7109375" style="64" customWidth="1"/>
    <col min="11782" max="11782" width="14.140625" style="64" customWidth="1"/>
    <col min="11783" max="11783" width="11" style="64" customWidth="1"/>
    <col min="11784" max="11784" width="17" style="64" customWidth="1"/>
    <col min="11785" max="11785" width="16.7109375" style="64" customWidth="1"/>
    <col min="11786" max="11786" width="12.140625" style="64" customWidth="1"/>
    <col min="11787" max="11788" width="16.7109375" style="64" customWidth="1"/>
    <col min="11789" max="11789" width="12.7109375" style="64" customWidth="1"/>
    <col min="11790" max="11790" width="16.42578125" style="64" customWidth="1"/>
    <col min="11791" max="11791" width="13.5703125" style="64" customWidth="1"/>
    <col min="11792" max="11792" width="12.42578125" style="64" customWidth="1"/>
    <col min="11793" max="11793" width="14.7109375" style="64" customWidth="1"/>
    <col min="11794" max="11794" width="13.85546875" style="64" customWidth="1"/>
    <col min="11795" max="11796" width="12.85546875" style="64" customWidth="1"/>
    <col min="11797" max="11797" width="23.42578125" style="64" customWidth="1"/>
    <col min="11798" max="11799" width="9.140625" style="64" customWidth="1"/>
    <col min="11800" max="11800" width="10.5703125" style="64" bestFit="1" customWidth="1"/>
    <col min="11801" max="11801" width="11.28515625" style="64" customWidth="1"/>
    <col min="11802" max="12032" width="9.140625" style="64"/>
    <col min="12033" max="12033" width="95.140625" style="64" customWidth="1"/>
    <col min="12034" max="12034" width="13.5703125" style="64" customWidth="1"/>
    <col min="12035" max="12035" width="16.7109375" style="64" customWidth="1"/>
    <col min="12036" max="12036" width="11.140625" style="64" customWidth="1"/>
    <col min="12037" max="12037" width="16.7109375" style="64" customWidth="1"/>
    <col min="12038" max="12038" width="14.140625" style="64" customWidth="1"/>
    <col min="12039" max="12039" width="11" style="64" customWidth="1"/>
    <col min="12040" max="12040" width="17" style="64" customWidth="1"/>
    <col min="12041" max="12041" width="16.7109375" style="64" customWidth="1"/>
    <col min="12042" max="12042" width="12.140625" style="64" customWidth="1"/>
    <col min="12043" max="12044" width="16.7109375" style="64" customWidth="1"/>
    <col min="12045" max="12045" width="12.7109375" style="64" customWidth="1"/>
    <col min="12046" max="12046" width="16.42578125" style="64" customWidth="1"/>
    <col min="12047" max="12047" width="13.5703125" style="64" customWidth="1"/>
    <col min="12048" max="12048" width="12.42578125" style="64" customWidth="1"/>
    <col min="12049" max="12049" width="14.7109375" style="64" customWidth="1"/>
    <col min="12050" max="12050" width="13.85546875" style="64" customWidth="1"/>
    <col min="12051" max="12052" width="12.85546875" style="64" customWidth="1"/>
    <col min="12053" max="12053" width="23.42578125" style="64" customWidth="1"/>
    <col min="12054" max="12055" width="9.140625" style="64" customWidth="1"/>
    <col min="12056" max="12056" width="10.5703125" style="64" bestFit="1" customWidth="1"/>
    <col min="12057" max="12057" width="11.28515625" style="64" customWidth="1"/>
    <col min="12058" max="12288" width="9.140625" style="64"/>
    <col min="12289" max="12289" width="95.140625" style="64" customWidth="1"/>
    <col min="12290" max="12290" width="13.5703125" style="64" customWidth="1"/>
    <col min="12291" max="12291" width="16.7109375" style="64" customWidth="1"/>
    <col min="12292" max="12292" width="11.140625" style="64" customWidth="1"/>
    <col min="12293" max="12293" width="16.7109375" style="64" customWidth="1"/>
    <col min="12294" max="12294" width="14.140625" style="64" customWidth="1"/>
    <col min="12295" max="12295" width="11" style="64" customWidth="1"/>
    <col min="12296" max="12296" width="17" style="64" customWidth="1"/>
    <col min="12297" max="12297" width="16.7109375" style="64" customWidth="1"/>
    <col min="12298" max="12298" width="12.140625" style="64" customWidth="1"/>
    <col min="12299" max="12300" width="16.7109375" style="64" customWidth="1"/>
    <col min="12301" max="12301" width="12.7109375" style="64" customWidth="1"/>
    <col min="12302" max="12302" width="16.42578125" style="64" customWidth="1"/>
    <col min="12303" max="12303" width="13.5703125" style="64" customWidth="1"/>
    <col min="12304" max="12304" width="12.42578125" style="64" customWidth="1"/>
    <col min="12305" max="12305" width="14.7109375" style="64" customWidth="1"/>
    <col min="12306" max="12306" width="13.85546875" style="64" customWidth="1"/>
    <col min="12307" max="12308" width="12.85546875" style="64" customWidth="1"/>
    <col min="12309" max="12309" width="23.42578125" style="64" customWidth="1"/>
    <col min="12310" max="12311" width="9.140625" style="64" customWidth="1"/>
    <col min="12312" max="12312" width="10.5703125" style="64" bestFit="1" customWidth="1"/>
    <col min="12313" max="12313" width="11.28515625" style="64" customWidth="1"/>
    <col min="12314" max="12544" width="9.140625" style="64"/>
    <col min="12545" max="12545" width="95.140625" style="64" customWidth="1"/>
    <col min="12546" max="12546" width="13.5703125" style="64" customWidth="1"/>
    <col min="12547" max="12547" width="16.7109375" style="64" customWidth="1"/>
    <col min="12548" max="12548" width="11.140625" style="64" customWidth="1"/>
    <col min="12549" max="12549" width="16.7109375" style="64" customWidth="1"/>
    <col min="12550" max="12550" width="14.140625" style="64" customWidth="1"/>
    <col min="12551" max="12551" width="11" style="64" customWidth="1"/>
    <col min="12552" max="12552" width="17" style="64" customWidth="1"/>
    <col min="12553" max="12553" width="16.7109375" style="64" customWidth="1"/>
    <col min="12554" max="12554" width="12.140625" style="64" customWidth="1"/>
    <col min="12555" max="12556" width="16.7109375" style="64" customWidth="1"/>
    <col min="12557" max="12557" width="12.7109375" style="64" customWidth="1"/>
    <col min="12558" max="12558" width="16.42578125" style="64" customWidth="1"/>
    <col min="12559" max="12559" width="13.5703125" style="64" customWidth="1"/>
    <col min="12560" max="12560" width="12.42578125" style="64" customWidth="1"/>
    <col min="12561" max="12561" width="14.7109375" style="64" customWidth="1"/>
    <col min="12562" max="12562" width="13.85546875" style="64" customWidth="1"/>
    <col min="12563" max="12564" width="12.85546875" style="64" customWidth="1"/>
    <col min="12565" max="12565" width="23.42578125" style="64" customWidth="1"/>
    <col min="12566" max="12567" width="9.140625" style="64" customWidth="1"/>
    <col min="12568" max="12568" width="10.5703125" style="64" bestFit="1" customWidth="1"/>
    <col min="12569" max="12569" width="11.28515625" style="64" customWidth="1"/>
    <col min="12570" max="12800" width="9.140625" style="64"/>
    <col min="12801" max="12801" width="95.140625" style="64" customWidth="1"/>
    <col min="12802" max="12802" width="13.5703125" style="64" customWidth="1"/>
    <col min="12803" max="12803" width="16.7109375" style="64" customWidth="1"/>
    <col min="12804" max="12804" width="11.140625" style="64" customWidth="1"/>
    <col min="12805" max="12805" width="16.7109375" style="64" customWidth="1"/>
    <col min="12806" max="12806" width="14.140625" style="64" customWidth="1"/>
    <col min="12807" max="12807" width="11" style="64" customWidth="1"/>
    <col min="12808" max="12808" width="17" style="64" customWidth="1"/>
    <col min="12809" max="12809" width="16.7109375" style="64" customWidth="1"/>
    <col min="12810" max="12810" width="12.140625" style="64" customWidth="1"/>
    <col min="12811" max="12812" width="16.7109375" style="64" customWidth="1"/>
    <col min="12813" max="12813" width="12.7109375" style="64" customWidth="1"/>
    <col min="12814" max="12814" width="16.42578125" style="64" customWidth="1"/>
    <col min="12815" max="12815" width="13.5703125" style="64" customWidth="1"/>
    <col min="12816" max="12816" width="12.42578125" style="64" customWidth="1"/>
    <col min="12817" max="12817" width="14.7109375" style="64" customWidth="1"/>
    <col min="12818" max="12818" width="13.85546875" style="64" customWidth="1"/>
    <col min="12819" max="12820" width="12.85546875" style="64" customWidth="1"/>
    <col min="12821" max="12821" width="23.42578125" style="64" customWidth="1"/>
    <col min="12822" max="12823" width="9.140625" style="64" customWidth="1"/>
    <col min="12824" max="12824" width="10.5703125" style="64" bestFit="1" customWidth="1"/>
    <col min="12825" max="12825" width="11.28515625" style="64" customWidth="1"/>
    <col min="12826" max="13056" width="9.140625" style="64"/>
    <col min="13057" max="13057" width="95.140625" style="64" customWidth="1"/>
    <col min="13058" max="13058" width="13.5703125" style="64" customWidth="1"/>
    <col min="13059" max="13059" width="16.7109375" style="64" customWidth="1"/>
    <col min="13060" max="13060" width="11.140625" style="64" customWidth="1"/>
    <col min="13061" max="13061" width="16.7109375" style="64" customWidth="1"/>
    <col min="13062" max="13062" width="14.140625" style="64" customWidth="1"/>
    <col min="13063" max="13063" width="11" style="64" customWidth="1"/>
    <col min="13064" max="13064" width="17" style="64" customWidth="1"/>
    <col min="13065" max="13065" width="16.7109375" style="64" customWidth="1"/>
    <col min="13066" max="13066" width="12.140625" style="64" customWidth="1"/>
    <col min="13067" max="13068" width="16.7109375" style="64" customWidth="1"/>
    <col min="13069" max="13069" width="12.7109375" style="64" customWidth="1"/>
    <col min="13070" max="13070" width="16.42578125" style="64" customWidth="1"/>
    <col min="13071" max="13071" width="13.5703125" style="64" customWidth="1"/>
    <col min="13072" max="13072" width="12.42578125" style="64" customWidth="1"/>
    <col min="13073" max="13073" width="14.7109375" style="64" customWidth="1"/>
    <col min="13074" max="13074" width="13.85546875" style="64" customWidth="1"/>
    <col min="13075" max="13076" width="12.85546875" style="64" customWidth="1"/>
    <col min="13077" max="13077" width="23.42578125" style="64" customWidth="1"/>
    <col min="13078" max="13079" width="9.140625" style="64" customWidth="1"/>
    <col min="13080" max="13080" width="10.5703125" style="64" bestFit="1" customWidth="1"/>
    <col min="13081" max="13081" width="11.28515625" style="64" customWidth="1"/>
    <col min="13082" max="13312" width="9.140625" style="64"/>
    <col min="13313" max="13313" width="95.140625" style="64" customWidth="1"/>
    <col min="13314" max="13314" width="13.5703125" style="64" customWidth="1"/>
    <col min="13315" max="13315" width="16.7109375" style="64" customWidth="1"/>
    <col min="13316" max="13316" width="11.140625" style="64" customWidth="1"/>
    <col min="13317" max="13317" width="16.7109375" style="64" customWidth="1"/>
    <col min="13318" max="13318" width="14.140625" style="64" customWidth="1"/>
    <col min="13319" max="13319" width="11" style="64" customWidth="1"/>
    <col min="13320" max="13320" width="17" style="64" customWidth="1"/>
    <col min="13321" max="13321" width="16.7109375" style="64" customWidth="1"/>
    <col min="13322" max="13322" width="12.140625" style="64" customWidth="1"/>
    <col min="13323" max="13324" width="16.7109375" style="64" customWidth="1"/>
    <col min="13325" max="13325" width="12.7109375" style="64" customWidth="1"/>
    <col min="13326" max="13326" width="16.42578125" style="64" customWidth="1"/>
    <col min="13327" max="13327" width="13.5703125" style="64" customWidth="1"/>
    <col min="13328" max="13328" width="12.42578125" style="64" customWidth="1"/>
    <col min="13329" max="13329" width="14.7109375" style="64" customWidth="1"/>
    <col min="13330" max="13330" width="13.85546875" style="64" customWidth="1"/>
    <col min="13331" max="13332" width="12.85546875" style="64" customWidth="1"/>
    <col min="13333" max="13333" width="23.42578125" style="64" customWidth="1"/>
    <col min="13334" max="13335" width="9.140625" style="64" customWidth="1"/>
    <col min="13336" max="13336" width="10.5703125" style="64" bestFit="1" customWidth="1"/>
    <col min="13337" max="13337" width="11.28515625" style="64" customWidth="1"/>
    <col min="13338" max="13568" width="9.140625" style="64"/>
    <col min="13569" max="13569" width="95.140625" style="64" customWidth="1"/>
    <col min="13570" max="13570" width="13.5703125" style="64" customWidth="1"/>
    <col min="13571" max="13571" width="16.7109375" style="64" customWidth="1"/>
    <col min="13572" max="13572" width="11.140625" style="64" customWidth="1"/>
    <col min="13573" max="13573" width="16.7109375" style="64" customWidth="1"/>
    <col min="13574" max="13574" width="14.140625" style="64" customWidth="1"/>
    <col min="13575" max="13575" width="11" style="64" customWidth="1"/>
    <col min="13576" max="13576" width="17" style="64" customWidth="1"/>
    <col min="13577" max="13577" width="16.7109375" style="64" customWidth="1"/>
    <col min="13578" max="13578" width="12.140625" style="64" customWidth="1"/>
    <col min="13579" max="13580" width="16.7109375" style="64" customWidth="1"/>
    <col min="13581" max="13581" width="12.7109375" style="64" customWidth="1"/>
    <col min="13582" max="13582" width="16.42578125" style="64" customWidth="1"/>
    <col min="13583" max="13583" width="13.5703125" style="64" customWidth="1"/>
    <col min="13584" max="13584" width="12.42578125" style="64" customWidth="1"/>
    <col min="13585" max="13585" width="14.7109375" style="64" customWidth="1"/>
    <col min="13586" max="13586" width="13.85546875" style="64" customWidth="1"/>
    <col min="13587" max="13588" width="12.85546875" style="64" customWidth="1"/>
    <col min="13589" max="13589" width="23.42578125" style="64" customWidth="1"/>
    <col min="13590" max="13591" width="9.140625" style="64" customWidth="1"/>
    <col min="13592" max="13592" width="10.5703125" style="64" bestFit="1" customWidth="1"/>
    <col min="13593" max="13593" width="11.28515625" style="64" customWidth="1"/>
    <col min="13594" max="13824" width="9.140625" style="64"/>
    <col min="13825" max="13825" width="95.140625" style="64" customWidth="1"/>
    <col min="13826" max="13826" width="13.5703125" style="64" customWidth="1"/>
    <col min="13827" max="13827" width="16.7109375" style="64" customWidth="1"/>
    <col min="13828" max="13828" width="11.140625" style="64" customWidth="1"/>
    <col min="13829" max="13829" width="16.7109375" style="64" customWidth="1"/>
    <col min="13830" max="13830" width="14.140625" style="64" customWidth="1"/>
    <col min="13831" max="13831" width="11" style="64" customWidth="1"/>
    <col min="13832" max="13832" width="17" style="64" customWidth="1"/>
    <col min="13833" max="13833" width="16.7109375" style="64" customWidth="1"/>
    <col min="13834" max="13834" width="12.140625" style="64" customWidth="1"/>
    <col min="13835" max="13836" width="16.7109375" style="64" customWidth="1"/>
    <col min="13837" max="13837" width="12.7109375" style="64" customWidth="1"/>
    <col min="13838" max="13838" width="16.42578125" style="64" customWidth="1"/>
    <col min="13839" max="13839" width="13.5703125" style="64" customWidth="1"/>
    <col min="13840" max="13840" width="12.42578125" style="64" customWidth="1"/>
    <col min="13841" max="13841" width="14.7109375" style="64" customWidth="1"/>
    <col min="13842" max="13842" width="13.85546875" style="64" customWidth="1"/>
    <col min="13843" max="13844" width="12.85546875" style="64" customWidth="1"/>
    <col min="13845" max="13845" width="23.42578125" style="64" customWidth="1"/>
    <col min="13846" max="13847" width="9.140625" style="64" customWidth="1"/>
    <col min="13848" max="13848" width="10.5703125" style="64" bestFit="1" customWidth="1"/>
    <col min="13849" max="13849" width="11.28515625" style="64" customWidth="1"/>
    <col min="13850" max="14080" width="9.140625" style="64"/>
    <col min="14081" max="14081" width="95.140625" style="64" customWidth="1"/>
    <col min="14082" max="14082" width="13.5703125" style="64" customWidth="1"/>
    <col min="14083" max="14083" width="16.7109375" style="64" customWidth="1"/>
    <col min="14084" max="14084" width="11.140625" style="64" customWidth="1"/>
    <col min="14085" max="14085" width="16.7109375" style="64" customWidth="1"/>
    <col min="14086" max="14086" width="14.140625" style="64" customWidth="1"/>
    <col min="14087" max="14087" width="11" style="64" customWidth="1"/>
    <col min="14088" max="14088" width="17" style="64" customWidth="1"/>
    <col min="14089" max="14089" width="16.7109375" style="64" customWidth="1"/>
    <col min="14090" max="14090" width="12.140625" style="64" customWidth="1"/>
    <col min="14091" max="14092" width="16.7109375" style="64" customWidth="1"/>
    <col min="14093" max="14093" width="12.7109375" style="64" customWidth="1"/>
    <col min="14094" max="14094" width="16.42578125" style="64" customWidth="1"/>
    <col min="14095" max="14095" width="13.5703125" style="64" customWidth="1"/>
    <col min="14096" max="14096" width="12.42578125" style="64" customWidth="1"/>
    <col min="14097" max="14097" width="14.7109375" style="64" customWidth="1"/>
    <col min="14098" max="14098" width="13.85546875" style="64" customWidth="1"/>
    <col min="14099" max="14100" width="12.85546875" style="64" customWidth="1"/>
    <col min="14101" max="14101" width="23.42578125" style="64" customWidth="1"/>
    <col min="14102" max="14103" width="9.140625" style="64" customWidth="1"/>
    <col min="14104" max="14104" width="10.5703125" style="64" bestFit="1" customWidth="1"/>
    <col min="14105" max="14105" width="11.28515625" style="64" customWidth="1"/>
    <col min="14106" max="14336" width="9.140625" style="64"/>
    <col min="14337" max="14337" width="95.140625" style="64" customWidth="1"/>
    <col min="14338" max="14338" width="13.5703125" style="64" customWidth="1"/>
    <col min="14339" max="14339" width="16.7109375" style="64" customWidth="1"/>
    <col min="14340" max="14340" width="11.140625" style="64" customWidth="1"/>
    <col min="14341" max="14341" width="16.7109375" style="64" customWidth="1"/>
    <col min="14342" max="14342" width="14.140625" style="64" customWidth="1"/>
    <col min="14343" max="14343" width="11" style="64" customWidth="1"/>
    <col min="14344" max="14344" width="17" style="64" customWidth="1"/>
    <col min="14345" max="14345" width="16.7109375" style="64" customWidth="1"/>
    <col min="14346" max="14346" width="12.140625" style="64" customWidth="1"/>
    <col min="14347" max="14348" width="16.7109375" style="64" customWidth="1"/>
    <col min="14349" max="14349" width="12.7109375" style="64" customWidth="1"/>
    <col min="14350" max="14350" width="16.42578125" style="64" customWidth="1"/>
    <col min="14351" max="14351" width="13.5703125" style="64" customWidth="1"/>
    <col min="14352" max="14352" width="12.42578125" style="64" customWidth="1"/>
    <col min="14353" max="14353" width="14.7109375" style="64" customWidth="1"/>
    <col min="14354" max="14354" width="13.85546875" style="64" customWidth="1"/>
    <col min="14355" max="14356" width="12.85546875" style="64" customWidth="1"/>
    <col min="14357" max="14357" width="23.42578125" style="64" customWidth="1"/>
    <col min="14358" max="14359" width="9.140625" style="64" customWidth="1"/>
    <col min="14360" max="14360" width="10.5703125" style="64" bestFit="1" customWidth="1"/>
    <col min="14361" max="14361" width="11.28515625" style="64" customWidth="1"/>
    <col min="14362" max="14592" width="9.140625" style="64"/>
    <col min="14593" max="14593" width="95.140625" style="64" customWidth="1"/>
    <col min="14594" max="14594" width="13.5703125" style="64" customWidth="1"/>
    <col min="14595" max="14595" width="16.7109375" style="64" customWidth="1"/>
    <col min="14596" max="14596" width="11.140625" style="64" customWidth="1"/>
    <col min="14597" max="14597" width="16.7109375" style="64" customWidth="1"/>
    <col min="14598" max="14598" width="14.140625" style="64" customWidth="1"/>
    <col min="14599" max="14599" width="11" style="64" customWidth="1"/>
    <col min="14600" max="14600" width="17" style="64" customWidth="1"/>
    <col min="14601" max="14601" width="16.7109375" style="64" customWidth="1"/>
    <col min="14602" max="14602" width="12.140625" style="64" customWidth="1"/>
    <col min="14603" max="14604" width="16.7109375" style="64" customWidth="1"/>
    <col min="14605" max="14605" width="12.7109375" style="64" customWidth="1"/>
    <col min="14606" max="14606" width="16.42578125" style="64" customWidth="1"/>
    <col min="14607" max="14607" width="13.5703125" style="64" customWidth="1"/>
    <col min="14608" max="14608" width="12.42578125" style="64" customWidth="1"/>
    <col min="14609" max="14609" width="14.7109375" style="64" customWidth="1"/>
    <col min="14610" max="14610" width="13.85546875" style="64" customWidth="1"/>
    <col min="14611" max="14612" width="12.85546875" style="64" customWidth="1"/>
    <col min="14613" max="14613" width="23.42578125" style="64" customWidth="1"/>
    <col min="14614" max="14615" width="9.140625" style="64" customWidth="1"/>
    <col min="14616" max="14616" width="10.5703125" style="64" bestFit="1" customWidth="1"/>
    <col min="14617" max="14617" width="11.28515625" style="64" customWidth="1"/>
    <col min="14618" max="14848" width="9.140625" style="64"/>
    <col min="14849" max="14849" width="95.140625" style="64" customWidth="1"/>
    <col min="14850" max="14850" width="13.5703125" style="64" customWidth="1"/>
    <col min="14851" max="14851" width="16.7109375" style="64" customWidth="1"/>
    <col min="14852" max="14852" width="11.140625" style="64" customWidth="1"/>
    <col min="14853" max="14853" width="16.7109375" style="64" customWidth="1"/>
    <col min="14854" max="14854" width="14.140625" style="64" customWidth="1"/>
    <col min="14855" max="14855" width="11" style="64" customWidth="1"/>
    <col min="14856" max="14856" width="17" style="64" customWidth="1"/>
    <col min="14857" max="14857" width="16.7109375" style="64" customWidth="1"/>
    <col min="14858" max="14858" width="12.140625" style="64" customWidth="1"/>
    <col min="14859" max="14860" width="16.7109375" style="64" customWidth="1"/>
    <col min="14861" max="14861" width="12.7109375" style="64" customWidth="1"/>
    <col min="14862" max="14862" width="16.42578125" style="64" customWidth="1"/>
    <col min="14863" max="14863" width="13.5703125" style="64" customWidth="1"/>
    <col min="14864" max="14864" width="12.42578125" style="64" customWidth="1"/>
    <col min="14865" max="14865" width="14.7109375" style="64" customWidth="1"/>
    <col min="14866" max="14866" width="13.85546875" style="64" customWidth="1"/>
    <col min="14867" max="14868" width="12.85546875" style="64" customWidth="1"/>
    <col min="14869" max="14869" width="23.42578125" style="64" customWidth="1"/>
    <col min="14870" max="14871" width="9.140625" style="64" customWidth="1"/>
    <col min="14872" max="14872" width="10.5703125" style="64" bestFit="1" customWidth="1"/>
    <col min="14873" max="14873" width="11.28515625" style="64" customWidth="1"/>
    <col min="14874" max="15104" width="9.140625" style="64"/>
    <col min="15105" max="15105" width="95.140625" style="64" customWidth="1"/>
    <col min="15106" max="15106" width="13.5703125" style="64" customWidth="1"/>
    <col min="15107" max="15107" width="16.7109375" style="64" customWidth="1"/>
    <col min="15108" max="15108" width="11.140625" style="64" customWidth="1"/>
    <col min="15109" max="15109" width="16.7109375" style="64" customWidth="1"/>
    <col min="15110" max="15110" width="14.140625" style="64" customWidth="1"/>
    <col min="15111" max="15111" width="11" style="64" customWidth="1"/>
    <col min="15112" max="15112" width="17" style="64" customWidth="1"/>
    <col min="15113" max="15113" width="16.7109375" style="64" customWidth="1"/>
    <col min="15114" max="15114" width="12.140625" style="64" customWidth="1"/>
    <col min="15115" max="15116" width="16.7109375" style="64" customWidth="1"/>
    <col min="15117" max="15117" width="12.7109375" style="64" customWidth="1"/>
    <col min="15118" max="15118" width="16.42578125" style="64" customWidth="1"/>
    <col min="15119" max="15119" width="13.5703125" style="64" customWidth="1"/>
    <col min="15120" max="15120" width="12.42578125" style="64" customWidth="1"/>
    <col min="15121" max="15121" width="14.7109375" style="64" customWidth="1"/>
    <col min="15122" max="15122" width="13.85546875" style="64" customWidth="1"/>
    <col min="15123" max="15124" width="12.85546875" style="64" customWidth="1"/>
    <col min="15125" max="15125" width="23.42578125" style="64" customWidth="1"/>
    <col min="15126" max="15127" width="9.140625" style="64" customWidth="1"/>
    <col min="15128" max="15128" width="10.5703125" style="64" bestFit="1" customWidth="1"/>
    <col min="15129" max="15129" width="11.28515625" style="64" customWidth="1"/>
    <col min="15130" max="15360" width="9.140625" style="64"/>
    <col min="15361" max="15361" width="95.140625" style="64" customWidth="1"/>
    <col min="15362" max="15362" width="13.5703125" style="64" customWidth="1"/>
    <col min="15363" max="15363" width="16.7109375" style="64" customWidth="1"/>
    <col min="15364" max="15364" width="11.140625" style="64" customWidth="1"/>
    <col min="15365" max="15365" width="16.7109375" style="64" customWidth="1"/>
    <col min="15366" max="15366" width="14.140625" style="64" customWidth="1"/>
    <col min="15367" max="15367" width="11" style="64" customWidth="1"/>
    <col min="15368" max="15368" width="17" style="64" customWidth="1"/>
    <col min="15369" max="15369" width="16.7109375" style="64" customWidth="1"/>
    <col min="15370" max="15370" width="12.140625" style="64" customWidth="1"/>
    <col min="15371" max="15372" width="16.7109375" style="64" customWidth="1"/>
    <col min="15373" max="15373" width="12.7109375" style="64" customWidth="1"/>
    <col min="15374" max="15374" width="16.42578125" style="64" customWidth="1"/>
    <col min="15375" max="15375" width="13.5703125" style="64" customWidth="1"/>
    <col min="15376" max="15376" width="12.42578125" style="64" customWidth="1"/>
    <col min="15377" max="15377" width="14.7109375" style="64" customWidth="1"/>
    <col min="15378" max="15378" width="13.85546875" style="64" customWidth="1"/>
    <col min="15379" max="15380" width="12.85546875" style="64" customWidth="1"/>
    <col min="15381" max="15381" width="23.42578125" style="64" customWidth="1"/>
    <col min="15382" max="15383" width="9.140625" style="64" customWidth="1"/>
    <col min="15384" max="15384" width="10.5703125" style="64" bestFit="1" customWidth="1"/>
    <col min="15385" max="15385" width="11.28515625" style="64" customWidth="1"/>
    <col min="15386" max="15616" width="9.140625" style="64"/>
    <col min="15617" max="15617" width="95.140625" style="64" customWidth="1"/>
    <col min="15618" max="15618" width="13.5703125" style="64" customWidth="1"/>
    <col min="15619" max="15619" width="16.7109375" style="64" customWidth="1"/>
    <col min="15620" max="15620" width="11.140625" style="64" customWidth="1"/>
    <col min="15621" max="15621" width="16.7109375" style="64" customWidth="1"/>
    <col min="15622" max="15622" width="14.140625" style="64" customWidth="1"/>
    <col min="15623" max="15623" width="11" style="64" customWidth="1"/>
    <col min="15624" max="15624" width="17" style="64" customWidth="1"/>
    <col min="15625" max="15625" width="16.7109375" style="64" customWidth="1"/>
    <col min="15626" max="15626" width="12.140625" style="64" customWidth="1"/>
    <col min="15627" max="15628" width="16.7109375" style="64" customWidth="1"/>
    <col min="15629" max="15629" width="12.7109375" style="64" customWidth="1"/>
    <col min="15630" max="15630" width="16.42578125" style="64" customWidth="1"/>
    <col min="15631" max="15631" width="13.5703125" style="64" customWidth="1"/>
    <col min="15632" max="15632" width="12.42578125" style="64" customWidth="1"/>
    <col min="15633" max="15633" width="14.7109375" style="64" customWidth="1"/>
    <col min="15634" max="15634" width="13.85546875" style="64" customWidth="1"/>
    <col min="15635" max="15636" width="12.85546875" style="64" customWidth="1"/>
    <col min="15637" max="15637" width="23.42578125" style="64" customWidth="1"/>
    <col min="15638" max="15639" width="9.140625" style="64" customWidth="1"/>
    <col min="15640" max="15640" width="10.5703125" style="64" bestFit="1" customWidth="1"/>
    <col min="15641" max="15641" width="11.28515625" style="64" customWidth="1"/>
    <col min="15642" max="15872" width="9.140625" style="64"/>
    <col min="15873" max="15873" width="95.140625" style="64" customWidth="1"/>
    <col min="15874" max="15874" width="13.5703125" style="64" customWidth="1"/>
    <col min="15875" max="15875" width="16.7109375" style="64" customWidth="1"/>
    <col min="15876" max="15876" width="11.140625" style="64" customWidth="1"/>
    <col min="15877" max="15877" width="16.7109375" style="64" customWidth="1"/>
    <col min="15878" max="15878" width="14.140625" style="64" customWidth="1"/>
    <col min="15879" max="15879" width="11" style="64" customWidth="1"/>
    <col min="15880" max="15880" width="17" style="64" customWidth="1"/>
    <col min="15881" max="15881" width="16.7109375" style="64" customWidth="1"/>
    <col min="15882" max="15882" width="12.140625" style="64" customWidth="1"/>
    <col min="15883" max="15884" width="16.7109375" style="64" customWidth="1"/>
    <col min="15885" max="15885" width="12.7109375" style="64" customWidth="1"/>
    <col min="15886" max="15886" width="16.42578125" style="64" customWidth="1"/>
    <col min="15887" max="15887" width="13.5703125" style="64" customWidth="1"/>
    <col min="15888" max="15888" width="12.42578125" style="64" customWidth="1"/>
    <col min="15889" max="15889" width="14.7109375" style="64" customWidth="1"/>
    <col min="15890" max="15890" width="13.85546875" style="64" customWidth="1"/>
    <col min="15891" max="15892" width="12.85546875" style="64" customWidth="1"/>
    <col min="15893" max="15893" width="23.42578125" style="64" customWidth="1"/>
    <col min="15894" max="15895" width="9.140625" style="64" customWidth="1"/>
    <col min="15896" max="15896" width="10.5703125" style="64" bestFit="1" customWidth="1"/>
    <col min="15897" max="15897" width="11.28515625" style="64" customWidth="1"/>
    <col min="15898" max="16128" width="9.140625" style="64"/>
    <col min="16129" max="16129" width="95.140625" style="64" customWidth="1"/>
    <col min="16130" max="16130" width="13.5703125" style="64" customWidth="1"/>
    <col min="16131" max="16131" width="16.7109375" style="64" customWidth="1"/>
    <col min="16132" max="16132" width="11.140625" style="64" customWidth="1"/>
    <col min="16133" max="16133" width="16.7109375" style="64" customWidth="1"/>
    <col min="16134" max="16134" width="14.140625" style="64" customWidth="1"/>
    <col min="16135" max="16135" width="11" style="64" customWidth="1"/>
    <col min="16136" max="16136" width="17" style="64" customWidth="1"/>
    <col min="16137" max="16137" width="16.7109375" style="64" customWidth="1"/>
    <col min="16138" max="16138" width="12.140625" style="64" customWidth="1"/>
    <col min="16139" max="16140" width="16.7109375" style="64" customWidth="1"/>
    <col min="16141" max="16141" width="12.7109375" style="64" customWidth="1"/>
    <col min="16142" max="16142" width="16.42578125" style="64" customWidth="1"/>
    <col min="16143" max="16143" width="13.5703125" style="64" customWidth="1"/>
    <col min="16144" max="16144" width="12.42578125" style="64" customWidth="1"/>
    <col min="16145" max="16145" width="14.7109375" style="64" customWidth="1"/>
    <col min="16146" max="16146" width="13.85546875" style="64" customWidth="1"/>
    <col min="16147" max="16148" width="12.85546875" style="64" customWidth="1"/>
    <col min="16149" max="16149" width="23.42578125" style="64" customWidth="1"/>
    <col min="16150" max="16151" width="9.140625" style="64" customWidth="1"/>
    <col min="16152" max="16152" width="10.5703125" style="64" bestFit="1" customWidth="1"/>
    <col min="16153" max="16153" width="11.28515625" style="64" customWidth="1"/>
    <col min="16154" max="16384" width="9.140625" style="64"/>
  </cols>
  <sheetData>
    <row r="1" spans="1:21" ht="25.5" customHeight="1">
      <c r="A1" s="7347" t="s">
        <v>261</v>
      </c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7347"/>
      <c r="O1" s="7347"/>
      <c r="P1" s="7347"/>
      <c r="Q1" s="400"/>
      <c r="R1" s="400"/>
      <c r="S1" s="400"/>
      <c r="T1" s="400"/>
    </row>
    <row r="2" spans="1:21">
      <c r="A2" s="7348" t="s">
        <v>178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</row>
    <row r="3" spans="1:21" ht="25.5" customHeight="1">
      <c r="A3" s="7347" t="s">
        <v>379</v>
      </c>
      <c r="B3" s="7347"/>
      <c r="C3" s="7347"/>
      <c r="D3" s="7347"/>
      <c r="E3" s="7347"/>
      <c r="F3" s="7347"/>
      <c r="G3" s="7347"/>
      <c r="H3" s="7347"/>
      <c r="I3" s="7347"/>
      <c r="J3" s="7347"/>
      <c r="K3" s="7347"/>
      <c r="L3" s="7347"/>
      <c r="M3" s="7347"/>
      <c r="N3" s="7347"/>
      <c r="O3" s="7347"/>
      <c r="P3" s="7347"/>
      <c r="Q3" s="463"/>
      <c r="R3" s="463"/>
    </row>
    <row r="4" spans="1:21">
      <c r="A4" s="372"/>
    </row>
    <row r="5" spans="1:21" ht="18.75" customHeight="1">
      <c r="A5" s="8095" t="s">
        <v>1</v>
      </c>
      <c r="B5" s="8098" t="s">
        <v>2</v>
      </c>
      <c r="C5" s="8099"/>
      <c r="D5" s="8100"/>
      <c r="E5" s="8098" t="s">
        <v>3</v>
      </c>
      <c r="F5" s="8099"/>
      <c r="G5" s="8100"/>
      <c r="H5" s="8098" t="s">
        <v>4</v>
      </c>
      <c r="I5" s="8099"/>
      <c r="J5" s="8100"/>
      <c r="K5" s="8098" t="s">
        <v>5</v>
      </c>
      <c r="L5" s="8099"/>
      <c r="M5" s="8100"/>
      <c r="N5" s="8098">
        <v>5</v>
      </c>
      <c r="O5" s="8099"/>
      <c r="P5" s="8100"/>
      <c r="Q5" s="8089" t="s">
        <v>22</v>
      </c>
      <c r="R5" s="8090"/>
      <c r="S5" s="8091"/>
      <c r="T5" s="401"/>
      <c r="U5" s="401"/>
    </row>
    <row r="6" spans="1:21" ht="26.25">
      <c r="A6" s="8096"/>
      <c r="B6" s="8101"/>
      <c r="C6" s="8102"/>
      <c r="D6" s="8103"/>
      <c r="E6" s="8104"/>
      <c r="F6" s="8105"/>
      <c r="G6" s="8106"/>
      <c r="H6" s="8104"/>
      <c r="I6" s="8105"/>
      <c r="J6" s="8106"/>
      <c r="K6" s="8101"/>
      <c r="L6" s="8102"/>
      <c r="M6" s="8103"/>
      <c r="N6" s="8101"/>
      <c r="O6" s="8102"/>
      <c r="P6" s="8103"/>
      <c r="Q6" s="8092"/>
      <c r="R6" s="8093"/>
      <c r="S6" s="8094"/>
      <c r="T6" s="401"/>
      <c r="U6" s="401"/>
    </row>
    <row r="7" spans="1:21" ht="60">
      <c r="A7" s="8097"/>
      <c r="B7" s="489" t="s">
        <v>7</v>
      </c>
      <c r="C7" s="489" t="s">
        <v>8</v>
      </c>
      <c r="D7" s="705" t="s">
        <v>9</v>
      </c>
      <c r="E7" s="489" t="s">
        <v>7</v>
      </c>
      <c r="F7" s="489" t="s">
        <v>8</v>
      </c>
      <c r="G7" s="705" t="s">
        <v>9</v>
      </c>
      <c r="H7" s="489" t="s">
        <v>179</v>
      </c>
      <c r="I7" s="489" t="s">
        <v>8</v>
      </c>
      <c r="J7" s="705" t="s">
        <v>9</v>
      </c>
      <c r="K7" s="489" t="s">
        <v>7</v>
      </c>
      <c r="L7" s="489" t="s">
        <v>8</v>
      </c>
      <c r="M7" s="705" t="s">
        <v>9</v>
      </c>
      <c r="N7" s="489" t="s">
        <v>179</v>
      </c>
      <c r="O7" s="489" t="s">
        <v>8</v>
      </c>
      <c r="P7" s="705" t="s">
        <v>9</v>
      </c>
      <c r="Q7" s="489" t="s">
        <v>7</v>
      </c>
      <c r="R7" s="489" t="s">
        <v>8</v>
      </c>
      <c r="S7" s="482" t="s">
        <v>9</v>
      </c>
      <c r="T7" s="401"/>
      <c r="U7" s="401"/>
    </row>
    <row r="8" spans="1:21" ht="27" thickBot="1">
      <c r="A8" s="483" t="s">
        <v>10</v>
      </c>
      <c r="B8" s="484"/>
      <c r="C8" s="484"/>
      <c r="D8" s="484"/>
      <c r="E8" s="484"/>
      <c r="F8" s="484"/>
      <c r="G8" s="485"/>
      <c r="H8" s="486"/>
      <c r="I8" s="484"/>
      <c r="J8" s="484"/>
      <c r="K8" s="484"/>
      <c r="L8" s="484"/>
      <c r="M8" s="1670"/>
      <c r="N8" s="1670"/>
      <c r="O8" s="1670"/>
      <c r="P8" s="1671"/>
      <c r="Q8" s="1670"/>
      <c r="R8" s="1670"/>
      <c r="S8" s="1671"/>
      <c r="T8" s="401"/>
      <c r="U8" s="401"/>
    </row>
    <row r="9" spans="1:21" ht="42" customHeight="1">
      <c r="A9" s="1608" t="s">
        <v>263</v>
      </c>
      <c r="B9" s="1667">
        <v>0</v>
      </c>
      <c r="C9" s="1668">
        <v>0</v>
      </c>
      <c r="D9" s="1669">
        <v>0</v>
      </c>
      <c r="E9" s="1667">
        <v>0</v>
      </c>
      <c r="F9" s="1668">
        <v>0</v>
      </c>
      <c r="G9" s="1669">
        <v>0</v>
      </c>
      <c r="H9" s="3287">
        <v>0</v>
      </c>
      <c r="I9" s="3293">
        <v>0</v>
      </c>
      <c r="J9" s="3288">
        <v>0</v>
      </c>
      <c r="K9" s="6085">
        <v>7</v>
      </c>
      <c r="L9" s="6088">
        <v>2</v>
      </c>
      <c r="M9" s="6087">
        <v>9</v>
      </c>
      <c r="N9" s="6086">
        <v>4</v>
      </c>
      <c r="O9" s="6088">
        <v>1</v>
      </c>
      <c r="P9" s="6087">
        <v>5</v>
      </c>
      <c r="Q9" s="2381">
        <f>B9+E9+H9+N93+K9+N9</f>
        <v>11</v>
      </c>
      <c r="R9" s="2382">
        <f>C9+F9+I9+O9+L9</f>
        <v>3</v>
      </c>
      <c r="S9" s="2383">
        <f>SUM(Q9:R9)</f>
        <v>14</v>
      </c>
      <c r="T9" s="401"/>
      <c r="U9" s="401"/>
    </row>
    <row r="10" spans="1:21" ht="26.25">
      <c r="A10" s="1608" t="s">
        <v>264</v>
      </c>
      <c r="B10" s="1492">
        <v>0</v>
      </c>
      <c r="C10" s="1493">
        <v>0</v>
      </c>
      <c r="D10" s="1497">
        <v>0</v>
      </c>
      <c r="E10" s="1492">
        <v>0</v>
      </c>
      <c r="F10" s="1493">
        <v>0</v>
      </c>
      <c r="G10" s="1497">
        <v>0</v>
      </c>
      <c r="H10" s="3287">
        <v>0</v>
      </c>
      <c r="I10" s="3293">
        <v>0</v>
      </c>
      <c r="J10" s="3288">
        <v>0</v>
      </c>
      <c r="K10" s="6086">
        <v>0</v>
      </c>
      <c r="L10" s="6088">
        <v>0</v>
      </c>
      <c r="M10" s="6087">
        <v>0</v>
      </c>
      <c r="N10" s="6086">
        <v>0</v>
      </c>
      <c r="O10" s="6088">
        <v>0</v>
      </c>
      <c r="P10" s="6087">
        <v>0</v>
      </c>
      <c r="Q10" s="2284">
        <f>B10+E10+H10+N94+K10+N10</f>
        <v>0</v>
      </c>
      <c r="R10" s="2285">
        <f>C10+F10+I10+O10+L10</f>
        <v>0</v>
      </c>
      <c r="S10" s="2286">
        <f>SUM(Q10:R10)</f>
        <v>0</v>
      </c>
      <c r="T10" s="401"/>
      <c r="U10" s="401"/>
    </row>
    <row r="11" spans="1:21" ht="26.25">
      <c r="A11" s="1608" t="s">
        <v>265</v>
      </c>
      <c r="B11" s="1492">
        <v>0</v>
      </c>
      <c r="C11" s="1493">
        <v>0</v>
      </c>
      <c r="D11" s="1497">
        <v>0</v>
      </c>
      <c r="E11" s="1492">
        <v>0</v>
      </c>
      <c r="F11" s="1493">
        <v>0</v>
      </c>
      <c r="G11" s="1497">
        <v>0</v>
      </c>
      <c r="H11" s="3287">
        <v>8</v>
      </c>
      <c r="I11" s="3293">
        <v>13</v>
      </c>
      <c r="J11" s="3288">
        <v>21</v>
      </c>
      <c r="K11" s="6086">
        <v>11</v>
      </c>
      <c r="L11" s="6088">
        <v>5</v>
      </c>
      <c r="M11" s="6087">
        <v>16</v>
      </c>
      <c r="N11" s="6086">
        <v>9</v>
      </c>
      <c r="O11" s="6088">
        <v>5</v>
      </c>
      <c r="P11" s="6087">
        <v>14</v>
      </c>
      <c r="Q11" s="2284">
        <f>B11+E11+H11+N95+K11+N11</f>
        <v>28</v>
      </c>
      <c r="R11" s="2285">
        <f>C11+F11+I11+O11+L11</f>
        <v>23</v>
      </c>
      <c r="S11" s="2286">
        <f>SUM(Q11:R11)</f>
        <v>51</v>
      </c>
      <c r="T11" s="401"/>
      <c r="U11" s="401"/>
    </row>
    <row r="12" spans="1:21" ht="27" thickBot="1">
      <c r="A12" s="1608" t="s">
        <v>266</v>
      </c>
      <c r="B12" s="1492">
        <v>0</v>
      </c>
      <c r="C12" s="1493">
        <v>0</v>
      </c>
      <c r="D12" s="1497">
        <v>0</v>
      </c>
      <c r="E12" s="1492">
        <v>0</v>
      </c>
      <c r="F12" s="1493">
        <v>0</v>
      </c>
      <c r="G12" s="1497">
        <v>0</v>
      </c>
      <c r="H12" s="3287">
        <v>5</v>
      </c>
      <c r="I12" s="3293">
        <v>0</v>
      </c>
      <c r="J12" s="3288">
        <v>5</v>
      </c>
      <c r="K12" s="6086">
        <v>9</v>
      </c>
      <c r="L12" s="6088">
        <v>2</v>
      </c>
      <c r="M12" s="6087">
        <v>11</v>
      </c>
      <c r="N12" s="6086">
        <v>8</v>
      </c>
      <c r="O12" s="6088">
        <v>1</v>
      </c>
      <c r="P12" s="6087">
        <v>9</v>
      </c>
      <c r="Q12" s="2284">
        <f>B12+E12+H12+N96+K12+N12</f>
        <v>22</v>
      </c>
      <c r="R12" s="2285">
        <f>C12+F12+I12+O12+L12</f>
        <v>3</v>
      </c>
      <c r="S12" s="2286">
        <f>SUM(Q12:R12)</f>
        <v>25</v>
      </c>
      <c r="T12" s="401"/>
      <c r="U12" s="401"/>
    </row>
    <row r="13" spans="1:21" ht="27" thickBot="1">
      <c r="A13" s="1457" t="s">
        <v>27</v>
      </c>
      <c r="B13" s="1616">
        <f t="shared" ref="B13:G13" si="0">SUM(B9:B12)</f>
        <v>0</v>
      </c>
      <c r="C13" s="1616">
        <f t="shared" si="0"/>
        <v>0</v>
      </c>
      <c r="D13" s="1616">
        <f t="shared" si="0"/>
        <v>0</v>
      </c>
      <c r="E13" s="1616">
        <f t="shared" si="0"/>
        <v>0</v>
      </c>
      <c r="F13" s="1616">
        <f t="shared" si="0"/>
        <v>0</v>
      </c>
      <c r="G13" s="1617">
        <f t="shared" si="0"/>
        <v>0</v>
      </c>
      <c r="H13" s="3289">
        <f t="shared" ref="H13:J13" si="1">SUM(H9:H12)</f>
        <v>13</v>
      </c>
      <c r="I13" s="3289">
        <f t="shared" si="1"/>
        <v>13</v>
      </c>
      <c r="J13" s="3289">
        <f t="shared" si="1"/>
        <v>26</v>
      </c>
      <c r="K13" s="6089">
        <f t="shared" ref="K13:P13" si="2">SUM(K9:K12)</f>
        <v>27</v>
      </c>
      <c r="L13" s="6089">
        <f t="shared" si="2"/>
        <v>9</v>
      </c>
      <c r="M13" s="6089">
        <f t="shared" si="2"/>
        <v>36</v>
      </c>
      <c r="N13" s="6089">
        <f t="shared" si="2"/>
        <v>21</v>
      </c>
      <c r="O13" s="6089">
        <f t="shared" si="2"/>
        <v>7</v>
      </c>
      <c r="P13" s="6089">
        <f t="shared" si="2"/>
        <v>28</v>
      </c>
      <c r="Q13" s="1738">
        <f t="shared" ref="Q13:S13" si="3">SUM(Q9:Q12)</f>
        <v>61</v>
      </c>
      <c r="R13" s="2384">
        <f t="shared" si="3"/>
        <v>29</v>
      </c>
      <c r="S13" s="2385">
        <f t="shared" si="3"/>
        <v>90</v>
      </c>
      <c r="T13" s="401"/>
      <c r="U13" s="401"/>
    </row>
    <row r="14" spans="1:21" ht="27" thickBot="1">
      <c r="A14" s="1457" t="s">
        <v>15</v>
      </c>
      <c r="B14" s="1618"/>
      <c r="C14" s="1619"/>
      <c r="D14" s="1620"/>
      <c r="E14" s="1618"/>
      <c r="F14" s="1619"/>
      <c r="G14" s="1620"/>
      <c r="H14" s="1082"/>
      <c r="I14" s="1082"/>
      <c r="J14" s="1610"/>
      <c r="K14" s="5034"/>
      <c r="L14" s="1082"/>
      <c r="M14" s="1083"/>
      <c r="N14" s="5034"/>
      <c r="O14" s="1082"/>
      <c r="P14" s="1083"/>
      <c r="Q14" s="2386"/>
      <c r="R14" s="1754"/>
      <c r="S14" s="2387"/>
      <c r="T14" s="402"/>
      <c r="U14" s="402"/>
    </row>
    <row r="15" spans="1:21" ht="27" thickBot="1">
      <c r="A15" s="1460" t="s">
        <v>16</v>
      </c>
      <c r="B15" s="1621"/>
      <c r="C15" s="1470"/>
      <c r="D15" s="1622"/>
      <c r="E15" s="1623"/>
      <c r="F15" s="1470"/>
      <c r="G15" s="1622"/>
      <c r="H15" s="3290"/>
      <c r="I15" s="3291" t="s">
        <v>28</v>
      </c>
      <c r="J15" s="3292"/>
      <c r="K15" s="6093"/>
      <c r="L15" s="6094"/>
      <c r="M15" s="6095"/>
      <c r="N15" s="6093"/>
      <c r="O15" s="6094"/>
      <c r="P15" s="6095"/>
      <c r="Q15" s="2388"/>
      <c r="R15" s="2389"/>
      <c r="S15" s="2390"/>
      <c r="T15" s="388"/>
      <c r="U15" s="388"/>
    </row>
    <row r="16" spans="1:21" ht="40.5">
      <c r="A16" s="1612" t="s">
        <v>263</v>
      </c>
      <c r="B16" s="1624">
        <v>0</v>
      </c>
      <c r="C16" s="1625">
        <v>0</v>
      </c>
      <c r="D16" s="1626">
        <v>0</v>
      </c>
      <c r="E16" s="1624">
        <v>0</v>
      </c>
      <c r="F16" s="1625">
        <v>0</v>
      </c>
      <c r="G16" s="1626">
        <v>0</v>
      </c>
      <c r="H16" s="3358">
        <v>0</v>
      </c>
      <c r="I16" s="3359">
        <v>0</v>
      </c>
      <c r="J16" s="3332">
        <v>0</v>
      </c>
      <c r="K16" s="6164">
        <v>7</v>
      </c>
      <c r="L16" s="6165">
        <v>2</v>
      </c>
      <c r="M16" s="6166">
        <v>9</v>
      </c>
      <c r="N16" s="6164">
        <v>4</v>
      </c>
      <c r="O16" s="6165">
        <v>1</v>
      </c>
      <c r="P16" s="6167">
        <v>5</v>
      </c>
      <c r="Q16" s="2631">
        <f>B16+E16+H16+N100+K16+N16</f>
        <v>11</v>
      </c>
      <c r="R16" s="2382">
        <f>C16+F16+I16+O16+L16</f>
        <v>3</v>
      </c>
      <c r="S16" s="2383">
        <f t="shared" ref="S16:S22" si="4">SUM(Q16:R16)</f>
        <v>14</v>
      </c>
      <c r="T16" s="388"/>
      <c r="U16" s="388"/>
    </row>
    <row r="17" spans="1:21" ht="26.25">
      <c r="A17" s="1608" t="s">
        <v>264</v>
      </c>
      <c r="B17" s="1492">
        <v>0</v>
      </c>
      <c r="C17" s="1493">
        <v>0</v>
      </c>
      <c r="D17" s="1497">
        <v>0</v>
      </c>
      <c r="E17" s="1492">
        <v>0</v>
      </c>
      <c r="F17" s="1493">
        <v>0</v>
      </c>
      <c r="G17" s="1497">
        <v>0</v>
      </c>
      <c r="H17" s="3287">
        <v>0</v>
      </c>
      <c r="I17" s="3293">
        <v>0</v>
      </c>
      <c r="J17" s="3288">
        <v>0</v>
      </c>
      <c r="K17" s="6086">
        <v>0</v>
      </c>
      <c r="L17" s="6088">
        <v>0</v>
      </c>
      <c r="M17" s="6087">
        <v>0</v>
      </c>
      <c r="N17" s="6086">
        <v>0</v>
      </c>
      <c r="O17" s="6088">
        <v>0</v>
      </c>
      <c r="P17" s="6168">
        <v>0</v>
      </c>
      <c r="Q17" s="2284">
        <f>B17+E17+H17+N101+K17+N17</f>
        <v>0</v>
      </c>
      <c r="R17" s="2285">
        <f>C17+F17+I17+O17+L17</f>
        <v>0</v>
      </c>
      <c r="S17" s="2286">
        <f t="shared" si="4"/>
        <v>0</v>
      </c>
      <c r="T17" s="388"/>
      <c r="U17" s="388"/>
    </row>
    <row r="18" spans="1:21" ht="26.25">
      <c r="A18" s="1608" t="s">
        <v>265</v>
      </c>
      <c r="B18" s="1492">
        <v>0</v>
      </c>
      <c r="C18" s="1493">
        <v>0</v>
      </c>
      <c r="D18" s="1497">
        <v>0</v>
      </c>
      <c r="E18" s="1492">
        <v>0</v>
      </c>
      <c r="F18" s="1493">
        <v>0</v>
      </c>
      <c r="G18" s="1497">
        <v>0</v>
      </c>
      <c r="H18" s="3287">
        <v>8</v>
      </c>
      <c r="I18" s="3293">
        <v>13</v>
      </c>
      <c r="J18" s="3288">
        <v>21</v>
      </c>
      <c r="K18" s="6086">
        <v>11</v>
      </c>
      <c r="L18" s="6088">
        <v>5</v>
      </c>
      <c r="M18" s="6087">
        <v>16</v>
      </c>
      <c r="N18" s="6086">
        <v>8</v>
      </c>
      <c r="O18" s="6088">
        <v>5</v>
      </c>
      <c r="P18" s="6168">
        <v>13</v>
      </c>
      <c r="Q18" s="2284">
        <f>B18+E18+H18+N102+K18+N18</f>
        <v>27</v>
      </c>
      <c r="R18" s="2285">
        <f>C18+F18+I18+O18+L18</f>
        <v>23</v>
      </c>
      <c r="S18" s="2286">
        <f t="shared" si="4"/>
        <v>50</v>
      </c>
      <c r="T18" s="388"/>
      <c r="U18" s="388"/>
    </row>
    <row r="19" spans="1:21" ht="27" thickBot="1">
      <c r="A19" s="1608" t="s">
        <v>266</v>
      </c>
      <c r="B19" s="1492">
        <v>0</v>
      </c>
      <c r="C19" s="1493">
        <v>0</v>
      </c>
      <c r="D19" s="1497">
        <v>0</v>
      </c>
      <c r="E19" s="1492">
        <v>0</v>
      </c>
      <c r="F19" s="1493">
        <v>0</v>
      </c>
      <c r="G19" s="1497">
        <v>0</v>
      </c>
      <c r="H19" s="3287">
        <v>5</v>
      </c>
      <c r="I19" s="3293">
        <v>0</v>
      </c>
      <c r="J19" s="3288">
        <v>5</v>
      </c>
      <c r="K19" s="6086">
        <v>9</v>
      </c>
      <c r="L19" s="6088">
        <v>2</v>
      </c>
      <c r="M19" s="6087">
        <v>11</v>
      </c>
      <c r="N19" s="6086">
        <v>8</v>
      </c>
      <c r="O19" s="6088">
        <v>1</v>
      </c>
      <c r="P19" s="6168">
        <v>9</v>
      </c>
      <c r="Q19" s="2284">
        <f>B19+E19+H19+N103+K19+N19</f>
        <v>22</v>
      </c>
      <c r="R19" s="2285">
        <f>C19+F19+I19+O19+L19</f>
        <v>3</v>
      </c>
      <c r="S19" s="2286">
        <f t="shared" si="4"/>
        <v>25</v>
      </c>
      <c r="T19" s="388"/>
      <c r="U19" s="388"/>
    </row>
    <row r="20" spans="1:21" ht="26.25" thickBot="1">
      <c r="A20" s="1607" t="s">
        <v>17</v>
      </c>
      <c r="B20" s="1616">
        <f t="shared" ref="B20:G20" si="5">SUM(B16:B19)</f>
        <v>0</v>
      </c>
      <c r="C20" s="1616">
        <f t="shared" si="5"/>
        <v>0</v>
      </c>
      <c r="D20" s="1616">
        <f t="shared" si="5"/>
        <v>0</v>
      </c>
      <c r="E20" s="1616">
        <f t="shared" si="5"/>
        <v>0</v>
      </c>
      <c r="F20" s="1616">
        <f t="shared" si="5"/>
        <v>0</v>
      </c>
      <c r="G20" s="1617">
        <f t="shared" si="5"/>
        <v>0</v>
      </c>
      <c r="H20" s="3289">
        <f t="shared" ref="H20:J20" si="6">SUM(H16:H19)</f>
        <v>13</v>
      </c>
      <c r="I20" s="3289">
        <f t="shared" si="6"/>
        <v>13</v>
      </c>
      <c r="J20" s="3289">
        <f t="shared" si="6"/>
        <v>26</v>
      </c>
      <c r="K20" s="6089">
        <f t="shared" ref="K20:P20" si="7">SUM(K16:K19)</f>
        <v>27</v>
      </c>
      <c r="L20" s="6089">
        <f t="shared" si="7"/>
        <v>9</v>
      </c>
      <c r="M20" s="6089">
        <f t="shared" si="7"/>
        <v>36</v>
      </c>
      <c r="N20" s="6089">
        <f t="shared" si="7"/>
        <v>20</v>
      </c>
      <c r="O20" s="6089">
        <f t="shared" si="7"/>
        <v>7</v>
      </c>
      <c r="P20" s="6128">
        <f t="shared" si="7"/>
        <v>27</v>
      </c>
      <c r="Q20" s="1691">
        <f>Q16+Q17+Q18+Q19</f>
        <v>60</v>
      </c>
      <c r="R20" s="2391">
        <f t="shared" ref="R20:S20" si="8">R16+R17+R18+R19</f>
        <v>29</v>
      </c>
      <c r="S20" s="2392">
        <f t="shared" si="8"/>
        <v>89</v>
      </c>
      <c r="T20" s="388"/>
      <c r="U20" s="388"/>
    </row>
    <row r="21" spans="1:21" ht="34.5" customHeight="1" thickBot="1">
      <c r="A21" s="1613" t="s">
        <v>18</v>
      </c>
      <c r="B21" s="1627"/>
      <c r="C21" s="1628"/>
      <c r="D21" s="1629"/>
      <c r="E21" s="1627"/>
      <c r="F21" s="1628"/>
      <c r="G21" s="1629"/>
      <c r="H21" s="3360"/>
      <c r="I21" s="3361"/>
      <c r="J21" s="3362"/>
      <c r="K21" s="6169"/>
      <c r="L21" s="6170"/>
      <c r="M21" s="6171"/>
      <c r="N21" s="6172"/>
      <c r="O21" s="6170"/>
      <c r="P21" s="6173"/>
      <c r="Q21" s="1875"/>
      <c r="R21" s="1876"/>
      <c r="S21" s="1877"/>
      <c r="T21" s="388"/>
      <c r="U21" s="388"/>
    </row>
    <row r="22" spans="1:21" ht="34.5" customHeight="1" thickBot="1">
      <c r="A22" s="1614" t="s">
        <v>265</v>
      </c>
      <c r="B22" s="1630">
        <v>0</v>
      </c>
      <c r="C22" s="1631">
        <v>0</v>
      </c>
      <c r="D22" s="1632">
        <v>0</v>
      </c>
      <c r="E22" s="1630">
        <v>0</v>
      </c>
      <c r="F22" s="1631">
        <v>0</v>
      </c>
      <c r="G22" s="1632">
        <v>0</v>
      </c>
      <c r="H22" s="3356">
        <v>0</v>
      </c>
      <c r="I22" s="3352">
        <v>0</v>
      </c>
      <c r="J22" s="3357">
        <v>0</v>
      </c>
      <c r="K22" s="6160">
        <v>0</v>
      </c>
      <c r="L22" s="6161">
        <v>0</v>
      </c>
      <c r="M22" s="6162">
        <v>0</v>
      </c>
      <c r="N22" s="6160">
        <v>1</v>
      </c>
      <c r="O22" s="6161">
        <v>0</v>
      </c>
      <c r="P22" s="6163">
        <v>1</v>
      </c>
      <c r="Q22" s="2393">
        <f>B22+E22+H22+N22+K22</f>
        <v>1</v>
      </c>
      <c r="R22" s="2394">
        <f>C22+F22+I22+O22</f>
        <v>0</v>
      </c>
      <c r="S22" s="2395">
        <f t="shared" si="4"/>
        <v>1</v>
      </c>
      <c r="T22" s="403"/>
      <c r="U22" s="403"/>
    </row>
    <row r="23" spans="1:21" ht="32.25" customHeight="1" thickBot="1">
      <c r="A23" s="1607" t="s">
        <v>19</v>
      </c>
      <c r="B23" s="1633">
        <f t="shared" ref="B23:D23" si="9">SUM(B22:B22)</f>
        <v>0</v>
      </c>
      <c r="C23" s="1633">
        <f t="shared" si="9"/>
        <v>0</v>
      </c>
      <c r="D23" s="1634">
        <f t="shared" si="9"/>
        <v>0</v>
      </c>
      <c r="E23" s="1633">
        <f t="shared" ref="E23:G23" si="10">SUM(E22:E22)</f>
        <v>0</v>
      </c>
      <c r="F23" s="1633">
        <f t="shared" si="10"/>
        <v>0</v>
      </c>
      <c r="G23" s="1634">
        <f t="shared" si="10"/>
        <v>0</v>
      </c>
      <c r="H23" s="2630">
        <f t="shared" ref="H23:P23" si="11">SUM(H22:H22)</f>
        <v>0</v>
      </c>
      <c r="I23" s="3294">
        <f t="shared" si="11"/>
        <v>0</v>
      </c>
      <c r="J23" s="3295">
        <f t="shared" si="11"/>
        <v>0</v>
      </c>
      <c r="K23" s="6105">
        <f t="shared" ref="K23:M23" si="12">SUM(K22:K22)</f>
        <v>0</v>
      </c>
      <c r="L23" s="6106">
        <f t="shared" si="12"/>
        <v>0</v>
      </c>
      <c r="M23" s="6158">
        <f t="shared" si="12"/>
        <v>0</v>
      </c>
      <c r="N23" s="2630">
        <f t="shared" si="11"/>
        <v>1</v>
      </c>
      <c r="O23" s="3294">
        <f t="shared" si="11"/>
        <v>0</v>
      </c>
      <c r="P23" s="3294">
        <f t="shared" si="11"/>
        <v>1</v>
      </c>
      <c r="Q23" s="1747">
        <v>1</v>
      </c>
      <c r="R23" s="2396">
        <f>SUM(R22:R22)</f>
        <v>0</v>
      </c>
      <c r="S23" s="2397">
        <f>SUM(S22:S22)</f>
        <v>1</v>
      </c>
      <c r="T23" s="93"/>
      <c r="U23" s="93"/>
    </row>
    <row r="24" spans="1:21" ht="26.25" thickBot="1">
      <c r="A24" s="1615" t="s">
        <v>29</v>
      </c>
      <c r="B24" s="1616">
        <f>B20</f>
        <v>0</v>
      </c>
      <c r="C24" s="1616">
        <f t="shared" ref="C24:S24" si="13">C20</f>
        <v>0</v>
      </c>
      <c r="D24" s="1616">
        <f t="shared" si="13"/>
        <v>0</v>
      </c>
      <c r="E24" s="1616">
        <f>E20</f>
        <v>0</v>
      </c>
      <c r="F24" s="1616">
        <f t="shared" ref="F24:P24" si="14">F20</f>
        <v>0</v>
      </c>
      <c r="G24" s="1617">
        <f t="shared" si="14"/>
        <v>0</v>
      </c>
      <c r="H24" s="3289">
        <f t="shared" si="14"/>
        <v>13</v>
      </c>
      <c r="I24" s="3289">
        <f t="shared" si="14"/>
        <v>13</v>
      </c>
      <c r="J24" s="3289">
        <f t="shared" si="14"/>
        <v>26</v>
      </c>
      <c r="K24" s="6159">
        <f t="shared" si="14"/>
        <v>27</v>
      </c>
      <c r="L24" s="6089">
        <f t="shared" si="14"/>
        <v>9</v>
      </c>
      <c r="M24" s="6089">
        <f t="shared" si="14"/>
        <v>36</v>
      </c>
      <c r="N24" s="3314">
        <f t="shared" si="14"/>
        <v>20</v>
      </c>
      <c r="O24" s="3289">
        <f t="shared" si="14"/>
        <v>7</v>
      </c>
      <c r="P24" s="3289">
        <f t="shared" si="14"/>
        <v>27</v>
      </c>
      <c r="Q24" s="1691">
        <f t="shared" si="13"/>
        <v>60</v>
      </c>
      <c r="R24" s="2391">
        <f t="shared" si="13"/>
        <v>29</v>
      </c>
      <c r="S24" s="2392">
        <f t="shared" si="13"/>
        <v>89</v>
      </c>
      <c r="T24" s="93"/>
      <c r="U24" s="93"/>
    </row>
    <row r="25" spans="1:21" ht="26.25" thickBot="1">
      <c r="A25" s="1615" t="s">
        <v>30</v>
      </c>
      <c r="B25" s="1616">
        <f>B23</f>
        <v>0</v>
      </c>
      <c r="C25" s="1616">
        <f t="shared" ref="C25:S25" si="15">C23</f>
        <v>0</v>
      </c>
      <c r="D25" s="1616">
        <f t="shared" si="15"/>
        <v>0</v>
      </c>
      <c r="E25" s="1616">
        <f>E23</f>
        <v>0</v>
      </c>
      <c r="F25" s="1616">
        <f t="shared" ref="F25:L25" si="16">F23</f>
        <v>0</v>
      </c>
      <c r="G25" s="1617">
        <f t="shared" si="16"/>
        <v>0</v>
      </c>
      <c r="H25" s="3289">
        <f t="shared" si="16"/>
        <v>0</v>
      </c>
      <c r="I25" s="3289">
        <f t="shared" si="16"/>
        <v>0</v>
      </c>
      <c r="J25" s="3289">
        <f t="shared" si="16"/>
        <v>0</v>
      </c>
      <c r="K25" s="3314">
        <v>0</v>
      </c>
      <c r="L25" s="3289">
        <f t="shared" si="16"/>
        <v>0</v>
      </c>
      <c r="M25" s="3289">
        <v>0</v>
      </c>
      <c r="N25" s="3314">
        <v>1</v>
      </c>
      <c r="O25" s="3289">
        <f>O23</f>
        <v>0</v>
      </c>
      <c r="P25" s="3289">
        <v>1</v>
      </c>
      <c r="Q25" s="1738">
        <f t="shared" si="15"/>
        <v>1</v>
      </c>
      <c r="R25" s="2384">
        <f t="shared" si="15"/>
        <v>0</v>
      </c>
      <c r="S25" s="2385">
        <f t="shared" si="15"/>
        <v>1</v>
      </c>
      <c r="T25" s="94"/>
    </row>
    <row r="26" spans="1:21" ht="35.25" thickBot="1">
      <c r="A26" s="1611" t="s">
        <v>31</v>
      </c>
      <c r="B26" s="3315">
        <f>SUM(B24:B25)</f>
        <v>0</v>
      </c>
      <c r="C26" s="3315">
        <f t="shared" ref="C26:D26" si="17">SUM(C24:C25)</f>
        <v>0</v>
      </c>
      <c r="D26" s="3315">
        <f t="shared" si="17"/>
        <v>0</v>
      </c>
      <c r="E26" s="3315">
        <f>SUM(E24:E25)</f>
        <v>0</v>
      </c>
      <c r="F26" s="3315">
        <f t="shared" ref="F26:G26" si="18">SUM(F24:F25)</f>
        <v>0</v>
      </c>
      <c r="G26" s="3316">
        <f t="shared" si="18"/>
        <v>0</v>
      </c>
      <c r="H26" s="3317">
        <f t="shared" ref="H26:P26" si="19">SUM(H24:H25)</f>
        <v>13</v>
      </c>
      <c r="I26" s="3317">
        <f t="shared" si="19"/>
        <v>13</v>
      </c>
      <c r="J26" s="3318">
        <f t="shared" si="19"/>
        <v>26</v>
      </c>
      <c r="K26" s="3319">
        <f t="shared" si="19"/>
        <v>27</v>
      </c>
      <c r="L26" s="3317">
        <f t="shared" si="19"/>
        <v>9</v>
      </c>
      <c r="M26" s="3317">
        <f t="shared" si="19"/>
        <v>36</v>
      </c>
      <c r="N26" s="3317">
        <f t="shared" si="19"/>
        <v>21</v>
      </c>
      <c r="O26" s="3317">
        <f t="shared" si="19"/>
        <v>7</v>
      </c>
      <c r="P26" s="3317">
        <f t="shared" si="19"/>
        <v>28</v>
      </c>
      <c r="Q26" s="3313">
        <f t="shared" ref="Q26" si="20">SUM(Q24:Q25)</f>
        <v>61</v>
      </c>
      <c r="R26" s="3320">
        <f>SUM(R24:R25)</f>
        <v>29</v>
      </c>
      <c r="S26" s="3321">
        <f>SUM(S24:S25)</f>
        <v>90</v>
      </c>
      <c r="T26" s="93"/>
      <c r="U26" s="93"/>
    </row>
    <row r="27" spans="1:21" ht="25.5" customHeight="1">
      <c r="A27" s="7346"/>
      <c r="B27" s="7346"/>
      <c r="C27" s="7346"/>
      <c r="D27" s="7346"/>
      <c r="E27" s="7346"/>
      <c r="F27" s="7346"/>
      <c r="G27" s="7346"/>
      <c r="H27" s="7346"/>
      <c r="I27" s="7346"/>
      <c r="J27" s="7346"/>
      <c r="K27" s="7346"/>
      <c r="L27" s="7346"/>
      <c r="M27" s="7346"/>
      <c r="N27" s="7346"/>
      <c r="O27" s="7346"/>
      <c r="P27" s="7346"/>
    </row>
    <row r="28" spans="1:21"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</row>
    <row r="29" spans="1:2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U24"/>
  <sheetViews>
    <sheetView zoomScale="50" zoomScaleNormal="50" workbookViewId="0">
      <selection activeCell="R28" sqref="R28"/>
    </sheetView>
  </sheetViews>
  <sheetFormatPr defaultColWidth="9" defaultRowHeight="25.5"/>
  <cols>
    <col min="1" max="1" width="95.140625" style="64" customWidth="1"/>
    <col min="2" max="2" width="17" style="64" customWidth="1"/>
    <col min="3" max="3" width="16.7109375" style="64" customWidth="1"/>
    <col min="4" max="4" width="14.7109375" style="64" customWidth="1"/>
    <col min="5" max="5" width="16.7109375" style="64" customWidth="1"/>
    <col min="6" max="6" width="17" style="64" customWidth="1"/>
    <col min="7" max="7" width="14.7109375" style="64" customWidth="1"/>
    <col min="8" max="8" width="16.140625" style="64" customWidth="1"/>
    <col min="9" max="9" width="16.7109375" style="64" customWidth="1"/>
    <col min="10" max="10" width="13" style="64" customWidth="1"/>
    <col min="11" max="12" width="16.7109375" style="64" customWidth="1"/>
    <col min="13" max="13" width="13.85546875" style="64" customWidth="1"/>
    <col min="14" max="15" width="16.7109375" style="64" customWidth="1"/>
    <col min="16" max="16" width="14.28515625" style="64" customWidth="1"/>
    <col min="17" max="17" width="16.140625" style="64" customWidth="1"/>
    <col min="18" max="18" width="14.7109375" style="64" customWidth="1"/>
    <col min="19" max="19" width="14.5703125" style="64" customWidth="1"/>
    <col min="20" max="20" width="12.85546875" style="64" customWidth="1"/>
    <col min="21" max="21" width="23.42578125" style="64" customWidth="1"/>
    <col min="22" max="23" width="9.140625" style="64" customWidth="1"/>
    <col min="24" max="24" width="10.5703125" style="64" customWidth="1"/>
    <col min="25" max="25" width="11.28515625" style="64" customWidth="1"/>
    <col min="26" max="256" width="9.140625" style="64"/>
    <col min="257" max="257" width="95.140625" style="64" customWidth="1"/>
    <col min="258" max="258" width="17" style="64" customWidth="1"/>
    <col min="259" max="259" width="16.7109375" style="64" customWidth="1"/>
    <col min="260" max="260" width="17" style="64" customWidth="1"/>
    <col min="261" max="261" width="16.7109375" style="64" customWidth="1"/>
    <col min="262" max="262" width="17" style="64" customWidth="1"/>
    <col min="263" max="263" width="16.7109375" style="64" customWidth="1"/>
    <col min="264" max="264" width="17" style="64" customWidth="1"/>
    <col min="265" max="271" width="16.7109375" style="64" customWidth="1"/>
    <col min="272" max="272" width="18" style="64" customWidth="1"/>
    <col min="273" max="274" width="10.7109375" style="64" customWidth="1"/>
    <col min="275" max="275" width="9.140625" style="64" customWidth="1"/>
    <col min="276" max="276" width="12.85546875" style="64" customWidth="1"/>
    <col min="277" max="277" width="23.42578125" style="64" customWidth="1"/>
    <col min="278" max="279" width="9.140625" style="64" customWidth="1"/>
    <col min="280" max="280" width="10.5703125" style="64" customWidth="1"/>
    <col min="281" max="281" width="11.28515625" style="64" customWidth="1"/>
    <col min="282" max="512" width="9.140625" style="64"/>
    <col min="513" max="513" width="95.140625" style="64" customWidth="1"/>
    <col min="514" max="514" width="17" style="64" customWidth="1"/>
    <col min="515" max="515" width="16.7109375" style="64" customWidth="1"/>
    <col min="516" max="516" width="17" style="64" customWidth="1"/>
    <col min="517" max="517" width="16.7109375" style="64" customWidth="1"/>
    <col min="518" max="518" width="17" style="64" customWidth="1"/>
    <col min="519" max="519" width="16.7109375" style="64" customWidth="1"/>
    <col min="520" max="520" width="17" style="64" customWidth="1"/>
    <col min="521" max="527" width="16.7109375" style="64" customWidth="1"/>
    <col min="528" max="528" width="18" style="64" customWidth="1"/>
    <col min="529" max="530" width="10.7109375" style="64" customWidth="1"/>
    <col min="531" max="531" width="9.140625" style="64" customWidth="1"/>
    <col min="532" max="532" width="12.85546875" style="64" customWidth="1"/>
    <col min="533" max="533" width="23.42578125" style="64" customWidth="1"/>
    <col min="534" max="535" width="9.140625" style="64" customWidth="1"/>
    <col min="536" max="536" width="10.5703125" style="64" customWidth="1"/>
    <col min="537" max="537" width="11.28515625" style="64" customWidth="1"/>
    <col min="538" max="768" width="9.140625" style="64"/>
    <col min="769" max="769" width="95.140625" style="64" customWidth="1"/>
    <col min="770" max="770" width="17" style="64" customWidth="1"/>
    <col min="771" max="771" width="16.7109375" style="64" customWidth="1"/>
    <col min="772" max="772" width="17" style="64" customWidth="1"/>
    <col min="773" max="773" width="16.7109375" style="64" customWidth="1"/>
    <col min="774" max="774" width="17" style="64" customWidth="1"/>
    <col min="775" max="775" width="16.7109375" style="64" customWidth="1"/>
    <col min="776" max="776" width="17" style="64" customWidth="1"/>
    <col min="777" max="783" width="16.7109375" style="64" customWidth="1"/>
    <col min="784" max="784" width="18" style="64" customWidth="1"/>
    <col min="785" max="786" width="10.7109375" style="64" customWidth="1"/>
    <col min="787" max="787" width="9.140625" style="64" customWidth="1"/>
    <col min="788" max="788" width="12.85546875" style="64" customWidth="1"/>
    <col min="789" max="789" width="23.42578125" style="64" customWidth="1"/>
    <col min="790" max="791" width="9.140625" style="64" customWidth="1"/>
    <col min="792" max="792" width="10.5703125" style="64" customWidth="1"/>
    <col min="793" max="793" width="11.28515625" style="64" customWidth="1"/>
    <col min="794" max="1024" width="9.140625" style="64"/>
    <col min="1025" max="1025" width="95.140625" style="64" customWidth="1"/>
    <col min="1026" max="1026" width="17" style="64" customWidth="1"/>
    <col min="1027" max="1027" width="16.7109375" style="64" customWidth="1"/>
    <col min="1028" max="1028" width="17" style="64" customWidth="1"/>
    <col min="1029" max="1029" width="16.7109375" style="64" customWidth="1"/>
    <col min="1030" max="1030" width="17" style="64" customWidth="1"/>
    <col min="1031" max="1031" width="16.7109375" style="64" customWidth="1"/>
    <col min="1032" max="1032" width="17" style="64" customWidth="1"/>
    <col min="1033" max="1039" width="16.7109375" style="64" customWidth="1"/>
    <col min="1040" max="1040" width="18" style="64" customWidth="1"/>
    <col min="1041" max="1042" width="10.7109375" style="64" customWidth="1"/>
    <col min="1043" max="1043" width="9.140625" style="64" customWidth="1"/>
    <col min="1044" max="1044" width="12.85546875" style="64" customWidth="1"/>
    <col min="1045" max="1045" width="23.42578125" style="64" customWidth="1"/>
    <col min="1046" max="1047" width="9.140625" style="64" customWidth="1"/>
    <col min="1048" max="1048" width="10.5703125" style="64" customWidth="1"/>
    <col min="1049" max="1049" width="11.28515625" style="64" customWidth="1"/>
    <col min="1050" max="1280" width="9.140625" style="64"/>
    <col min="1281" max="1281" width="95.140625" style="64" customWidth="1"/>
    <col min="1282" max="1282" width="17" style="64" customWidth="1"/>
    <col min="1283" max="1283" width="16.7109375" style="64" customWidth="1"/>
    <col min="1284" max="1284" width="17" style="64" customWidth="1"/>
    <col min="1285" max="1285" width="16.7109375" style="64" customWidth="1"/>
    <col min="1286" max="1286" width="17" style="64" customWidth="1"/>
    <col min="1287" max="1287" width="16.7109375" style="64" customWidth="1"/>
    <col min="1288" max="1288" width="17" style="64" customWidth="1"/>
    <col min="1289" max="1295" width="16.7109375" style="64" customWidth="1"/>
    <col min="1296" max="1296" width="18" style="64" customWidth="1"/>
    <col min="1297" max="1298" width="10.7109375" style="64" customWidth="1"/>
    <col min="1299" max="1299" width="9.140625" style="64" customWidth="1"/>
    <col min="1300" max="1300" width="12.85546875" style="64" customWidth="1"/>
    <col min="1301" max="1301" width="23.42578125" style="64" customWidth="1"/>
    <col min="1302" max="1303" width="9.140625" style="64" customWidth="1"/>
    <col min="1304" max="1304" width="10.5703125" style="64" customWidth="1"/>
    <col min="1305" max="1305" width="11.28515625" style="64" customWidth="1"/>
    <col min="1306" max="1536" width="9.140625" style="64"/>
    <col min="1537" max="1537" width="95.140625" style="64" customWidth="1"/>
    <col min="1538" max="1538" width="17" style="64" customWidth="1"/>
    <col min="1539" max="1539" width="16.7109375" style="64" customWidth="1"/>
    <col min="1540" max="1540" width="17" style="64" customWidth="1"/>
    <col min="1541" max="1541" width="16.7109375" style="64" customWidth="1"/>
    <col min="1542" max="1542" width="17" style="64" customWidth="1"/>
    <col min="1543" max="1543" width="16.7109375" style="64" customWidth="1"/>
    <col min="1544" max="1544" width="17" style="64" customWidth="1"/>
    <col min="1545" max="1551" width="16.7109375" style="64" customWidth="1"/>
    <col min="1552" max="1552" width="18" style="64" customWidth="1"/>
    <col min="1553" max="1554" width="10.7109375" style="64" customWidth="1"/>
    <col min="1555" max="1555" width="9.140625" style="64" customWidth="1"/>
    <col min="1556" max="1556" width="12.85546875" style="64" customWidth="1"/>
    <col min="1557" max="1557" width="23.42578125" style="64" customWidth="1"/>
    <col min="1558" max="1559" width="9.140625" style="64" customWidth="1"/>
    <col min="1560" max="1560" width="10.5703125" style="64" customWidth="1"/>
    <col min="1561" max="1561" width="11.28515625" style="64" customWidth="1"/>
    <col min="1562" max="1792" width="9.140625" style="64"/>
    <col min="1793" max="1793" width="95.140625" style="64" customWidth="1"/>
    <col min="1794" max="1794" width="17" style="64" customWidth="1"/>
    <col min="1795" max="1795" width="16.7109375" style="64" customWidth="1"/>
    <col min="1796" max="1796" width="17" style="64" customWidth="1"/>
    <col min="1797" max="1797" width="16.7109375" style="64" customWidth="1"/>
    <col min="1798" max="1798" width="17" style="64" customWidth="1"/>
    <col min="1799" max="1799" width="16.7109375" style="64" customWidth="1"/>
    <col min="1800" max="1800" width="17" style="64" customWidth="1"/>
    <col min="1801" max="1807" width="16.7109375" style="64" customWidth="1"/>
    <col min="1808" max="1808" width="18" style="64" customWidth="1"/>
    <col min="1809" max="1810" width="10.7109375" style="64" customWidth="1"/>
    <col min="1811" max="1811" width="9.140625" style="64" customWidth="1"/>
    <col min="1812" max="1812" width="12.85546875" style="64" customWidth="1"/>
    <col min="1813" max="1813" width="23.42578125" style="64" customWidth="1"/>
    <col min="1814" max="1815" width="9.140625" style="64" customWidth="1"/>
    <col min="1816" max="1816" width="10.5703125" style="64" customWidth="1"/>
    <col min="1817" max="1817" width="11.28515625" style="64" customWidth="1"/>
    <col min="1818" max="2048" width="9.140625" style="64"/>
    <col min="2049" max="2049" width="95.140625" style="64" customWidth="1"/>
    <col min="2050" max="2050" width="17" style="64" customWidth="1"/>
    <col min="2051" max="2051" width="16.7109375" style="64" customWidth="1"/>
    <col min="2052" max="2052" width="17" style="64" customWidth="1"/>
    <col min="2053" max="2053" width="16.7109375" style="64" customWidth="1"/>
    <col min="2054" max="2054" width="17" style="64" customWidth="1"/>
    <col min="2055" max="2055" width="16.7109375" style="64" customWidth="1"/>
    <col min="2056" max="2056" width="17" style="64" customWidth="1"/>
    <col min="2057" max="2063" width="16.7109375" style="64" customWidth="1"/>
    <col min="2064" max="2064" width="18" style="64" customWidth="1"/>
    <col min="2065" max="2066" width="10.7109375" style="64" customWidth="1"/>
    <col min="2067" max="2067" width="9.140625" style="64" customWidth="1"/>
    <col min="2068" max="2068" width="12.85546875" style="64" customWidth="1"/>
    <col min="2069" max="2069" width="23.42578125" style="64" customWidth="1"/>
    <col min="2070" max="2071" width="9.140625" style="64" customWidth="1"/>
    <col min="2072" max="2072" width="10.5703125" style="64" customWidth="1"/>
    <col min="2073" max="2073" width="11.28515625" style="64" customWidth="1"/>
    <col min="2074" max="2304" width="9.140625" style="64"/>
    <col min="2305" max="2305" width="95.140625" style="64" customWidth="1"/>
    <col min="2306" max="2306" width="17" style="64" customWidth="1"/>
    <col min="2307" max="2307" width="16.7109375" style="64" customWidth="1"/>
    <col min="2308" max="2308" width="17" style="64" customWidth="1"/>
    <col min="2309" max="2309" width="16.7109375" style="64" customWidth="1"/>
    <col min="2310" max="2310" width="17" style="64" customWidth="1"/>
    <col min="2311" max="2311" width="16.7109375" style="64" customWidth="1"/>
    <col min="2312" max="2312" width="17" style="64" customWidth="1"/>
    <col min="2313" max="2319" width="16.7109375" style="64" customWidth="1"/>
    <col min="2320" max="2320" width="18" style="64" customWidth="1"/>
    <col min="2321" max="2322" width="10.7109375" style="64" customWidth="1"/>
    <col min="2323" max="2323" width="9.140625" style="64" customWidth="1"/>
    <col min="2324" max="2324" width="12.85546875" style="64" customWidth="1"/>
    <col min="2325" max="2325" width="23.42578125" style="64" customWidth="1"/>
    <col min="2326" max="2327" width="9.140625" style="64" customWidth="1"/>
    <col min="2328" max="2328" width="10.5703125" style="64" customWidth="1"/>
    <col min="2329" max="2329" width="11.28515625" style="64" customWidth="1"/>
    <col min="2330" max="2560" width="9.140625" style="64"/>
    <col min="2561" max="2561" width="95.140625" style="64" customWidth="1"/>
    <col min="2562" max="2562" width="17" style="64" customWidth="1"/>
    <col min="2563" max="2563" width="16.7109375" style="64" customWidth="1"/>
    <col min="2564" max="2564" width="17" style="64" customWidth="1"/>
    <col min="2565" max="2565" width="16.7109375" style="64" customWidth="1"/>
    <col min="2566" max="2566" width="17" style="64" customWidth="1"/>
    <col min="2567" max="2567" width="16.7109375" style="64" customWidth="1"/>
    <col min="2568" max="2568" width="17" style="64" customWidth="1"/>
    <col min="2569" max="2575" width="16.7109375" style="64" customWidth="1"/>
    <col min="2576" max="2576" width="18" style="64" customWidth="1"/>
    <col min="2577" max="2578" width="10.7109375" style="64" customWidth="1"/>
    <col min="2579" max="2579" width="9.140625" style="64" customWidth="1"/>
    <col min="2580" max="2580" width="12.85546875" style="64" customWidth="1"/>
    <col min="2581" max="2581" width="23.42578125" style="64" customWidth="1"/>
    <col min="2582" max="2583" width="9.140625" style="64" customWidth="1"/>
    <col min="2584" max="2584" width="10.5703125" style="64" customWidth="1"/>
    <col min="2585" max="2585" width="11.28515625" style="64" customWidth="1"/>
    <col min="2586" max="2816" width="9.140625" style="64"/>
    <col min="2817" max="2817" width="95.140625" style="64" customWidth="1"/>
    <col min="2818" max="2818" width="17" style="64" customWidth="1"/>
    <col min="2819" max="2819" width="16.7109375" style="64" customWidth="1"/>
    <col min="2820" max="2820" width="17" style="64" customWidth="1"/>
    <col min="2821" max="2821" width="16.7109375" style="64" customWidth="1"/>
    <col min="2822" max="2822" width="17" style="64" customWidth="1"/>
    <col min="2823" max="2823" width="16.7109375" style="64" customWidth="1"/>
    <col min="2824" max="2824" width="17" style="64" customWidth="1"/>
    <col min="2825" max="2831" width="16.7109375" style="64" customWidth="1"/>
    <col min="2832" max="2832" width="18" style="64" customWidth="1"/>
    <col min="2833" max="2834" width="10.7109375" style="64" customWidth="1"/>
    <col min="2835" max="2835" width="9.140625" style="64" customWidth="1"/>
    <col min="2836" max="2836" width="12.85546875" style="64" customWidth="1"/>
    <col min="2837" max="2837" width="23.42578125" style="64" customWidth="1"/>
    <col min="2838" max="2839" width="9.140625" style="64" customWidth="1"/>
    <col min="2840" max="2840" width="10.5703125" style="64" customWidth="1"/>
    <col min="2841" max="2841" width="11.28515625" style="64" customWidth="1"/>
    <col min="2842" max="3072" width="9.140625" style="64"/>
    <col min="3073" max="3073" width="95.140625" style="64" customWidth="1"/>
    <col min="3074" max="3074" width="17" style="64" customWidth="1"/>
    <col min="3075" max="3075" width="16.7109375" style="64" customWidth="1"/>
    <col min="3076" max="3076" width="17" style="64" customWidth="1"/>
    <col min="3077" max="3077" width="16.7109375" style="64" customWidth="1"/>
    <col min="3078" max="3078" width="17" style="64" customWidth="1"/>
    <col min="3079" max="3079" width="16.7109375" style="64" customWidth="1"/>
    <col min="3080" max="3080" width="17" style="64" customWidth="1"/>
    <col min="3081" max="3087" width="16.7109375" style="64" customWidth="1"/>
    <col min="3088" max="3088" width="18" style="64" customWidth="1"/>
    <col min="3089" max="3090" width="10.7109375" style="64" customWidth="1"/>
    <col min="3091" max="3091" width="9.140625" style="64" customWidth="1"/>
    <col min="3092" max="3092" width="12.85546875" style="64" customWidth="1"/>
    <col min="3093" max="3093" width="23.42578125" style="64" customWidth="1"/>
    <col min="3094" max="3095" width="9.140625" style="64" customWidth="1"/>
    <col min="3096" max="3096" width="10.5703125" style="64" customWidth="1"/>
    <col min="3097" max="3097" width="11.28515625" style="64" customWidth="1"/>
    <col min="3098" max="3328" width="9.140625" style="64"/>
    <col min="3329" max="3329" width="95.140625" style="64" customWidth="1"/>
    <col min="3330" max="3330" width="17" style="64" customWidth="1"/>
    <col min="3331" max="3331" width="16.7109375" style="64" customWidth="1"/>
    <col min="3332" max="3332" width="17" style="64" customWidth="1"/>
    <col min="3333" max="3333" width="16.7109375" style="64" customWidth="1"/>
    <col min="3334" max="3334" width="17" style="64" customWidth="1"/>
    <col min="3335" max="3335" width="16.7109375" style="64" customWidth="1"/>
    <col min="3336" max="3336" width="17" style="64" customWidth="1"/>
    <col min="3337" max="3343" width="16.7109375" style="64" customWidth="1"/>
    <col min="3344" max="3344" width="18" style="64" customWidth="1"/>
    <col min="3345" max="3346" width="10.7109375" style="64" customWidth="1"/>
    <col min="3347" max="3347" width="9.140625" style="64" customWidth="1"/>
    <col min="3348" max="3348" width="12.85546875" style="64" customWidth="1"/>
    <col min="3349" max="3349" width="23.42578125" style="64" customWidth="1"/>
    <col min="3350" max="3351" width="9.140625" style="64" customWidth="1"/>
    <col min="3352" max="3352" width="10.5703125" style="64" customWidth="1"/>
    <col min="3353" max="3353" width="11.28515625" style="64" customWidth="1"/>
    <col min="3354" max="3584" width="9.140625" style="64"/>
    <col min="3585" max="3585" width="95.140625" style="64" customWidth="1"/>
    <col min="3586" max="3586" width="17" style="64" customWidth="1"/>
    <col min="3587" max="3587" width="16.7109375" style="64" customWidth="1"/>
    <col min="3588" max="3588" width="17" style="64" customWidth="1"/>
    <col min="3589" max="3589" width="16.7109375" style="64" customWidth="1"/>
    <col min="3590" max="3590" width="17" style="64" customWidth="1"/>
    <col min="3591" max="3591" width="16.7109375" style="64" customWidth="1"/>
    <col min="3592" max="3592" width="17" style="64" customWidth="1"/>
    <col min="3593" max="3599" width="16.7109375" style="64" customWidth="1"/>
    <col min="3600" max="3600" width="18" style="64" customWidth="1"/>
    <col min="3601" max="3602" width="10.7109375" style="64" customWidth="1"/>
    <col min="3603" max="3603" width="9.140625" style="64" customWidth="1"/>
    <col min="3604" max="3604" width="12.85546875" style="64" customWidth="1"/>
    <col min="3605" max="3605" width="23.42578125" style="64" customWidth="1"/>
    <col min="3606" max="3607" width="9.140625" style="64" customWidth="1"/>
    <col min="3608" max="3608" width="10.5703125" style="64" customWidth="1"/>
    <col min="3609" max="3609" width="11.28515625" style="64" customWidth="1"/>
    <col min="3610" max="3840" width="9.140625" style="64"/>
    <col min="3841" max="3841" width="95.140625" style="64" customWidth="1"/>
    <col min="3842" max="3842" width="17" style="64" customWidth="1"/>
    <col min="3843" max="3843" width="16.7109375" style="64" customWidth="1"/>
    <col min="3844" max="3844" width="17" style="64" customWidth="1"/>
    <col min="3845" max="3845" width="16.7109375" style="64" customWidth="1"/>
    <col min="3846" max="3846" width="17" style="64" customWidth="1"/>
    <col min="3847" max="3847" width="16.7109375" style="64" customWidth="1"/>
    <col min="3848" max="3848" width="17" style="64" customWidth="1"/>
    <col min="3849" max="3855" width="16.7109375" style="64" customWidth="1"/>
    <col min="3856" max="3856" width="18" style="64" customWidth="1"/>
    <col min="3857" max="3858" width="10.7109375" style="64" customWidth="1"/>
    <col min="3859" max="3859" width="9.140625" style="64" customWidth="1"/>
    <col min="3860" max="3860" width="12.85546875" style="64" customWidth="1"/>
    <col min="3861" max="3861" width="23.42578125" style="64" customWidth="1"/>
    <col min="3862" max="3863" width="9.140625" style="64" customWidth="1"/>
    <col min="3864" max="3864" width="10.5703125" style="64" customWidth="1"/>
    <col min="3865" max="3865" width="11.28515625" style="64" customWidth="1"/>
    <col min="3866" max="4096" width="9.140625" style="64"/>
    <col min="4097" max="4097" width="95.140625" style="64" customWidth="1"/>
    <col min="4098" max="4098" width="17" style="64" customWidth="1"/>
    <col min="4099" max="4099" width="16.7109375" style="64" customWidth="1"/>
    <col min="4100" max="4100" width="17" style="64" customWidth="1"/>
    <col min="4101" max="4101" width="16.7109375" style="64" customWidth="1"/>
    <col min="4102" max="4102" width="17" style="64" customWidth="1"/>
    <col min="4103" max="4103" width="16.7109375" style="64" customWidth="1"/>
    <col min="4104" max="4104" width="17" style="64" customWidth="1"/>
    <col min="4105" max="4111" width="16.7109375" style="64" customWidth="1"/>
    <col min="4112" max="4112" width="18" style="64" customWidth="1"/>
    <col min="4113" max="4114" width="10.7109375" style="64" customWidth="1"/>
    <col min="4115" max="4115" width="9.140625" style="64" customWidth="1"/>
    <col min="4116" max="4116" width="12.85546875" style="64" customWidth="1"/>
    <col min="4117" max="4117" width="23.42578125" style="64" customWidth="1"/>
    <col min="4118" max="4119" width="9.140625" style="64" customWidth="1"/>
    <col min="4120" max="4120" width="10.5703125" style="64" customWidth="1"/>
    <col min="4121" max="4121" width="11.28515625" style="64" customWidth="1"/>
    <col min="4122" max="4352" width="9.140625" style="64"/>
    <col min="4353" max="4353" width="95.140625" style="64" customWidth="1"/>
    <col min="4354" max="4354" width="17" style="64" customWidth="1"/>
    <col min="4355" max="4355" width="16.7109375" style="64" customWidth="1"/>
    <col min="4356" max="4356" width="17" style="64" customWidth="1"/>
    <col min="4357" max="4357" width="16.7109375" style="64" customWidth="1"/>
    <col min="4358" max="4358" width="17" style="64" customWidth="1"/>
    <col min="4359" max="4359" width="16.7109375" style="64" customWidth="1"/>
    <col min="4360" max="4360" width="17" style="64" customWidth="1"/>
    <col min="4361" max="4367" width="16.7109375" style="64" customWidth="1"/>
    <col min="4368" max="4368" width="18" style="64" customWidth="1"/>
    <col min="4369" max="4370" width="10.7109375" style="64" customWidth="1"/>
    <col min="4371" max="4371" width="9.140625" style="64" customWidth="1"/>
    <col min="4372" max="4372" width="12.85546875" style="64" customWidth="1"/>
    <col min="4373" max="4373" width="23.42578125" style="64" customWidth="1"/>
    <col min="4374" max="4375" width="9.140625" style="64" customWidth="1"/>
    <col min="4376" max="4376" width="10.5703125" style="64" customWidth="1"/>
    <col min="4377" max="4377" width="11.28515625" style="64" customWidth="1"/>
    <col min="4378" max="4608" width="9.140625" style="64"/>
    <col min="4609" max="4609" width="95.140625" style="64" customWidth="1"/>
    <col min="4610" max="4610" width="17" style="64" customWidth="1"/>
    <col min="4611" max="4611" width="16.7109375" style="64" customWidth="1"/>
    <col min="4612" max="4612" width="17" style="64" customWidth="1"/>
    <col min="4613" max="4613" width="16.7109375" style="64" customWidth="1"/>
    <col min="4614" max="4614" width="17" style="64" customWidth="1"/>
    <col min="4615" max="4615" width="16.7109375" style="64" customWidth="1"/>
    <col min="4616" max="4616" width="17" style="64" customWidth="1"/>
    <col min="4617" max="4623" width="16.7109375" style="64" customWidth="1"/>
    <col min="4624" max="4624" width="18" style="64" customWidth="1"/>
    <col min="4625" max="4626" width="10.7109375" style="64" customWidth="1"/>
    <col min="4627" max="4627" width="9.140625" style="64" customWidth="1"/>
    <col min="4628" max="4628" width="12.85546875" style="64" customWidth="1"/>
    <col min="4629" max="4629" width="23.42578125" style="64" customWidth="1"/>
    <col min="4630" max="4631" width="9.140625" style="64" customWidth="1"/>
    <col min="4632" max="4632" width="10.5703125" style="64" customWidth="1"/>
    <col min="4633" max="4633" width="11.28515625" style="64" customWidth="1"/>
    <col min="4634" max="4864" width="9.140625" style="64"/>
    <col min="4865" max="4865" width="95.140625" style="64" customWidth="1"/>
    <col min="4866" max="4866" width="17" style="64" customWidth="1"/>
    <col min="4867" max="4867" width="16.7109375" style="64" customWidth="1"/>
    <col min="4868" max="4868" width="17" style="64" customWidth="1"/>
    <col min="4869" max="4869" width="16.7109375" style="64" customWidth="1"/>
    <col min="4870" max="4870" width="17" style="64" customWidth="1"/>
    <col min="4871" max="4871" width="16.7109375" style="64" customWidth="1"/>
    <col min="4872" max="4872" width="17" style="64" customWidth="1"/>
    <col min="4873" max="4879" width="16.7109375" style="64" customWidth="1"/>
    <col min="4880" max="4880" width="18" style="64" customWidth="1"/>
    <col min="4881" max="4882" width="10.7109375" style="64" customWidth="1"/>
    <col min="4883" max="4883" width="9.140625" style="64" customWidth="1"/>
    <col min="4884" max="4884" width="12.85546875" style="64" customWidth="1"/>
    <col min="4885" max="4885" width="23.42578125" style="64" customWidth="1"/>
    <col min="4886" max="4887" width="9.140625" style="64" customWidth="1"/>
    <col min="4888" max="4888" width="10.5703125" style="64" customWidth="1"/>
    <col min="4889" max="4889" width="11.28515625" style="64" customWidth="1"/>
    <col min="4890" max="5120" width="9.140625" style="64"/>
    <col min="5121" max="5121" width="95.140625" style="64" customWidth="1"/>
    <col min="5122" max="5122" width="17" style="64" customWidth="1"/>
    <col min="5123" max="5123" width="16.7109375" style="64" customWidth="1"/>
    <col min="5124" max="5124" width="17" style="64" customWidth="1"/>
    <col min="5125" max="5125" width="16.7109375" style="64" customWidth="1"/>
    <col min="5126" max="5126" width="17" style="64" customWidth="1"/>
    <col min="5127" max="5127" width="16.7109375" style="64" customWidth="1"/>
    <col min="5128" max="5128" width="17" style="64" customWidth="1"/>
    <col min="5129" max="5135" width="16.7109375" style="64" customWidth="1"/>
    <col min="5136" max="5136" width="18" style="64" customWidth="1"/>
    <col min="5137" max="5138" width="10.7109375" style="64" customWidth="1"/>
    <col min="5139" max="5139" width="9.140625" style="64" customWidth="1"/>
    <col min="5140" max="5140" width="12.85546875" style="64" customWidth="1"/>
    <col min="5141" max="5141" width="23.42578125" style="64" customWidth="1"/>
    <col min="5142" max="5143" width="9.140625" style="64" customWidth="1"/>
    <col min="5144" max="5144" width="10.5703125" style="64" customWidth="1"/>
    <col min="5145" max="5145" width="11.28515625" style="64" customWidth="1"/>
    <col min="5146" max="5376" width="9.140625" style="64"/>
    <col min="5377" max="5377" width="95.140625" style="64" customWidth="1"/>
    <col min="5378" max="5378" width="17" style="64" customWidth="1"/>
    <col min="5379" max="5379" width="16.7109375" style="64" customWidth="1"/>
    <col min="5380" max="5380" width="17" style="64" customWidth="1"/>
    <col min="5381" max="5381" width="16.7109375" style="64" customWidth="1"/>
    <col min="5382" max="5382" width="17" style="64" customWidth="1"/>
    <col min="5383" max="5383" width="16.7109375" style="64" customWidth="1"/>
    <col min="5384" max="5384" width="17" style="64" customWidth="1"/>
    <col min="5385" max="5391" width="16.7109375" style="64" customWidth="1"/>
    <col min="5392" max="5392" width="18" style="64" customWidth="1"/>
    <col min="5393" max="5394" width="10.7109375" style="64" customWidth="1"/>
    <col min="5395" max="5395" width="9.140625" style="64" customWidth="1"/>
    <col min="5396" max="5396" width="12.85546875" style="64" customWidth="1"/>
    <col min="5397" max="5397" width="23.42578125" style="64" customWidth="1"/>
    <col min="5398" max="5399" width="9.140625" style="64" customWidth="1"/>
    <col min="5400" max="5400" width="10.5703125" style="64" customWidth="1"/>
    <col min="5401" max="5401" width="11.28515625" style="64" customWidth="1"/>
    <col min="5402" max="5632" width="9.140625" style="64"/>
    <col min="5633" max="5633" width="95.140625" style="64" customWidth="1"/>
    <col min="5634" max="5634" width="17" style="64" customWidth="1"/>
    <col min="5635" max="5635" width="16.7109375" style="64" customWidth="1"/>
    <col min="5636" max="5636" width="17" style="64" customWidth="1"/>
    <col min="5637" max="5637" width="16.7109375" style="64" customWidth="1"/>
    <col min="5638" max="5638" width="17" style="64" customWidth="1"/>
    <col min="5639" max="5639" width="16.7109375" style="64" customWidth="1"/>
    <col min="5640" max="5640" width="17" style="64" customWidth="1"/>
    <col min="5641" max="5647" width="16.7109375" style="64" customWidth="1"/>
    <col min="5648" max="5648" width="18" style="64" customWidth="1"/>
    <col min="5649" max="5650" width="10.7109375" style="64" customWidth="1"/>
    <col min="5651" max="5651" width="9.140625" style="64" customWidth="1"/>
    <col min="5652" max="5652" width="12.85546875" style="64" customWidth="1"/>
    <col min="5653" max="5653" width="23.42578125" style="64" customWidth="1"/>
    <col min="5654" max="5655" width="9.140625" style="64" customWidth="1"/>
    <col min="5656" max="5656" width="10.5703125" style="64" customWidth="1"/>
    <col min="5657" max="5657" width="11.28515625" style="64" customWidth="1"/>
    <col min="5658" max="5888" width="9.140625" style="64"/>
    <col min="5889" max="5889" width="95.140625" style="64" customWidth="1"/>
    <col min="5890" max="5890" width="17" style="64" customWidth="1"/>
    <col min="5891" max="5891" width="16.7109375" style="64" customWidth="1"/>
    <col min="5892" max="5892" width="17" style="64" customWidth="1"/>
    <col min="5893" max="5893" width="16.7109375" style="64" customWidth="1"/>
    <col min="5894" max="5894" width="17" style="64" customWidth="1"/>
    <col min="5895" max="5895" width="16.7109375" style="64" customWidth="1"/>
    <col min="5896" max="5896" width="17" style="64" customWidth="1"/>
    <col min="5897" max="5903" width="16.7109375" style="64" customWidth="1"/>
    <col min="5904" max="5904" width="18" style="64" customWidth="1"/>
    <col min="5905" max="5906" width="10.7109375" style="64" customWidth="1"/>
    <col min="5907" max="5907" width="9.140625" style="64" customWidth="1"/>
    <col min="5908" max="5908" width="12.85546875" style="64" customWidth="1"/>
    <col min="5909" max="5909" width="23.42578125" style="64" customWidth="1"/>
    <col min="5910" max="5911" width="9.140625" style="64" customWidth="1"/>
    <col min="5912" max="5912" width="10.5703125" style="64" customWidth="1"/>
    <col min="5913" max="5913" width="11.28515625" style="64" customWidth="1"/>
    <col min="5914" max="6144" width="9.140625" style="64"/>
    <col min="6145" max="6145" width="95.140625" style="64" customWidth="1"/>
    <col min="6146" max="6146" width="17" style="64" customWidth="1"/>
    <col min="6147" max="6147" width="16.7109375" style="64" customWidth="1"/>
    <col min="6148" max="6148" width="17" style="64" customWidth="1"/>
    <col min="6149" max="6149" width="16.7109375" style="64" customWidth="1"/>
    <col min="6150" max="6150" width="17" style="64" customWidth="1"/>
    <col min="6151" max="6151" width="16.7109375" style="64" customWidth="1"/>
    <col min="6152" max="6152" width="17" style="64" customWidth="1"/>
    <col min="6153" max="6159" width="16.7109375" style="64" customWidth="1"/>
    <col min="6160" max="6160" width="18" style="64" customWidth="1"/>
    <col min="6161" max="6162" width="10.7109375" style="64" customWidth="1"/>
    <col min="6163" max="6163" width="9.140625" style="64" customWidth="1"/>
    <col min="6164" max="6164" width="12.85546875" style="64" customWidth="1"/>
    <col min="6165" max="6165" width="23.42578125" style="64" customWidth="1"/>
    <col min="6166" max="6167" width="9.140625" style="64" customWidth="1"/>
    <col min="6168" max="6168" width="10.5703125" style="64" customWidth="1"/>
    <col min="6169" max="6169" width="11.28515625" style="64" customWidth="1"/>
    <col min="6170" max="6400" width="9.140625" style="64"/>
    <col min="6401" max="6401" width="95.140625" style="64" customWidth="1"/>
    <col min="6402" max="6402" width="17" style="64" customWidth="1"/>
    <col min="6403" max="6403" width="16.7109375" style="64" customWidth="1"/>
    <col min="6404" max="6404" width="17" style="64" customWidth="1"/>
    <col min="6405" max="6405" width="16.7109375" style="64" customWidth="1"/>
    <col min="6406" max="6406" width="17" style="64" customWidth="1"/>
    <col min="6407" max="6407" width="16.7109375" style="64" customWidth="1"/>
    <col min="6408" max="6408" width="17" style="64" customWidth="1"/>
    <col min="6409" max="6415" width="16.7109375" style="64" customWidth="1"/>
    <col min="6416" max="6416" width="18" style="64" customWidth="1"/>
    <col min="6417" max="6418" width="10.7109375" style="64" customWidth="1"/>
    <col min="6419" max="6419" width="9.140625" style="64" customWidth="1"/>
    <col min="6420" max="6420" width="12.85546875" style="64" customWidth="1"/>
    <col min="6421" max="6421" width="23.42578125" style="64" customWidth="1"/>
    <col min="6422" max="6423" width="9.140625" style="64" customWidth="1"/>
    <col min="6424" max="6424" width="10.5703125" style="64" customWidth="1"/>
    <col min="6425" max="6425" width="11.28515625" style="64" customWidth="1"/>
    <col min="6426" max="6656" width="9.140625" style="64"/>
    <col min="6657" max="6657" width="95.140625" style="64" customWidth="1"/>
    <col min="6658" max="6658" width="17" style="64" customWidth="1"/>
    <col min="6659" max="6659" width="16.7109375" style="64" customWidth="1"/>
    <col min="6660" max="6660" width="17" style="64" customWidth="1"/>
    <col min="6661" max="6661" width="16.7109375" style="64" customWidth="1"/>
    <col min="6662" max="6662" width="17" style="64" customWidth="1"/>
    <col min="6663" max="6663" width="16.7109375" style="64" customWidth="1"/>
    <col min="6664" max="6664" width="17" style="64" customWidth="1"/>
    <col min="6665" max="6671" width="16.7109375" style="64" customWidth="1"/>
    <col min="6672" max="6672" width="18" style="64" customWidth="1"/>
    <col min="6673" max="6674" width="10.7109375" style="64" customWidth="1"/>
    <col min="6675" max="6675" width="9.140625" style="64" customWidth="1"/>
    <col min="6676" max="6676" width="12.85546875" style="64" customWidth="1"/>
    <col min="6677" max="6677" width="23.42578125" style="64" customWidth="1"/>
    <col min="6678" max="6679" width="9.140625" style="64" customWidth="1"/>
    <col min="6680" max="6680" width="10.5703125" style="64" customWidth="1"/>
    <col min="6681" max="6681" width="11.28515625" style="64" customWidth="1"/>
    <col min="6682" max="6912" width="9.140625" style="64"/>
    <col min="6913" max="6913" width="95.140625" style="64" customWidth="1"/>
    <col min="6914" max="6914" width="17" style="64" customWidth="1"/>
    <col min="6915" max="6915" width="16.7109375" style="64" customWidth="1"/>
    <col min="6916" max="6916" width="17" style="64" customWidth="1"/>
    <col min="6917" max="6917" width="16.7109375" style="64" customWidth="1"/>
    <col min="6918" max="6918" width="17" style="64" customWidth="1"/>
    <col min="6919" max="6919" width="16.7109375" style="64" customWidth="1"/>
    <col min="6920" max="6920" width="17" style="64" customWidth="1"/>
    <col min="6921" max="6927" width="16.7109375" style="64" customWidth="1"/>
    <col min="6928" max="6928" width="18" style="64" customWidth="1"/>
    <col min="6929" max="6930" width="10.7109375" style="64" customWidth="1"/>
    <col min="6931" max="6931" width="9.140625" style="64" customWidth="1"/>
    <col min="6932" max="6932" width="12.85546875" style="64" customWidth="1"/>
    <col min="6933" max="6933" width="23.42578125" style="64" customWidth="1"/>
    <col min="6934" max="6935" width="9.140625" style="64" customWidth="1"/>
    <col min="6936" max="6936" width="10.5703125" style="64" customWidth="1"/>
    <col min="6937" max="6937" width="11.28515625" style="64" customWidth="1"/>
    <col min="6938" max="7168" width="9.140625" style="64"/>
    <col min="7169" max="7169" width="95.140625" style="64" customWidth="1"/>
    <col min="7170" max="7170" width="17" style="64" customWidth="1"/>
    <col min="7171" max="7171" width="16.7109375" style="64" customWidth="1"/>
    <col min="7172" max="7172" width="17" style="64" customWidth="1"/>
    <col min="7173" max="7173" width="16.7109375" style="64" customWidth="1"/>
    <col min="7174" max="7174" width="17" style="64" customWidth="1"/>
    <col min="7175" max="7175" width="16.7109375" style="64" customWidth="1"/>
    <col min="7176" max="7176" width="17" style="64" customWidth="1"/>
    <col min="7177" max="7183" width="16.7109375" style="64" customWidth="1"/>
    <col min="7184" max="7184" width="18" style="64" customWidth="1"/>
    <col min="7185" max="7186" width="10.7109375" style="64" customWidth="1"/>
    <col min="7187" max="7187" width="9.140625" style="64" customWidth="1"/>
    <col min="7188" max="7188" width="12.85546875" style="64" customWidth="1"/>
    <col min="7189" max="7189" width="23.42578125" style="64" customWidth="1"/>
    <col min="7190" max="7191" width="9.140625" style="64" customWidth="1"/>
    <col min="7192" max="7192" width="10.5703125" style="64" customWidth="1"/>
    <col min="7193" max="7193" width="11.28515625" style="64" customWidth="1"/>
    <col min="7194" max="7424" width="9.140625" style="64"/>
    <col min="7425" max="7425" width="95.140625" style="64" customWidth="1"/>
    <col min="7426" max="7426" width="17" style="64" customWidth="1"/>
    <col min="7427" max="7427" width="16.7109375" style="64" customWidth="1"/>
    <col min="7428" max="7428" width="17" style="64" customWidth="1"/>
    <col min="7429" max="7429" width="16.7109375" style="64" customWidth="1"/>
    <col min="7430" max="7430" width="17" style="64" customWidth="1"/>
    <col min="7431" max="7431" width="16.7109375" style="64" customWidth="1"/>
    <col min="7432" max="7432" width="17" style="64" customWidth="1"/>
    <col min="7433" max="7439" width="16.7109375" style="64" customWidth="1"/>
    <col min="7440" max="7440" width="18" style="64" customWidth="1"/>
    <col min="7441" max="7442" width="10.7109375" style="64" customWidth="1"/>
    <col min="7443" max="7443" width="9.140625" style="64" customWidth="1"/>
    <col min="7444" max="7444" width="12.85546875" style="64" customWidth="1"/>
    <col min="7445" max="7445" width="23.42578125" style="64" customWidth="1"/>
    <col min="7446" max="7447" width="9.140625" style="64" customWidth="1"/>
    <col min="7448" max="7448" width="10.5703125" style="64" customWidth="1"/>
    <col min="7449" max="7449" width="11.28515625" style="64" customWidth="1"/>
    <col min="7450" max="7680" width="9.140625" style="64"/>
    <col min="7681" max="7681" width="95.140625" style="64" customWidth="1"/>
    <col min="7682" max="7682" width="17" style="64" customWidth="1"/>
    <col min="7683" max="7683" width="16.7109375" style="64" customWidth="1"/>
    <col min="7684" max="7684" width="17" style="64" customWidth="1"/>
    <col min="7685" max="7685" width="16.7109375" style="64" customWidth="1"/>
    <col min="7686" max="7686" width="17" style="64" customWidth="1"/>
    <col min="7687" max="7687" width="16.7109375" style="64" customWidth="1"/>
    <col min="7688" max="7688" width="17" style="64" customWidth="1"/>
    <col min="7689" max="7695" width="16.7109375" style="64" customWidth="1"/>
    <col min="7696" max="7696" width="18" style="64" customWidth="1"/>
    <col min="7697" max="7698" width="10.7109375" style="64" customWidth="1"/>
    <col min="7699" max="7699" width="9.140625" style="64" customWidth="1"/>
    <col min="7700" max="7700" width="12.85546875" style="64" customWidth="1"/>
    <col min="7701" max="7701" width="23.42578125" style="64" customWidth="1"/>
    <col min="7702" max="7703" width="9.140625" style="64" customWidth="1"/>
    <col min="7704" max="7704" width="10.5703125" style="64" customWidth="1"/>
    <col min="7705" max="7705" width="11.28515625" style="64" customWidth="1"/>
    <col min="7706" max="7936" width="9.140625" style="64"/>
    <col min="7937" max="7937" width="95.140625" style="64" customWidth="1"/>
    <col min="7938" max="7938" width="17" style="64" customWidth="1"/>
    <col min="7939" max="7939" width="16.7109375" style="64" customWidth="1"/>
    <col min="7940" max="7940" width="17" style="64" customWidth="1"/>
    <col min="7941" max="7941" width="16.7109375" style="64" customWidth="1"/>
    <col min="7942" max="7942" width="17" style="64" customWidth="1"/>
    <col min="7943" max="7943" width="16.7109375" style="64" customWidth="1"/>
    <col min="7944" max="7944" width="17" style="64" customWidth="1"/>
    <col min="7945" max="7951" width="16.7109375" style="64" customWidth="1"/>
    <col min="7952" max="7952" width="18" style="64" customWidth="1"/>
    <col min="7953" max="7954" width="10.7109375" style="64" customWidth="1"/>
    <col min="7955" max="7955" width="9.140625" style="64" customWidth="1"/>
    <col min="7956" max="7956" width="12.85546875" style="64" customWidth="1"/>
    <col min="7957" max="7957" width="23.42578125" style="64" customWidth="1"/>
    <col min="7958" max="7959" width="9.140625" style="64" customWidth="1"/>
    <col min="7960" max="7960" width="10.5703125" style="64" customWidth="1"/>
    <col min="7961" max="7961" width="11.28515625" style="64" customWidth="1"/>
    <col min="7962" max="8192" width="9.140625" style="64"/>
    <col min="8193" max="8193" width="95.140625" style="64" customWidth="1"/>
    <col min="8194" max="8194" width="17" style="64" customWidth="1"/>
    <col min="8195" max="8195" width="16.7109375" style="64" customWidth="1"/>
    <col min="8196" max="8196" width="17" style="64" customWidth="1"/>
    <col min="8197" max="8197" width="16.7109375" style="64" customWidth="1"/>
    <col min="8198" max="8198" width="17" style="64" customWidth="1"/>
    <col min="8199" max="8199" width="16.7109375" style="64" customWidth="1"/>
    <col min="8200" max="8200" width="17" style="64" customWidth="1"/>
    <col min="8201" max="8207" width="16.7109375" style="64" customWidth="1"/>
    <col min="8208" max="8208" width="18" style="64" customWidth="1"/>
    <col min="8209" max="8210" width="10.7109375" style="64" customWidth="1"/>
    <col min="8211" max="8211" width="9.140625" style="64" customWidth="1"/>
    <col min="8212" max="8212" width="12.85546875" style="64" customWidth="1"/>
    <col min="8213" max="8213" width="23.42578125" style="64" customWidth="1"/>
    <col min="8214" max="8215" width="9.140625" style="64" customWidth="1"/>
    <col min="8216" max="8216" width="10.5703125" style="64" customWidth="1"/>
    <col min="8217" max="8217" width="11.28515625" style="64" customWidth="1"/>
    <col min="8218" max="8448" width="9.140625" style="64"/>
    <col min="8449" max="8449" width="95.140625" style="64" customWidth="1"/>
    <col min="8450" max="8450" width="17" style="64" customWidth="1"/>
    <col min="8451" max="8451" width="16.7109375" style="64" customWidth="1"/>
    <col min="8452" max="8452" width="17" style="64" customWidth="1"/>
    <col min="8453" max="8453" width="16.7109375" style="64" customWidth="1"/>
    <col min="8454" max="8454" width="17" style="64" customWidth="1"/>
    <col min="8455" max="8455" width="16.7109375" style="64" customWidth="1"/>
    <col min="8456" max="8456" width="17" style="64" customWidth="1"/>
    <col min="8457" max="8463" width="16.7109375" style="64" customWidth="1"/>
    <col min="8464" max="8464" width="18" style="64" customWidth="1"/>
    <col min="8465" max="8466" width="10.7109375" style="64" customWidth="1"/>
    <col min="8467" max="8467" width="9.140625" style="64" customWidth="1"/>
    <col min="8468" max="8468" width="12.85546875" style="64" customWidth="1"/>
    <col min="8469" max="8469" width="23.42578125" style="64" customWidth="1"/>
    <col min="8470" max="8471" width="9.140625" style="64" customWidth="1"/>
    <col min="8472" max="8472" width="10.5703125" style="64" customWidth="1"/>
    <col min="8473" max="8473" width="11.28515625" style="64" customWidth="1"/>
    <col min="8474" max="8704" width="9.140625" style="64"/>
    <col min="8705" max="8705" width="95.140625" style="64" customWidth="1"/>
    <col min="8706" max="8706" width="17" style="64" customWidth="1"/>
    <col min="8707" max="8707" width="16.7109375" style="64" customWidth="1"/>
    <col min="8708" max="8708" width="17" style="64" customWidth="1"/>
    <col min="8709" max="8709" width="16.7109375" style="64" customWidth="1"/>
    <col min="8710" max="8710" width="17" style="64" customWidth="1"/>
    <col min="8711" max="8711" width="16.7109375" style="64" customWidth="1"/>
    <col min="8712" max="8712" width="17" style="64" customWidth="1"/>
    <col min="8713" max="8719" width="16.7109375" style="64" customWidth="1"/>
    <col min="8720" max="8720" width="18" style="64" customWidth="1"/>
    <col min="8721" max="8722" width="10.7109375" style="64" customWidth="1"/>
    <col min="8723" max="8723" width="9.140625" style="64" customWidth="1"/>
    <col min="8724" max="8724" width="12.85546875" style="64" customWidth="1"/>
    <col min="8725" max="8725" width="23.42578125" style="64" customWidth="1"/>
    <col min="8726" max="8727" width="9.140625" style="64" customWidth="1"/>
    <col min="8728" max="8728" width="10.5703125" style="64" customWidth="1"/>
    <col min="8729" max="8729" width="11.28515625" style="64" customWidth="1"/>
    <col min="8730" max="8960" width="9.140625" style="64"/>
    <col min="8961" max="8961" width="95.140625" style="64" customWidth="1"/>
    <col min="8962" max="8962" width="17" style="64" customWidth="1"/>
    <col min="8963" max="8963" width="16.7109375" style="64" customWidth="1"/>
    <col min="8964" max="8964" width="17" style="64" customWidth="1"/>
    <col min="8965" max="8965" width="16.7109375" style="64" customWidth="1"/>
    <col min="8966" max="8966" width="17" style="64" customWidth="1"/>
    <col min="8967" max="8967" width="16.7109375" style="64" customWidth="1"/>
    <col min="8968" max="8968" width="17" style="64" customWidth="1"/>
    <col min="8969" max="8975" width="16.7109375" style="64" customWidth="1"/>
    <col min="8976" max="8976" width="18" style="64" customWidth="1"/>
    <col min="8977" max="8978" width="10.7109375" style="64" customWidth="1"/>
    <col min="8979" max="8979" width="9.140625" style="64" customWidth="1"/>
    <col min="8980" max="8980" width="12.85546875" style="64" customWidth="1"/>
    <col min="8981" max="8981" width="23.42578125" style="64" customWidth="1"/>
    <col min="8982" max="8983" width="9.140625" style="64" customWidth="1"/>
    <col min="8984" max="8984" width="10.5703125" style="64" customWidth="1"/>
    <col min="8985" max="8985" width="11.28515625" style="64" customWidth="1"/>
    <col min="8986" max="9216" width="9.140625" style="64"/>
    <col min="9217" max="9217" width="95.140625" style="64" customWidth="1"/>
    <col min="9218" max="9218" width="17" style="64" customWidth="1"/>
    <col min="9219" max="9219" width="16.7109375" style="64" customWidth="1"/>
    <col min="9220" max="9220" width="17" style="64" customWidth="1"/>
    <col min="9221" max="9221" width="16.7109375" style="64" customWidth="1"/>
    <col min="9222" max="9222" width="17" style="64" customWidth="1"/>
    <col min="9223" max="9223" width="16.7109375" style="64" customWidth="1"/>
    <col min="9224" max="9224" width="17" style="64" customWidth="1"/>
    <col min="9225" max="9231" width="16.7109375" style="64" customWidth="1"/>
    <col min="9232" max="9232" width="18" style="64" customWidth="1"/>
    <col min="9233" max="9234" width="10.7109375" style="64" customWidth="1"/>
    <col min="9235" max="9235" width="9.140625" style="64" customWidth="1"/>
    <col min="9236" max="9236" width="12.85546875" style="64" customWidth="1"/>
    <col min="9237" max="9237" width="23.42578125" style="64" customWidth="1"/>
    <col min="9238" max="9239" width="9.140625" style="64" customWidth="1"/>
    <col min="9240" max="9240" width="10.5703125" style="64" customWidth="1"/>
    <col min="9241" max="9241" width="11.28515625" style="64" customWidth="1"/>
    <col min="9242" max="9472" width="9.140625" style="64"/>
    <col min="9473" max="9473" width="95.140625" style="64" customWidth="1"/>
    <col min="9474" max="9474" width="17" style="64" customWidth="1"/>
    <col min="9475" max="9475" width="16.7109375" style="64" customWidth="1"/>
    <col min="9476" max="9476" width="17" style="64" customWidth="1"/>
    <col min="9477" max="9477" width="16.7109375" style="64" customWidth="1"/>
    <col min="9478" max="9478" width="17" style="64" customWidth="1"/>
    <col min="9479" max="9479" width="16.7109375" style="64" customWidth="1"/>
    <col min="9480" max="9480" width="17" style="64" customWidth="1"/>
    <col min="9481" max="9487" width="16.7109375" style="64" customWidth="1"/>
    <col min="9488" max="9488" width="18" style="64" customWidth="1"/>
    <col min="9489" max="9490" width="10.7109375" style="64" customWidth="1"/>
    <col min="9491" max="9491" width="9.140625" style="64" customWidth="1"/>
    <col min="9492" max="9492" width="12.85546875" style="64" customWidth="1"/>
    <col min="9493" max="9493" width="23.42578125" style="64" customWidth="1"/>
    <col min="9494" max="9495" width="9.140625" style="64" customWidth="1"/>
    <col min="9496" max="9496" width="10.5703125" style="64" customWidth="1"/>
    <col min="9497" max="9497" width="11.28515625" style="64" customWidth="1"/>
    <col min="9498" max="9728" width="9.140625" style="64"/>
    <col min="9729" max="9729" width="95.140625" style="64" customWidth="1"/>
    <col min="9730" max="9730" width="17" style="64" customWidth="1"/>
    <col min="9731" max="9731" width="16.7109375" style="64" customWidth="1"/>
    <col min="9732" max="9732" width="17" style="64" customWidth="1"/>
    <col min="9733" max="9733" width="16.7109375" style="64" customWidth="1"/>
    <col min="9734" max="9734" width="17" style="64" customWidth="1"/>
    <col min="9735" max="9735" width="16.7109375" style="64" customWidth="1"/>
    <col min="9736" max="9736" width="17" style="64" customWidth="1"/>
    <col min="9737" max="9743" width="16.7109375" style="64" customWidth="1"/>
    <col min="9744" max="9744" width="18" style="64" customWidth="1"/>
    <col min="9745" max="9746" width="10.7109375" style="64" customWidth="1"/>
    <col min="9747" max="9747" width="9.140625" style="64" customWidth="1"/>
    <col min="9748" max="9748" width="12.85546875" style="64" customWidth="1"/>
    <col min="9749" max="9749" width="23.42578125" style="64" customWidth="1"/>
    <col min="9750" max="9751" width="9.140625" style="64" customWidth="1"/>
    <col min="9752" max="9752" width="10.5703125" style="64" customWidth="1"/>
    <col min="9753" max="9753" width="11.28515625" style="64" customWidth="1"/>
    <col min="9754" max="9984" width="9.140625" style="64"/>
    <col min="9985" max="9985" width="95.140625" style="64" customWidth="1"/>
    <col min="9986" max="9986" width="17" style="64" customWidth="1"/>
    <col min="9987" max="9987" width="16.7109375" style="64" customWidth="1"/>
    <col min="9988" max="9988" width="17" style="64" customWidth="1"/>
    <col min="9989" max="9989" width="16.7109375" style="64" customWidth="1"/>
    <col min="9990" max="9990" width="17" style="64" customWidth="1"/>
    <col min="9991" max="9991" width="16.7109375" style="64" customWidth="1"/>
    <col min="9992" max="9992" width="17" style="64" customWidth="1"/>
    <col min="9993" max="9999" width="16.7109375" style="64" customWidth="1"/>
    <col min="10000" max="10000" width="18" style="64" customWidth="1"/>
    <col min="10001" max="10002" width="10.7109375" style="64" customWidth="1"/>
    <col min="10003" max="10003" width="9.140625" style="64" customWidth="1"/>
    <col min="10004" max="10004" width="12.85546875" style="64" customWidth="1"/>
    <col min="10005" max="10005" width="23.42578125" style="64" customWidth="1"/>
    <col min="10006" max="10007" width="9.140625" style="64" customWidth="1"/>
    <col min="10008" max="10008" width="10.5703125" style="64" customWidth="1"/>
    <col min="10009" max="10009" width="11.28515625" style="64" customWidth="1"/>
    <col min="10010" max="10240" width="9.140625" style="64"/>
    <col min="10241" max="10241" width="95.140625" style="64" customWidth="1"/>
    <col min="10242" max="10242" width="17" style="64" customWidth="1"/>
    <col min="10243" max="10243" width="16.7109375" style="64" customWidth="1"/>
    <col min="10244" max="10244" width="17" style="64" customWidth="1"/>
    <col min="10245" max="10245" width="16.7109375" style="64" customWidth="1"/>
    <col min="10246" max="10246" width="17" style="64" customWidth="1"/>
    <col min="10247" max="10247" width="16.7109375" style="64" customWidth="1"/>
    <col min="10248" max="10248" width="17" style="64" customWidth="1"/>
    <col min="10249" max="10255" width="16.7109375" style="64" customWidth="1"/>
    <col min="10256" max="10256" width="18" style="64" customWidth="1"/>
    <col min="10257" max="10258" width="10.7109375" style="64" customWidth="1"/>
    <col min="10259" max="10259" width="9.140625" style="64" customWidth="1"/>
    <col min="10260" max="10260" width="12.85546875" style="64" customWidth="1"/>
    <col min="10261" max="10261" width="23.42578125" style="64" customWidth="1"/>
    <col min="10262" max="10263" width="9.140625" style="64" customWidth="1"/>
    <col min="10264" max="10264" width="10.5703125" style="64" customWidth="1"/>
    <col min="10265" max="10265" width="11.28515625" style="64" customWidth="1"/>
    <col min="10266" max="10496" width="9.140625" style="64"/>
    <col min="10497" max="10497" width="95.140625" style="64" customWidth="1"/>
    <col min="10498" max="10498" width="17" style="64" customWidth="1"/>
    <col min="10499" max="10499" width="16.7109375" style="64" customWidth="1"/>
    <col min="10500" max="10500" width="17" style="64" customWidth="1"/>
    <col min="10501" max="10501" width="16.7109375" style="64" customWidth="1"/>
    <col min="10502" max="10502" width="17" style="64" customWidth="1"/>
    <col min="10503" max="10503" width="16.7109375" style="64" customWidth="1"/>
    <col min="10504" max="10504" width="17" style="64" customWidth="1"/>
    <col min="10505" max="10511" width="16.7109375" style="64" customWidth="1"/>
    <col min="10512" max="10512" width="18" style="64" customWidth="1"/>
    <col min="10513" max="10514" width="10.7109375" style="64" customWidth="1"/>
    <col min="10515" max="10515" width="9.140625" style="64" customWidth="1"/>
    <col min="10516" max="10516" width="12.85546875" style="64" customWidth="1"/>
    <col min="10517" max="10517" width="23.42578125" style="64" customWidth="1"/>
    <col min="10518" max="10519" width="9.140625" style="64" customWidth="1"/>
    <col min="10520" max="10520" width="10.5703125" style="64" customWidth="1"/>
    <col min="10521" max="10521" width="11.28515625" style="64" customWidth="1"/>
    <col min="10522" max="10752" width="9.140625" style="64"/>
    <col min="10753" max="10753" width="95.140625" style="64" customWidth="1"/>
    <col min="10754" max="10754" width="17" style="64" customWidth="1"/>
    <col min="10755" max="10755" width="16.7109375" style="64" customWidth="1"/>
    <col min="10756" max="10756" width="17" style="64" customWidth="1"/>
    <col min="10757" max="10757" width="16.7109375" style="64" customWidth="1"/>
    <col min="10758" max="10758" width="17" style="64" customWidth="1"/>
    <col min="10759" max="10759" width="16.7109375" style="64" customWidth="1"/>
    <col min="10760" max="10760" width="17" style="64" customWidth="1"/>
    <col min="10761" max="10767" width="16.7109375" style="64" customWidth="1"/>
    <col min="10768" max="10768" width="18" style="64" customWidth="1"/>
    <col min="10769" max="10770" width="10.7109375" style="64" customWidth="1"/>
    <col min="10771" max="10771" width="9.140625" style="64" customWidth="1"/>
    <col min="10772" max="10772" width="12.85546875" style="64" customWidth="1"/>
    <col min="10773" max="10773" width="23.42578125" style="64" customWidth="1"/>
    <col min="10774" max="10775" width="9.140625" style="64" customWidth="1"/>
    <col min="10776" max="10776" width="10.5703125" style="64" customWidth="1"/>
    <col min="10777" max="10777" width="11.28515625" style="64" customWidth="1"/>
    <col min="10778" max="11008" width="9.140625" style="64"/>
    <col min="11009" max="11009" width="95.140625" style="64" customWidth="1"/>
    <col min="11010" max="11010" width="17" style="64" customWidth="1"/>
    <col min="11011" max="11011" width="16.7109375" style="64" customWidth="1"/>
    <col min="11012" max="11012" width="17" style="64" customWidth="1"/>
    <col min="11013" max="11013" width="16.7109375" style="64" customWidth="1"/>
    <col min="11014" max="11014" width="17" style="64" customWidth="1"/>
    <col min="11015" max="11015" width="16.7109375" style="64" customWidth="1"/>
    <col min="11016" max="11016" width="17" style="64" customWidth="1"/>
    <col min="11017" max="11023" width="16.7109375" style="64" customWidth="1"/>
    <col min="11024" max="11024" width="18" style="64" customWidth="1"/>
    <col min="11025" max="11026" width="10.7109375" style="64" customWidth="1"/>
    <col min="11027" max="11027" width="9.140625" style="64" customWidth="1"/>
    <col min="11028" max="11028" width="12.85546875" style="64" customWidth="1"/>
    <col min="11029" max="11029" width="23.42578125" style="64" customWidth="1"/>
    <col min="11030" max="11031" width="9.140625" style="64" customWidth="1"/>
    <col min="11032" max="11032" width="10.5703125" style="64" customWidth="1"/>
    <col min="11033" max="11033" width="11.28515625" style="64" customWidth="1"/>
    <col min="11034" max="11264" width="9.140625" style="64"/>
    <col min="11265" max="11265" width="95.140625" style="64" customWidth="1"/>
    <col min="11266" max="11266" width="17" style="64" customWidth="1"/>
    <col min="11267" max="11267" width="16.7109375" style="64" customWidth="1"/>
    <col min="11268" max="11268" width="17" style="64" customWidth="1"/>
    <col min="11269" max="11269" width="16.7109375" style="64" customWidth="1"/>
    <col min="11270" max="11270" width="17" style="64" customWidth="1"/>
    <col min="11271" max="11271" width="16.7109375" style="64" customWidth="1"/>
    <col min="11272" max="11272" width="17" style="64" customWidth="1"/>
    <col min="11273" max="11279" width="16.7109375" style="64" customWidth="1"/>
    <col min="11280" max="11280" width="18" style="64" customWidth="1"/>
    <col min="11281" max="11282" width="10.7109375" style="64" customWidth="1"/>
    <col min="11283" max="11283" width="9.140625" style="64" customWidth="1"/>
    <col min="11284" max="11284" width="12.85546875" style="64" customWidth="1"/>
    <col min="11285" max="11285" width="23.42578125" style="64" customWidth="1"/>
    <col min="11286" max="11287" width="9.140625" style="64" customWidth="1"/>
    <col min="11288" max="11288" width="10.5703125" style="64" customWidth="1"/>
    <col min="11289" max="11289" width="11.28515625" style="64" customWidth="1"/>
    <col min="11290" max="11520" width="9.140625" style="64"/>
    <col min="11521" max="11521" width="95.140625" style="64" customWidth="1"/>
    <col min="11522" max="11522" width="17" style="64" customWidth="1"/>
    <col min="11523" max="11523" width="16.7109375" style="64" customWidth="1"/>
    <col min="11524" max="11524" width="17" style="64" customWidth="1"/>
    <col min="11525" max="11525" width="16.7109375" style="64" customWidth="1"/>
    <col min="11526" max="11526" width="17" style="64" customWidth="1"/>
    <col min="11527" max="11527" width="16.7109375" style="64" customWidth="1"/>
    <col min="11528" max="11528" width="17" style="64" customWidth="1"/>
    <col min="11529" max="11535" width="16.7109375" style="64" customWidth="1"/>
    <col min="11536" max="11536" width="18" style="64" customWidth="1"/>
    <col min="11537" max="11538" width="10.7109375" style="64" customWidth="1"/>
    <col min="11539" max="11539" width="9.140625" style="64" customWidth="1"/>
    <col min="11540" max="11540" width="12.85546875" style="64" customWidth="1"/>
    <col min="11541" max="11541" width="23.42578125" style="64" customWidth="1"/>
    <col min="11542" max="11543" width="9.140625" style="64" customWidth="1"/>
    <col min="11544" max="11544" width="10.5703125" style="64" customWidth="1"/>
    <col min="11545" max="11545" width="11.28515625" style="64" customWidth="1"/>
    <col min="11546" max="11776" width="9.140625" style="64"/>
    <col min="11777" max="11777" width="95.140625" style="64" customWidth="1"/>
    <col min="11778" max="11778" width="17" style="64" customWidth="1"/>
    <col min="11779" max="11779" width="16.7109375" style="64" customWidth="1"/>
    <col min="11780" max="11780" width="17" style="64" customWidth="1"/>
    <col min="11781" max="11781" width="16.7109375" style="64" customWidth="1"/>
    <col min="11782" max="11782" width="17" style="64" customWidth="1"/>
    <col min="11783" max="11783" width="16.7109375" style="64" customWidth="1"/>
    <col min="11784" max="11784" width="17" style="64" customWidth="1"/>
    <col min="11785" max="11791" width="16.7109375" style="64" customWidth="1"/>
    <col min="11792" max="11792" width="18" style="64" customWidth="1"/>
    <col min="11793" max="11794" width="10.7109375" style="64" customWidth="1"/>
    <col min="11795" max="11795" width="9.140625" style="64" customWidth="1"/>
    <col min="11796" max="11796" width="12.85546875" style="64" customWidth="1"/>
    <col min="11797" max="11797" width="23.42578125" style="64" customWidth="1"/>
    <col min="11798" max="11799" width="9.140625" style="64" customWidth="1"/>
    <col min="11800" max="11800" width="10.5703125" style="64" customWidth="1"/>
    <col min="11801" max="11801" width="11.28515625" style="64" customWidth="1"/>
    <col min="11802" max="12032" width="9.140625" style="64"/>
    <col min="12033" max="12033" width="95.140625" style="64" customWidth="1"/>
    <col min="12034" max="12034" width="17" style="64" customWidth="1"/>
    <col min="12035" max="12035" width="16.7109375" style="64" customWidth="1"/>
    <col min="12036" max="12036" width="17" style="64" customWidth="1"/>
    <col min="12037" max="12037" width="16.7109375" style="64" customWidth="1"/>
    <col min="12038" max="12038" width="17" style="64" customWidth="1"/>
    <col min="12039" max="12039" width="16.7109375" style="64" customWidth="1"/>
    <col min="12040" max="12040" width="17" style="64" customWidth="1"/>
    <col min="12041" max="12047" width="16.7109375" style="64" customWidth="1"/>
    <col min="12048" max="12048" width="18" style="64" customWidth="1"/>
    <col min="12049" max="12050" width="10.7109375" style="64" customWidth="1"/>
    <col min="12051" max="12051" width="9.140625" style="64" customWidth="1"/>
    <col min="12052" max="12052" width="12.85546875" style="64" customWidth="1"/>
    <col min="12053" max="12053" width="23.42578125" style="64" customWidth="1"/>
    <col min="12054" max="12055" width="9.140625" style="64" customWidth="1"/>
    <col min="12056" max="12056" width="10.5703125" style="64" customWidth="1"/>
    <col min="12057" max="12057" width="11.28515625" style="64" customWidth="1"/>
    <col min="12058" max="12288" width="9.140625" style="64"/>
    <col min="12289" max="12289" width="95.140625" style="64" customWidth="1"/>
    <col min="12290" max="12290" width="17" style="64" customWidth="1"/>
    <col min="12291" max="12291" width="16.7109375" style="64" customWidth="1"/>
    <col min="12292" max="12292" width="17" style="64" customWidth="1"/>
    <col min="12293" max="12293" width="16.7109375" style="64" customWidth="1"/>
    <col min="12294" max="12294" width="17" style="64" customWidth="1"/>
    <col min="12295" max="12295" width="16.7109375" style="64" customWidth="1"/>
    <col min="12296" max="12296" width="17" style="64" customWidth="1"/>
    <col min="12297" max="12303" width="16.7109375" style="64" customWidth="1"/>
    <col min="12304" max="12304" width="18" style="64" customWidth="1"/>
    <col min="12305" max="12306" width="10.7109375" style="64" customWidth="1"/>
    <col min="12307" max="12307" width="9.140625" style="64" customWidth="1"/>
    <col min="12308" max="12308" width="12.85546875" style="64" customWidth="1"/>
    <col min="12309" max="12309" width="23.42578125" style="64" customWidth="1"/>
    <col min="12310" max="12311" width="9.140625" style="64" customWidth="1"/>
    <col min="12312" max="12312" width="10.5703125" style="64" customWidth="1"/>
    <col min="12313" max="12313" width="11.28515625" style="64" customWidth="1"/>
    <col min="12314" max="12544" width="9.140625" style="64"/>
    <col min="12545" max="12545" width="95.140625" style="64" customWidth="1"/>
    <col min="12546" max="12546" width="17" style="64" customWidth="1"/>
    <col min="12547" max="12547" width="16.7109375" style="64" customWidth="1"/>
    <col min="12548" max="12548" width="17" style="64" customWidth="1"/>
    <col min="12549" max="12549" width="16.7109375" style="64" customWidth="1"/>
    <col min="12550" max="12550" width="17" style="64" customWidth="1"/>
    <col min="12551" max="12551" width="16.7109375" style="64" customWidth="1"/>
    <col min="12552" max="12552" width="17" style="64" customWidth="1"/>
    <col min="12553" max="12559" width="16.7109375" style="64" customWidth="1"/>
    <col min="12560" max="12560" width="18" style="64" customWidth="1"/>
    <col min="12561" max="12562" width="10.7109375" style="64" customWidth="1"/>
    <col min="12563" max="12563" width="9.140625" style="64" customWidth="1"/>
    <col min="12564" max="12564" width="12.85546875" style="64" customWidth="1"/>
    <col min="12565" max="12565" width="23.42578125" style="64" customWidth="1"/>
    <col min="12566" max="12567" width="9.140625" style="64" customWidth="1"/>
    <col min="12568" max="12568" width="10.5703125" style="64" customWidth="1"/>
    <col min="12569" max="12569" width="11.28515625" style="64" customWidth="1"/>
    <col min="12570" max="12800" width="9.140625" style="64"/>
    <col min="12801" max="12801" width="95.140625" style="64" customWidth="1"/>
    <col min="12802" max="12802" width="17" style="64" customWidth="1"/>
    <col min="12803" max="12803" width="16.7109375" style="64" customWidth="1"/>
    <col min="12804" max="12804" width="17" style="64" customWidth="1"/>
    <col min="12805" max="12805" width="16.7109375" style="64" customWidth="1"/>
    <col min="12806" max="12806" width="17" style="64" customWidth="1"/>
    <col min="12807" max="12807" width="16.7109375" style="64" customWidth="1"/>
    <col min="12808" max="12808" width="17" style="64" customWidth="1"/>
    <col min="12809" max="12815" width="16.7109375" style="64" customWidth="1"/>
    <col min="12816" max="12816" width="18" style="64" customWidth="1"/>
    <col min="12817" max="12818" width="10.7109375" style="64" customWidth="1"/>
    <col min="12819" max="12819" width="9.140625" style="64" customWidth="1"/>
    <col min="12820" max="12820" width="12.85546875" style="64" customWidth="1"/>
    <col min="12821" max="12821" width="23.42578125" style="64" customWidth="1"/>
    <col min="12822" max="12823" width="9.140625" style="64" customWidth="1"/>
    <col min="12824" max="12824" width="10.5703125" style="64" customWidth="1"/>
    <col min="12825" max="12825" width="11.28515625" style="64" customWidth="1"/>
    <col min="12826" max="13056" width="9.140625" style="64"/>
    <col min="13057" max="13057" width="95.140625" style="64" customWidth="1"/>
    <col min="13058" max="13058" width="17" style="64" customWidth="1"/>
    <col min="13059" max="13059" width="16.7109375" style="64" customWidth="1"/>
    <col min="13060" max="13060" width="17" style="64" customWidth="1"/>
    <col min="13061" max="13061" width="16.7109375" style="64" customWidth="1"/>
    <col min="13062" max="13062" width="17" style="64" customWidth="1"/>
    <col min="13063" max="13063" width="16.7109375" style="64" customWidth="1"/>
    <col min="13064" max="13064" width="17" style="64" customWidth="1"/>
    <col min="13065" max="13071" width="16.7109375" style="64" customWidth="1"/>
    <col min="13072" max="13072" width="18" style="64" customWidth="1"/>
    <col min="13073" max="13074" width="10.7109375" style="64" customWidth="1"/>
    <col min="13075" max="13075" width="9.140625" style="64" customWidth="1"/>
    <col min="13076" max="13076" width="12.85546875" style="64" customWidth="1"/>
    <col min="13077" max="13077" width="23.42578125" style="64" customWidth="1"/>
    <col min="13078" max="13079" width="9.140625" style="64" customWidth="1"/>
    <col min="13080" max="13080" width="10.5703125" style="64" customWidth="1"/>
    <col min="13081" max="13081" width="11.28515625" style="64" customWidth="1"/>
    <col min="13082" max="13312" width="9.140625" style="64"/>
    <col min="13313" max="13313" width="95.140625" style="64" customWidth="1"/>
    <col min="13314" max="13314" width="17" style="64" customWidth="1"/>
    <col min="13315" max="13315" width="16.7109375" style="64" customWidth="1"/>
    <col min="13316" max="13316" width="17" style="64" customWidth="1"/>
    <col min="13317" max="13317" width="16.7109375" style="64" customWidth="1"/>
    <col min="13318" max="13318" width="17" style="64" customWidth="1"/>
    <col min="13319" max="13319" width="16.7109375" style="64" customWidth="1"/>
    <col min="13320" max="13320" width="17" style="64" customWidth="1"/>
    <col min="13321" max="13327" width="16.7109375" style="64" customWidth="1"/>
    <col min="13328" max="13328" width="18" style="64" customWidth="1"/>
    <col min="13329" max="13330" width="10.7109375" style="64" customWidth="1"/>
    <col min="13331" max="13331" width="9.140625" style="64" customWidth="1"/>
    <col min="13332" max="13332" width="12.85546875" style="64" customWidth="1"/>
    <col min="13333" max="13333" width="23.42578125" style="64" customWidth="1"/>
    <col min="13334" max="13335" width="9.140625" style="64" customWidth="1"/>
    <col min="13336" max="13336" width="10.5703125" style="64" customWidth="1"/>
    <col min="13337" max="13337" width="11.28515625" style="64" customWidth="1"/>
    <col min="13338" max="13568" width="9.140625" style="64"/>
    <col min="13569" max="13569" width="95.140625" style="64" customWidth="1"/>
    <col min="13570" max="13570" width="17" style="64" customWidth="1"/>
    <col min="13571" max="13571" width="16.7109375" style="64" customWidth="1"/>
    <col min="13572" max="13572" width="17" style="64" customWidth="1"/>
    <col min="13573" max="13573" width="16.7109375" style="64" customWidth="1"/>
    <col min="13574" max="13574" width="17" style="64" customWidth="1"/>
    <col min="13575" max="13575" width="16.7109375" style="64" customWidth="1"/>
    <col min="13576" max="13576" width="17" style="64" customWidth="1"/>
    <col min="13577" max="13583" width="16.7109375" style="64" customWidth="1"/>
    <col min="13584" max="13584" width="18" style="64" customWidth="1"/>
    <col min="13585" max="13586" width="10.7109375" style="64" customWidth="1"/>
    <col min="13587" max="13587" width="9.140625" style="64" customWidth="1"/>
    <col min="13588" max="13588" width="12.85546875" style="64" customWidth="1"/>
    <col min="13589" max="13589" width="23.42578125" style="64" customWidth="1"/>
    <col min="13590" max="13591" width="9.140625" style="64" customWidth="1"/>
    <col min="13592" max="13592" width="10.5703125" style="64" customWidth="1"/>
    <col min="13593" max="13593" width="11.28515625" style="64" customWidth="1"/>
    <col min="13594" max="13824" width="9.140625" style="64"/>
    <col min="13825" max="13825" width="95.140625" style="64" customWidth="1"/>
    <col min="13826" max="13826" width="17" style="64" customWidth="1"/>
    <col min="13827" max="13827" width="16.7109375" style="64" customWidth="1"/>
    <col min="13828" max="13828" width="17" style="64" customWidth="1"/>
    <col min="13829" max="13829" width="16.7109375" style="64" customWidth="1"/>
    <col min="13830" max="13830" width="17" style="64" customWidth="1"/>
    <col min="13831" max="13831" width="16.7109375" style="64" customWidth="1"/>
    <col min="13832" max="13832" width="17" style="64" customWidth="1"/>
    <col min="13833" max="13839" width="16.7109375" style="64" customWidth="1"/>
    <col min="13840" max="13840" width="18" style="64" customWidth="1"/>
    <col min="13841" max="13842" width="10.7109375" style="64" customWidth="1"/>
    <col min="13843" max="13843" width="9.140625" style="64" customWidth="1"/>
    <col min="13844" max="13844" width="12.85546875" style="64" customWidth="1"/>
    <col min="13845" max="13845" width="23.42578125" style="64" customWidth="1"/>
    <col min="13846" max="13847" width="9.140625" style="64" customWidth="1"/>
    <col min="13848" max="13848" width="10.5703125" style="64" customWidth="1"/>
    <col min="13849" max="13849" width="11.28515625" style="64" customWidth="1"/>
    <col min="13850" max="14080" width="9.140625" style="64"/>
    <col min="14081" max="14081" width="95.140625" style="64" customWidth="1"/>
    <col min="14082" max="14082" width="17" style="64" customWidth="1"/>
    <col min="14083" max="14083" width="16.7109375" style="64" customWidth="1"/>
    <col min="14084" max="14084" width="17" style="64" customWidth="1"/>
    <col min="14085" max="14085" width="16.7109375" style="64" customWidth="1"/>
    <col min="14086" max="14086" width="17" style="64" customWidth="1"/>
    <col min="14087" max="14087" width="16.7109375" style="64" customWidth="1"/>
    <col min="14088" max="14088" width="17" style="64" customWidth="1"/>
    <col min="14089" max="14095" width="16.7109375" style="64" customWidth="1"/>
    <col min="14096" max="14096" width="18" style="64" customWidth="1"/>
    <col min="14097" max="14098" width="10.7109375" style="64" customWidth="1"/>
    <col min="14099" max="14099" width="9.140625" style="64" customWidth="1"/>
    <col min="14100" max="14100" width="12.85546875" style="64" customWidth="1"/>
    <col min="14101" max="14101" width="23.42578125" style="64" customWidth="1"/>
    <col min="14102" max="14103" width="9.140625" style="64" customWidth="1"/>
    <col min="14104" max="14104" width="10.5703125" style="64" customWidth="1"/>
    <col min="14105" max="14105" width="11.28515625" style="64" customWidth="1"/>
    <col min="14106" max="14336" width="9.140625" style="64"/>
    <col min="14337" max="14337" width="95.140625" style="64" customWidth="1"/>
    <col min="14338" max="14338" width="17" style="64" customWidth="1"/>
    <col min="14339" max="14339" width="16.7109375" style="64" customWidth="1"/>
    <col min="14340" max="14340" width="17" style="64" customWidth="1"/>
    <col min="14341" max="14341" width="16.7109375" style="64" customWidth="1"/>
    <col min="14342" max="14342" width="17" style="64" customWidth="1"/>
    <col min="14343" max="14343" width="16.7109375" style="64" customWidth="1"/>
    <col min="14344" max="14344" width="17" style="64" customWidth="1"/>
    <col min="14345" max="14351" width="16.7109375" style="64" customWidth="1"/>
    <col min="14352" max="14352" width="18" style="64" customWidth="1"/>
    <col min="14353" max="14354" width="10.7109375" style="64" customWidth="1"/>
    <col min="14355" max="14355" width="9.140625" style="64" customWidth="1"/>
    <col min="14356" max="14356" width="12.85546875" style="64" customWidth="1"/>
    <col min="14357" max="14357" width="23.42578125" style="64" customWidth="1"/>
    <col min="14358" max="14359" width="9.140625" style="64" customWidth="1"/>
    <col min="14360" max="14360" width="10.5703125" style="64" customWidth="1"/>
    <col min="14361" max="14361" width="11.28515625" style="64" customWidth="1"/>
    <col min="14362" max="14592" width="9.140625" style="64"/>
    <col min="14593" max="14593" width="95.140625" style="64" customWidth="1"/>
    <col min="14594" max="14594" width="17" style="64" customWidth="1"/>
    <col min="14595" max="14595" width="16.7109375" style="64" customWidth="1"/>
    <col min="14596" max="14596" width="17" style="64" customWidth="1"/>
    <col min="14597" max="14597" width="16.7109375" style="64" customWidth="1"/>
    <col min="14598" max="14598" width="17" style="64" customWidth="1"/>
    <col min="14599" max="14599" width="16.7109375" style="64" customWidth="1"/>
    <col min="14600" max="14600" width="17" style="64" customWidth="1"/>
    <col min="14601" max="14607" width="16.7109375" style="64" customWidth="1"/>
    <col min="14608" max="14608" width="18" style="64" customWidth="1"/>
    <col min="14609" max="14610" width="10.7109375" style="64" customWidth="1"/>
    <col min="14611" max="14611" width="9.140625" style="64" customWidth="1"/>
    <col min="14612" max="14612" width="12.85546875" style="64" customWidth="1"/>
    <col min="14613" max="14613" width="23.42578125" style="64" customWidth="1"/>
    <col min="14614" max="14615" width="9.140625" style="64" customWidth="1"/>
    <col min="14616" max="14616" width="10.5703125" style="64" customWidth="1"/>
    <col min="14617" max="14617" width="11.28515625" style="64" customWidth="1"/>
    <col min="14618" max="14848" width="9.140625" style="64"/>
    <col min="14849" max="14849" width="95.140625" style="64" customWidth="1"/>
    <col min="14850" max="14850" width="17" style="64" customWidth="1"/>
    <col min="14851" max="14851" width="16.7109375" style="64" customWidth="1"/>
    <col min="14852" max="14852" width="17" style="64" customWidth="1"/>
    <col min="14853" max="14853" width="16.7109375" style="64" customWidth="1"/>
    <col min="14854" max="14854" width="17" style="64" customWidth="1"/>
    <col min="14855" max="14855" width="16.7109375" style="64" customWidth="1"/>
    <col min="14856" max="14856" width="17" style="64" customWidth="1"/>
    <col min="14857" max="14863" width="16.7109375" style="64" customWidth="1"/>
    <col min="14864" max="14864" width="18" style="64" customWidth="1"/>
    <col min="14865" max="14866" width="10.7109375" style="64" customWidth="1"/>
    <col min="14867" max="14867" width="9.140625" style="64" customWidth="1"/>
    <col min="14868" max="14868" width="12.85546875" style="64" customWidth="1"/>
    <col min="14869" max="14869" width="23.42578125" style="64" customWidth="1"/>
    <col min="14870" max="14871" width="9.140625" style="64" customWidth="1"/>
    <col min="14872" max="14872" width="10.5703125" style="64" customWidth="1"/>
    <col min="14873" max="14873" width="11.28515625" style="64" customWidth="1"/>
    <col min="14874" max="15104" width="9.140625" style="64"/>
    <col min="15105" max="15105" width="95.140625" style="64" customWidth="1"/>
    <col min="15106" max="15106" width="17" style="64" customWidth="1"/>
    <col min="15107" max="15107" width="16.7109375" style="64" customWidth="1"/>
    <col min="15108" max="15108" width="17" style="64" customWidth="1"/>
    <col min="15109" max="15109" width="16.7109375" style="64" customWidth="1"/>
    <col min="15110" max="15110" width="17" style="64" customWidth="1"/>
    <col min="15111" max="15111" width="16.7109375" style="64" customWidth="1"/>
    <col min="15112" max="15112" width="17" style="64" customWidth="1"/>
    <col min="15113" max="15119" width="16.7109375" style="64" customWidth="1"/>
    <col min="15120" max="15120" width="18" style="64" customWidth="1"/>
    <col min="15121" max="15122" width="10.7109375" style="64" customWidth="1"/>
    <col min="15123" max="15123" width="9.140625" style="64" customWidth="1"/>
    <col min="15124" max="15124" width="12.85546875" style="64" customWidth="1"/>
    <col min="15125" max="15125" width="23.42578125" style="64" customWidth="1"/>
    <col min="15126" max="15127" width="9.140625" style="64" customWidth="1"/>
    <col min="15128" max="15128" width="10.5703125" style="64" customWidth="1"/>
    <col min="15129" max="15129" width="11.28515625" style="64" customWidth="1"/>
    <col min="15130" max="15360" width="9.140625" style="64"/>
    <col min="15361" max="15361" width="95.140625" style="64" customWidth="1"/>
    <col min="15362" max="15362" width="17" style="64" customWidth="1"/>
    <col min="15363" max="15363" width="16.7109375" style="64" customWidth="1"/>
    <col min="15364" max="15364" width="17" style="64" customWidth="1"/>
    <col min="15365" max="15365" width="16.7109375" style="64" customWidth="1"/>
    <col min="15366" max="15366" width="17" style="64" customWidth="1"/>
    <col min="15367" max="15367" width="16.7109375" style="64" customWidth="1"/>
    <col min="15368" max="15368" width="17" style="64" customWidth="1"/>
    <col min="15369" max="15375" width="16.7109375" style="64" customWidth="1"/>
    <col min="15376" max="15376" width="18" style="64" customWidth="1"/>
    <col min="15377" max="15378" width="10.7109375" style="64" customWidth="1"/>
    <col min="15379" max="15379" width="9.140625" style="64" customWidth="1"/>
    <col min="15380" max="15380" width="12.85546875" style="64" customWidth="1"/>
    <col min="15381" max="15381" width="23.42578125" style="64" customWidth="1"/>
    <col min="15382" max="15383" width="9.140625" style="64" customWidth="1"/>
    <col min="15384" max="15384" width="10.5703125" style="64" customWidth="1"/>
    <col min="15385" max="15385" width="11.28515625" style="64" customWidth="1"/>
    <col min="15386" max="15616" width="9.140625" style="64"/>
    <col min="15617" max="15617" width="95.140625" style="64" customWidth="1"/>
    <col min="15618" max="15618" width="17" style="64" customWidth="1"/>
    <col min="15619" max="15619" width="16.7109375" style="64" customWidth="1"/>
    <col min="15620" max="15620" width="17" style="64" customWidth="1"/>
    <col min="15621" max="15621" width="16.7109375" style="64" customWidth="1"/>
    <col min="15622" max="15622" width="17" style="64" customWidth="1"/>
    <col min="15623" max="15623" width="16.7109375" style="64" customWidth="1"/>
    <col min="15624" max="15624" width="17" style="64" customWidth="1"/>
    <col min="15625" max="15631" width="16.7109375" style="64" customWidth="1"/>
    <col min="15632" max="15632" width="18" style="64" customWidth="1"/>
    <col min="15633" max="15634" width="10.7109375" style="64" customWidth="1"/>
    <col min="15635" max="15635" width="9.140625" style="64" customWidth="1"/>
    <col min="15636" max="15636" width="12.85546875" style="64" customWidth="1"/>
    <col min="15637" max="15637" width="23.42578125" style="64" customWidth="1"/>
    <col min="15638" max="15639" width="9.140625" style="64" customWidth="1"/>
    <col min="15640" max="15640" width="10.5703125" style="64" customWidth="1"/>
    <col min="15641" max="15641" width="11.28515625" style="64" customWidth="1"/>
    <col min="15642" max="15872" width="9.140625" style="64"/>
    <col min="15873" max="15873" width="95.140625" style="64" customWidth="1"/>
    <col min="15874" max="15874" width="17" style="64" customWidth="1"/>
    <col min="15875" max="15875" width="16.7109375" style="64" customWidth="1"/>
    <col min="15876" max="15876" width="17" style="64" customWidth="1"/>
    <col min="15877" max="15877" width="16.7109375" style="64" customWidth="1"/>
    <col min="15878" max="15878" width="17" style="64" customWidth="1"/>
    <col min="15879" max="15879" width="16.7109375" style="64" customWidth="1"/>
    <col min="15880" max="15880" width="17" style="64" customWidth="1"/>
    <col min="15881" max="15887" width="16.7109375" style="64" customWidth="1"/>
    <col min="15888" max="15888" width="18" style="64" customWidth="1"/>
    <col min="15889" max="15890" width="10.7109375" style="64" customWidth="1"/>
    <col min="15891" max="15891" width="9.140625" style="64" customWidth="1"/>
    <col min="15892" max="15892" width="12.85546875" style="64" customWidth="1"/>
    <col min="15893" max="15893" width="23.42578125" style="64" customWidth="1"/>
    <col min="15894" max="15895" width="9.140625" style="64" customWidth="1"/>
    <col min="15896" max="15896" width="10.5703125" style="64" customWidth="1"/>
    <col min="15897" max="15897" width="11.28515625" style="64" customWidth="1"/>
    <col min="15898" max="16128" width="9.140625" style="64"/>
    <col min="16129" max="16129" width="95.140625" style="64" customWidth="1"/>
    <col min="16130" max="16130" width="17" style="64" customWidth="1"/>
    <col min="16131" max="16131" width="16.7109375" style="64" customWidth="1"/>
    <col min="16132" max="16132" width="17" style="64" customWidth="1"/>
    <col min="16133" max="16133" width="16.7109375" style="64" customWidth="1"/>
    <col min="16134" max="16134" width="17" style="64" customWidth="1"/>
    <col min="16135" max="16135" width="16.7109375" style="64" customWidth="1"/>
    <col min="16136" max="16136" width="17" style="64" customWidth="1"/>
    <col min="16137" max="16143" width="16.7109375" style="64" customWidth="1"/>
    <col min="16144" max="16144" width="18" style="64" customWidth="1"/>
    <col min="16145" max="16146" width="10.7109375" style="64" customWidth="1"/>
    <col min="16147" max="16147" width="9.140625" style="64" customWidth="1"/>
    <col min="16148" max="16148" width="12.85546875" style="64" customWidth="1"/>
    <col min="16149" max="16149" width="23.42578125" style="64" customWidth="1"/>
    <col min="16150" max="16151" width="9.140625" style="64" customWidth="1"/>
    <col min="16152" max="16152" width="10.5703125" style="64" customWidth="1"/>
    <col min="16153" max="16153" width="11.28515625" style="64" customWidth="1"/>
    <col min="16154" max="16384" width="9.140625" style="64"/>
  </cols>
  <sheetData>
    <row r="1" spans="1:21" ht="25.5" customHeight="1">
      <c r="A1" s="7323" t="s">
        <v>261</v>
      </c>
      <c r="B1" s="7323"/>
      <c r="C1" s="7323"/>
      <c r="D1" s="7323"/>
      <c r="E1" s="7323"/>
      <c r="F1" s="7323"/>
      <c r="G1" s="7323"/>
      <c r="H1" s="7323"/>
      <c r="I1" s="7323"/>
      <c r="J1" s="7323"/>
      <c r="K1" s="7323"/>
      <c r="L1" s="7323"/>
      <c r="M1" s="7323"/>
      <c r="N1" s="7323"/>
      <c r="O1" s="7323"/>
      <c r="P1" s="7323"/>
      <c r="Q1" s="127"/>
      <c r="R1" s="127"/>
      <c r="S1" s="127"/>
      <c r="T1" s="127"/>
    </row>
    <row r="2" spans="1:21">
      <c r="A2" s="7348" t="s">
        <v>178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</row>
    <row r="3" spans="1:21" ht="25.5" customHeight="1">
      <c r="A3" s="7323" t="s">
        <v>380</v>
      </c>
      <c r="B3" s="7323"/>
      <c r="C3" s="7323"/>
      <c r="D3" s="7323"/>
      <c r="E3" s="7323"/>
      <c r="F3" s="7323"/>
      <c r="G3" s="7323"/>
      <c r="H3" s="7323"/>
      <c r="I3" s="7323"/>
      <c r="J3" s="7323"/>
      <c r="K3" s="7323"/>
      <c r="L3" s="7323"/>
      <c r="M3" s="7323"/>
      <c r="N3" s="7323"/>
      <c r="O3" s="7323"/>
      <c r="P3" s="7323"/>
      <c r="Q3" s="95"/>
      <c r="R3" s="95"/>
    </row>
    <row r="4" spans="1:21">
      <c r="A4" s="65"/>
    </row>
    <row r="5" spans="1:21" ht="6.75" customHeight="1">
      <c r="A5" s="7867" t="s">
        <v>1</v>
      </c>
      <c r="B5" s="7580" t="s">
        <v>2</v>
      </c>
      <c r="C5" s="8107"/>
      <c r="D5" s="8108"/>
      <c r="E5" s="7580" t="s">
        <v>3</v>
      </c>
      <c r="F5" s="8107"/>
      <c r="G5" s="8108"/>
      <c r="H5" s="7580" t="s">
        <v>4</v>
      </c>
      <c r="I5" s="8107"/>
      <c r="J5" s="8108"/>
      <c r="K5" s="7580" t="s">
        <v>5</v>
      </c>
      <c r="L5" s="8107"/>
      <c r="M5" s="8108"/>
      <c r="N5" s="7592">
        <v>5</v>
      </c>
      <c r="O5" s="8107"/>
      <c r="P5" s="8108"/>
      <c r="Q5" s="7593" t="s">
        <v>22</v>
      </c>
      <c r="R5" s="7594"/>
      <c r="S5" s="7595"/>
      <c r="T5" s="97"/>
      <c r="U5" s="97"/>
    </row>
    <row r="6" spans="1:21" ht="26.25">
      <c r="A6" s="7868"/>
      <c r="B6" s="8109"/>
      <c r="C6" s="8110"/>
      <c r="D6" s="8111"/>
      <c r="E6" s="8112"/>
      <c r="F6" s="8113"/>
      <c r="G6" s="8114"/>
      <c r="H6" s="8112"/>
      <c r="I6" s="8113"/>
      <c r="J6" s="8114"/>
      <c r="K6" s="8109"/>
      <c r="L6" s="8110"/>
      <c r="M6" s="8111"/>
      <c r="N6" s="8109"/>
      <c r="O6" s="8110"/>
      <c r="P6" s="8111"/>
      <c r="Q6" s="7596"/>
      <c r="R6" s="7597"/>
      <c r="S6" s="7598"/>
      <c r="T6" s="97"/>
      <c r="U6" s="97"/>
    </row>
    <row r="7" spans="1:21" ht="89.25" customHeight="1">
      <c r="A7" s="7869"/>
      <c r="B7" s="368" t="s">
        <v>7</v>
      </c>
      <c r="C7" s="369" t="s">
        <v>8</v>
      </c>
      <c r="D7" s="356" t="s">
        <v>9</v>
      </c>
      <c r="E7" s="368" t="s">
        <v>7</v>
      </c>
      <c r="F7" s="369" t="s">
        <v>8</v>
      </c>
      <c r="G7" s="356" t="s">
        <v>9</v>
      </c>
      <c r="H7" s="368" t="s">
        <v>179</v>
      </c>
      <c r="I7" s="369" t="s">
        <v>8</v>
      </c>
      <c r="J7" s="370" t="s">
        <v>9</v>
      </c>
      <c r="K7" s="353" t="s">
        <v>179</v>
      </c>
      <c r="L7" s="354" t="s">
        <v>8</v>
      </c>
      <c r="M7" s="355" t="s">
        <v>9</v>
      </c>
      <c r="N7" s="353" t="s">
        <v>179</v>
      </c>
      <c r="O7" s="354" t="s">
        <v>8</v>
      </c>
      <c r="P7" s="355" t="s">
        <v>9</v>
      </c>
      <c r="Q7" s="353" t="s">
        <v>7</v>
      </c>
      <c r="R7" s="354" t="s">
        <v>8</v>
      </c>
      <c r="S7" s="356" t="s">
        <v>9</v>
      </c>
      <c r="T7" s="97"/>
      <c r="U7" s="97"/>
    </row>
    <row r="8" spans="1:21" ht="26.25">
      <c r="A8" s="352" t="s">
        <v>10</v>
      </c>
      <c r="B8" s="119"/>
      <c r="C8" s="119"/>
      <c r="D8" s="119"/>
      <c r="E8" s="119"/>
      <c r="F8" s="119"/>
      <c r="G8" s="119"/>
      <c r="H8" s="119"/>
      <c r="I8" s="119"/>
      <c r="J8" s="119"/>
      <c r="K8" s="3322"/>
      <c r="L8" s="3322"/>
      <c r="M8" s="3322"/>
      <c r="N8" s="3323"/>
      <c r="O8" s="3324"/>
      <c r="P8" s="3322"/>
      <c r="Q8" s="126"/>
      <c r="R8" s="126"/>
      <c r="S8" s="119"/>
      <c r="T8" s="97"/>
      <c r="U8" s="97"/>
    </row>
    <row r="9" spans="1:21" ht="29.25" customHeight="1">
      <c r="A9" s="367" t="s">
        <v>262</v>
      </c>
      <c r="B9" s="120">
        <v>0</v>
      </c>
      <c r="C9" s="120">
        <v>0</v>
      </c>
      <c r="D9" s="120">
        <v>0</v>
      </c>
      <c r="E9" s="1196">
        <v>0</v>
      </c>
      <c r="F9" s="1196">
        <v>0</v>
      </c>
      <c r="G9" s="1196">
        <v>0</v>
      </c>
      <c r="H9" s="1253">
        <v>0</v>
      </c>
      <c r="I9" s="1253">
        <v>0</v>
      </c>
      <c r="J9" s="1253">
        <v>0</v>
      </c>
      <c r="K9" s="6174">
        <v>11</v>
      </c>
      <c r="L9" s="6174">
        <v>4</v>
      </c>
      <c r="M9" s="6174">
        <v>15</v>
      </c>
      <c r="N9" s="6174">
        <v>7</v>
      </c>
      <c r="O9" s="6174">
        <v>0</v>
      </c>
      <c r="P9" s="6174">
        <v>7</v>
      </c>
      <c r="Q9" s="128">
        <f>B9+E9+H9+N88+K9+N9</f>
        <v>18</v>
      </c>
      <c r="R9" s="128">
        <f>C9+F9+I9+O9+L9</f>
        <v>4</v>
      </c>
      <c r="S9" s="128">
        <f>SUM(Q9:R9)</f>
        <v>22</v>
      </c>
      <c r="T9" s="97"/>
      <c r="U9" s="97"/>
    </row>
    <row r="10" spans="1:21" ht="26.25">
      <c r="A10" s="72" t="s">
        <v>27</v>
      </c>
      <c r="B10" s="108">
        <f>SUM(B9:B9)</f>
        <v>0</v>
      </c>
      <c r="C10" s="108">
        <f>SUM(C9:C9)</f>
        <v>0</v>
      </c>
      <c r="D10" s="108">
        <f>SUM(D9:D9)</f>
        <v>0</v>
      </c>
      <c r="E10" s="1190">
        <f>SUM(E9:E9)</f>
        <v>0</v>
      </c>
      <c r="F10" s="1190">
        <f>SUM(F9:F9)</f>
        <v>0</v>
      </c>
      <c r="G10" s="1190">
        <v>0</v>
      </c>
      <c r="H10" s="1254">
        <f t="shared" ref="H10:J10" si="0">SUM(H9:H9)</f>
        <v>0</v>
      </c>
      <c r="I10" s="1254">
        <f t="shared" si="0"/>
        <v>0</v>
      </c>
      <c r="J10" s="1254">
        <f t="shared" si="0"/>
        <v>0</v>
      </c>
      <c r="K10" s="6128">
        <f t="shared" ref="K10:P10" si="1">SUM(K9:K9)</f>
        <v>11</v>
      </c>
      <c r="L10" s="6128">
        <f t="shared" si="1"/>
        <v>4</v>
      </c>
      <c r="M10" s="6128">
        <f t="shared" si="1"/>
        <v>15</v>
      </c>
      <c r="N10" s="6128">
        <f t="shared" si="1"/>
        <v>7</v>
      </c>
      <c r="O10" s="6128">
        <f t="shared" si="1"/>
        <v>0</v>
      </c>
      <c r="P10" s="6128">
        <f t="shared" si="1"/>
        <v>7</v>
      </c>
      <c r="Q10" s="108">
        <f t="shared" ref="Q10:S10" si="2">SUM(Q9:Q9)</f>
        <v>18</v>
      </c>
      <c r="R10" s="108">
        <f t="shared" si="2"/>
        <v>4</v>
      </c>
      <c r="S10" s="108">
        <f t="shared" si="2"/>
        <v>22</v>
      </c>
      <c r="T10" s="97"/>
      <c r="U10" s="97"/>
    </row>
    <row r="11" spans="1:21" ht="26.25">
      <c r="A11" s="72" t="s">
        <v>15</v>
      </c>
      <c r="B11" s="121"/>
      <c r="C11" s="121"/>
      <c r="D11" s="121"/>
      <c r="E11" s="1197"/>
      <c r="F11" s="1197"/>
      <c r="G11" s="1197"/>
      <c r="H11" s="1255"/>
      <c r="I11" s="1255"/>
      <c r="J11" s="1255"/>
      <c r="K11" s="6175"/>
      <c r="L11" s="6175"/>
      <c r="M11" s="6175"/>
      <c r="N11" s="6175"/>
      <c r="O11" s="6175"/>
      <c r="P11" s="6175"/>
      <c r="Q11" s="129"/>
      <c r="R11" s="129"/>
      <c r="S11" s="129"/>
      <c r="T11" s="103"/>
      <c r="U11" s="103"/>
    </row>
    <row r="12" spans="1:21" ht="26.25">
      <c r="A12" s="78" t="s">
        <v>16</v>
      </c>
      <c r="B12" s="122"/>
      <c r="C12" s="122"/>
      <c r="D12" s="123"/>
      <c r="E12" s="1198"/>
      <c r="F12" s="1198"/>
      <c r="G12" s="1191"/>
      <c r="H12" s="1256"/>
      <c r="I12" s="1256"/>
      <c r="J12" s="1257"/>
      <c r="K12" s="6176"/>
      <c r="L12" s="6176"/>
      <c r="M12" s="6177"/>
      <c r="N12" s="6176"/>
      <c r="O12" s="6176"/>
      <c r="P12" s="6177"/>
      <c r="Q12" s="128"/>
      <c r="R12" s="128"/>
      <c r="S12" s="128"/>
      <c r="T12" s="92"/>
      <c r="U12" s="92"/>
    </row>
    <row r="13" spans="1:21" ht="26.25">
      <c r="A13" s="367" t="s">
        <v>262</v>
      </c>
      <c r="B13" s="120">
        <v>0</v>
      </c>
      <c r="C13" s="120">
        <v>0</v>
      </c>
      <c r="D13" s="120">
        <v>0</v>
      </c>
      <c r="E13" s="1196">
        <v>0</v>
      </c>
      <c r="F13" s="1196">
        <v>0</v>
      </c>
      <c r="G13" s="1196">
        <v>0</v>
      </c>
      <c r="H13" s="1253">
        <v>0</v>
      </c>
      <c r="I13" s="1253">
        <v>0</v>
      </c>
      <c r="J13" s="1253">
        <v>0</v>
      </c>
      <c r="K13" s="6174">
        <v>11</v>
      </c>
      <c r="L13" s="6174">
        <v>4</v>
      </c>
      <c r="M13" s="6174">
        <v>15</v>
      </c>
      <c r="N13" s="6174">
        <v>7</v>
      </c>
      <c r="O13" s="6174">
        <v>0</v>
      </c>
      <c r="P13" s="6174">
        <v>7</v>
      </c>
      <c r="Q13" s="130">
        <f>B13+E13+H13+N93+K13+N13</f>
        <v>18</v>
      </c>
      <c r="R13" s="130">
        <f>C13+F13+I13+O13+L13</f>
        <v>4</v>
      </c>
      <c r="S13" s="130">
        <f>SUM(Q13:R13)</f>
        <v>22</v>
      </c>
      <c r="T13" s="92"/>
      <c r="U13" s="92"/>
    </row>
    <row r="14" spans="1:21" ht="39" hidden="1" customHeight="1">
      <c r="A14" s="367" t="s">
        <v>265</v>
      </c>
      <c r="B14" s="124">
        <v>0</v>
      </c>
      <c r="C14" s="124">
        <v>0</v>
      </c>
      <c r="D14" s="124">
        <v>0</v>
      </c>
      <c r="E14" s="1199">
        <v>0</v>
      </c>
      <c r="F14" s="1199">
        <v>0</v>
      </c>
      <c r="G14" s="1199">
        <v>0</v>
      </c>
      <c r="H14" s="1199">
        <v>0</v>
      </c>
      <c r="I14" s="1199">
        <v>0</v>
      </c>
      <c r="J14" s="1199">
        <v>0</v>
      </c>
      <c r="K14" s="6178">
        <v>0</v>
      </c>
      <c r="L14" s="6178">
        <v>0</v>
      </c>
      <c r="M14" s="6178">
        <v>0</v>
      </c>
      <c r="N14" s="6178">
        <v>0</v>
      </c>
      <c r="O14" s="6178">
        <v>0</v>
      </c>
      <c r="P14" s="6178">
        <v>0</v>
      </c>
      <c r="Q14" s="130">
        <f>B14+E14+H14+N94+K14+N14</f>
        <v>0</v>
      </c>
      <c r="R14" s="130">
        <f>C14+F14+I14+O14+L14</f>
        <v>0</v>
      </c>
      <c r="S14" s="130">
        <f>SUM(Q14:R14)</f>
        <v>0</v>
      </c>
      <c r="T14" s="92"/>
      <c r="U14" s="92"/>
    </row>
    <row r="15" spans="1:21">
      <c r="A15" s="357" t="s">
        <v>17</v>
      </c>
      <c r="B15" s="108">
        <f t="shared" ref="B15:D15" si="3">SUM(B13:B13)</f>
        <v>0</v>
      </c>
      <c r="C15" s="108">
        <f t="shared" si="3"/>
        <v>0</v>
      </c>
      <c r="D15" s="108">
        <f t="shared" si="3"/>
        <v>0</v>
      </c>
      <c r="E15" s="1190">
        <f t="shared" ref="E15:G15" si="4">SUM(E13:E13)</f>
        <v>0</v>
      </c>
      <c r="F15" s="1190">
        <f t="shared" si="4"/>
        <v>0</v>
      </c>
      <c r="G15" s="1190">
        <f t="shared" si="4"/>
        <v>0</v>
      </c>
      <c r="H15" s="1254">
        <f t="shared" ref="H15:J15" si="5">SUM(H13:H13)</f>
        <v>0</v>
      </c>
      <c r="I15" s="1254">
        <f t="shared" si="5"/>
        <v>0</v>
      </c>
      <c r="J15" s="1254">
        <f t="shared" si="5"/>
        <v>0</v>
      </c>
      <c r="K15" s="6128">
        <f t="shared" ref="K15:P15" si="6">SUM(K13:K13)</f>
        <v>11</v>
      </c>
      <c r="L15" s="6128">
        <f t="shared" si="6"/>
        <v>4</v>
      </c>
      <c r="M15" s="6128">
        <f t="shared" si="6"/>
        <v>15</v>
      </c>
      <c r="N15" s="6128">
        <f t="shared" si="6"/>
        <v>7</v>
      </c>
      <c r="O15" s="6128">
        <f t="shared" si="6"/>
        <v>0</v>
      </c>
      <c r="P15" s="6128">
        <f t="shared" si="6"/>
        <v>7</v>
      </c>
      <c r="Q15" s="131">
        <f>Q13</f>
        <v>18</v>
      </c>
      <c r="R15" s="131">
        <f>R13+R14</f>
        <v>4</v>
      </c>
      <c r="S15" s="131">
        <f>S13+S14</f>
        <v>22</v>
      </c>
      <c r="T15" s="92"/>
      <c r="U15" s="92"/>
    </row>
    <row r="16" spans="1:21" ht="51">
      <c r="A16" s="66" t="s">
        <v>18</v>
      </c>
      <c r="B16" s="125"/>
      <c r="C16" s="125"/>
      <c r="D16" s="125"/>
      <c r="E16" s="1200"/>
      <c r="F16" s="1200"/>
      <c r="G16" s="1201"/>
      <c r="H16" s="1258"/>
      <c r="I16" s="1258"/>
      <c r="J16" s="1259"/>
      <c r="K16" s="3326"/>
      <c r="L16" s="3326"/>
      <c r="M16" s="6179"/>
      <c r="N16" s="6179"/>
      <c r="O16" s="6179"/>
      <c r="P16" s="6179"/>
      <c r="Q16" s="132">
        <f>B16+E16+H16+N16</f>
        <v>0</v>
      </c>
      <c r="R16" s="132">
        <f>C16+F16+I16+O16</f>
        <v>0</v>
      </c>
      <c r="S16" s="132">
        <f>SUM(Q16:R16)</f>
        <v>0</v>
      </c>
      <c r="T16" s="92"/>
      <c r="U16" s="92"/>
    </row>
    <row r="17" spans="1:21" ht="24.95" hidden="1" customHeight="1">
      <c r="A17" s="367" t="s">
        <v>265</v>
      </c>
      <c r="B17" s="124">
        <v>0</v>
      </c>
      <c r="C17" s="124">
        <v>0</v>
      </c>
      <c r="D17" s="124">
        <v>0</v>
      </c>
      <c r="E17" s="1199">
        <v>0</v>
      </c>
      <c r="F17" s="1199">
        <v>0</v>
      </c>
      <c r="G17" s="1199">
        <v>0</v>
      </c>
      <c r="H17" s="1199">
        <v>0</v>
      </c>
      <c r="I17" s="1199">
        <v>0</v>
      </c>
      <c r="J17" s="1199">
        <v>0</v>
      </c>
      <c r="K17" s="6178">
        <v>0</v>
      </c>
      <c r="L17" s="6178">
        <v>0</v>
      </c>
      <c r="M17" s="6178">
        <v>0</v>
      </c>
      <c r="N17" s="6178">
        <v>0</v>
      </c>
      <c r="O17" s="6178">
        <v>0</v>
      </c>
      <c r="P17" s="6178">
        <v>0</v>
      </c>
      <c r="Q17" s="130">
        <f>B17+E17+H17+N97+K17+N17</f>
        <v>0</v>
      </c>
      <c r="R17" s="130">
        <f>C17+F17+I17+O17+L17</f>
        <v>0</v>
      </c>
      <c r="S17" s="130">
        <f>SUM(Q17:R17)</f>
        <v>0</v>
      </c>
      <c r="T17" s="104"/>
      <c r="U17" s="104"/>
    </row>
    <row r="18" spans="1:21">
      <c r="A18" s="352" t="s">
        <v>19</v>
      </c>
      <c r="B18" s="107">
        <f t="shared" ref="B18:D18" si="7">SUM(B17:B17)</f>
        <v>0</v>
      </c>
      <c r="C18" s="107">
        <f t="shared" si="7"/>
        <v>0</v>
      </c>
      <c r="D18" s="107">
        <f t="shared" si="7"/>
        <v>0</v>
      </c>
      <c r="E18" s="1194">
        <f t="shared" ref="E18:G18" si="8">SUM(E17:E17)</f>
        <v>0</v>
      </c>
      <c r="F18" s="1194">
        <f t="shared" si="8"/>
        <v>0</v>
      </c>
      <c r="G18" s="1194">
        <f t="shared" si="8"/>
        <v>0</v>
      </c>
      <c r="H18" s="1250">
        <f t="shared" ref="H18:J18" si="9">SUM(H17:H17)</f>
        <v>0</v>
      </c>
      <c r="I18" s="1250">
        <f t="shared" si="9"/>
        <v>0</v>
      </c>
      <c r="J18" s="1250">
        <f t="shared" si="9"/>
        <v>0</v>
      </c>
      <c r="K18" s="6107">
        <f t="shared" ref="K18:P18" si="10">SUM(K17:K17)</f>
        <v>0</v>
      </c>
      <c r="L18" s="6107">
        <f t="shared" si="10"/>
        <v>0</v>
      </c>
      <c r="M18" s="6107">
        <f t="shared" si="10"/>
        <v>0</v>
      </c>
      <c r="N18" s="6107">
        <f t="shared" si="10"/>
        <v>0</v>
      </c>
      <c r="O18" s="6107">
        <f t="shared" si="10"/>
        <v>0</v>
      </c>
      <c r="P18" s="6107">
        <f t="shared" si="10"/>
        <v>0</v>
      </c>
      <c r="Q18" s="107">
        <f>Q17</f>
        <v>0</v>
      </c>
      <c r="R18" s="107">
        <f>SUM(R17:R17)</f>
        <v>0</v>
      </c>
      <c r="S18" s="107">
        <f>SUM(S17:S17)</f>
        <v>0</v>
      </c>
      <c r="T18" s="93"/>
      <c r="U18" s="93"/>
    </row>
    <row r="19" spans="1:21">
      <c r="A19" s="88" t="s">
        <v>29</v>
      </c>
      <c r="B19" s="108">
        <f t="shared" ref="B19:S19" si="11">B15</f>
        <v>0</v>
      </c>
      <c r="C19" s="108">
        <f t="shared" si="11"/>
        <v>0</v>
      </c>
      <c r="D19" s="108">
        <f t="shared" si="11"/>
        <v>0</v>
      </c>
      <c r="E19" s="1190">
        <f t="shared" si="11"/>
        <v>0</v>
      </c>
      <c r="F19" s="1190">
        <f t="shared" si="11"/>
        <v>0</v>
      </c>
      <c r="G19" s="1190">
        <f t="shared" si="11"/>
        <v>0</v>
      </c>
      <c r="H19" s="1254">
        <f t="shared" si="11"/>
        <v>0</v>
      </c>
      <c r="I19" s="1254">
        <f t="shared" si="11"/>
        <v>0</v>
      </c>
      <c r="J19" s="1254">
        <f t="shared" si="11"/>
        <v>0</v>
      </c>
      <c r="K19" s="6128">
        <f t="shared" si="11"/>
        <v>11</v>
      </c>
      <c r="L19" s="6128">
        <f t="shared" si="11"/>
        <v>4</v>
      </c>
      <c r="M19" s="6128">
        <f t="shared" si="11"/>
        <v>15</v>
      </c>
      <c r="N19" s="6128">
        <f t="shared" si="11"/>
        <v>7</v>
      </c>
      <c r="O19" s="6128">
        <f t="shared" si="11"/>
        <v>0</v>
      </c>
      <c r="P19" s="6128">
        <f t="shared" si="11"/>
        <v>7</v>
      </c>
      <c r="Q19" s="108">
        <f t="shared" si="11"/>
        <v>18</v>
      </c>
      <c r="R19" s="108">
        <f t="shared" si="11"/>
        <v>4</v>
      </c>
      <c r="S19" s="108">
        <f t="shared" si="11"/>
        <v>22</v>
      </c>
      <c r="T19" s="93"/>
      <c r="U19" s="93"/>
    </row>
    <row r="20" spans="1:21">
      <c r="A20" s="88" t="s">
        <v>30</v>
      </c>
      <c r="B20" s="108">
        <f t="shared" ref="B20:S20" si="12">B18</f>
        <v>0</v>
      </c>
      <c r="C20" s="108">
        <f t="shared" si="12"/>
        <v>0</v>
      </c>
      <c r="D20" s="108">
        <f t="shared" si="12"/>
        <v>0</v>
      </c>
      <c r="E20" s="1190">
        <f t="shared" si="12"/>
        <v>0</v>
      </c>
      <c r="F20" s="1190">
        <f t="shared" si="12"/>
        <v>0</v>
      </c>
      <c r="G20" s="1190">
        <f t="shared" si="12"/>
        <v>0</v>
      </c>
      <c r="H20" s="1254">
        <f t="shared" si="12"/>
        <v>0</v>
      </c>
      <c r="I20" s="1254">
        <f t="shared" si="12"/>
        <v>0</v>
      </c>
      <c r="J20" s="1254">
        <f t="shared" si="12"/>
        <v>0</v>
      </c>
      <c r="K20" s="6128">
        <f t="shared" si="12"/>
        <v>0</v>
      </c>
      <c r="L20" s="6128">
        <f t="shared" si="12"/>
        <v>0</v>
      </c>
      <c r="M20" s="6128">
        <f t="shared" si="12"/>
        <v>0</v>
      </c>
      <c r="N20" s="6128">
        <f t="shared" si="12"/>
        <v>0</v>
      </c>
      <c r="O20" s="6128">
        <f t="shared" si="12"/>
        <v>0</v>
      </c>
      <c r="P20" s="6128">
        <f t="shared" si="12"/>
        <v>0</v>
      </c>
      <c r="Q20" s="108">
        <f t="shared" si="12"/>
        <v>0</v>
      </c>
      <c r="R20" s="108">
        <f t="shared" si="12"/>
        <v>0</v>
      </c>
      <c r="S20" s="108">
        <f t="shared" si="12"/>
        <v>0</v>
      </c>
      <c r="T20" s="94"/>
    </row>
    <row r="21" spans="1:21" ht="36" customHeight="1">
      <c r="A21" s="90" t="s">
        <v>31</v>
      </c>
      <c r="B21" s="118">
        <f t="shared" ref="B21:S21" si="13">SUM(B19:B20)</f>
        <v>0</v>
      </c>
      <c r="C21" s="118">
        <f t="shared" si="13"/>
        <v>0</v>
      </c>
      <c r="D21" s="118">
        <f t="shared" si="13"/>
        <v>0</v>
      </c>
      <c r="E21" s="1195">
        <f t="shared" ref="E21:G21" si="14">SUM(E19:E20)</f>
        <v>0</v>
      </c>
      <c r="F21" s="1195">
        <f t="shared" si="14"/>
        <v>0</v>
      </c>
      <c r="G21" s="1195">
        <f t="shared" si="14"/>
        <v>0</v>
      </c>
      <c r="H21" s="1252">
        <f t="shared" ref="H21:J21" si="15">SUM(H19:H20)</f>
        <v>0</v>
      </c>
      <c r="I21" s="1252">
        <f t="shared" si="15"/>
        <v>0</v>
      </c>
      <c r="J21" s="1252">
        <f t="shared" si="15"/>
        <v>0</v>
      </c>
      <c r="K21" s="6180">
        <f t="shared" ref="K21:P21" si="16">SUM(K19:K20)</f>
        <v>11</v>
      </c>
      <c r="L21" s="6180">
        <f t="shared" si="16"/>
        <v>4</v>
      </c>
      <c r="M21" s="6180">
        <f t="shared" si="16"/>
        <v>15</v>
      </c>
      <c r="N21" s="6180">
        <f t="shared" si="16"/>
        <v>7</v>
      </c>
      <c r="O21" s="6180">
        <f t="shared" si="16"/>
        <v>0</v>
      </c>
      <c r="P21" s="6180">
        <f t="shared" si="16"/>
        <v>7</v>
      </c>
      <c r="Q21" s="6181">
        <f t="shared" si="13"/>
        <v>18</v>
      </c>
      <c r="R21" s="6181">
        <f t="shared" si="13"/>
        <v>4</v>
      </c>
      <c r="S21" s="6181">
        <f t="shared" si="13"/>
        <v>22</v>
      </c>
      <c r="T21" s="93"/>
      <c r="U21" s="93"/>
    </row>
    <row r="22" spans="1:21">
      <c r="A22" s="7346"/>
      <c r="B22" s="7346"/>
      <c r="C22" s="7346"/>
      <c r="D22" s="7346"/>
      <c r="E22" s="7346"/>
      <c r="F22" s="7346"/>
      <c r="G22" s="7346"/>
      <c r="H22" s="7346"/>
      <c r="I22" s="7346"/>
      <c r="J22" s="7346"/>
      <c r="K22" s="7346"/>
      <c r="L22" s="7346"/>
      <c r="M22" s="7346"/>
      <c r="N22" s="7346"/>
      <c r="O22" s="7346"/>
      <c r="P22" s="7346"/>
    </row>
    <row r="23" spans="1:21"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</row>
    <row r="24" spans="1:2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N8" sqref="N8:V11"/>
    </sheetView>
  </sheetViews>
  <sheetFormatPr defaultColWidth="8.85546875" defaultRowHeight="20.25"/>
  <cols>
    <col min="1" max="1" width="87.85546875" style="493" customWidth="1"/>
    <col min="2" max="22" width="7.85546875" style="493" customWidth="1"/>
    <col min="23" max="23" width="9" style="493" customWidth="1"/>
    <col min="24" max="24" width="8.28515625" style="493" customWidth="1"/>
    <col min="25" max="25" width="9.5703125" style="493" customWidth="1"/>
    <col min="26" max="26" width="14.28515625" style="493" customWidth="1"/>
    <col min="27" max="27" width="10.5703125" style="493" bestFit="1" customWidth="1"/>
    <col min="28" max="28" width="9.28515625" style="493" bestFit="1" customWidth="1"/>
    <col min="29" max="256" width="8.85546875" style="493"/>
    <col min="257" max="257" width="87.85546875" style="493" customWidth="1"/>
    <col min="258" max="281" width="7.85546875" style="493" customWidth="1"/>
    <col min="282" max="282" width="14.28515625" style="493" customWidth="1"/>
    <col min="283" max="283" width="10.5703125" style="493" bestFit="1" customWidth="1"/>
    <col min="284" max="284" width="9.28515625" style="493" bestFit="1" customWidth="1"/>
    <col min="285" max="512" width="8.85546875" style="493"/>
    <col min="513" max="513" width="87.85546875" style="493" customWidth="1"/>
    <col min="514" max="537" width="7.85546875" style="493" customWidth="1"/>
    <col min="538" max="538" width="14.28515625" style="493" customWidth="1"/>
    <col min="539" max="539" width="10.5703125" style="493" bestFit="1" customWidth="1"/>
    <col min="540" max="540" width="9.28515625" style="493" bestFit="1" customWidth="1"/>
    <col min="541" max="768" width="8.85546875" style="493"/>
    <col min="769" max="769" width="87.85546875" style="493" customWidth="1"/>
    <col min="770" max="793" width="7.85546875" style="493" customWidth="1"/>
    <col min="794" max="794" width="14.28515625" style="493" customWidth="1"/>
    <col min="795" max="795" width="10.5703125" style="493" bestFit="1" customWidth="1"/>
    <col min="796" max="796" width="9.28515625" style="493" bestFit="1" customWidth="1"/>
    <col min="797" max="1024" width="8.85546875" style="493"/>
    <col min="1025" max="1025" width="87.85546875" style="493" customWidth="1"/>
    <col min="1026" max="1049" width="7.85546875" style="493" customWidth="1"/>
    <col min="1050" max="1050" width="14.28515625" style="493" customWidth="1"/>
    <col min="1051" max="1051" width="10.5703125" style="493" bestFit="1" customWidth="1"/>
    <col min="1052" max="1052" width="9.28515625" style="493" bestFit="1" customWidth="1"/>
    <col min="1053" max="1280" width="8.85546875" style="493"/>
    <col min="1281" max="1281" width="87.85546875" style="493" customWidth="1"/>
    <col min="1282" max="1305" width="7.85546875" style="493" customWidth="1"/>
    <col min="1306" max="1306" width="14.28515625" style="493" customWidth="1"/>
    <col min="1307" max="1307" width="10.5703125" style="493" bestFit="1" customWidth="1"/>
    <col min="1308" max="1308" width="9.28515625" style="493" bestFit="1" customWidth="1"/>
    <col min="1309" max="1536" width="8.85546875" style="493"/>
    <col min="1537" max="1537" width="87.85546875" style="493" customWidth="1"/>
    <col min="1538" max="1561" width="7.85546875" style="493" customWidth="1"/>
    <col min="1562" max="1562" width="14.28515625" style="493" customWidth="1"/>
    <col min="1563" max="1563" width="10.5703125" style="493" bestFit="1" customWidth="1"/>
    <col min="1564" max="1564" width="9.28515625" style="493" bestFit="1" customWidth="1"/>
    <col min="1565" max="1792" width="8.85546875" style="493"/>
    <col min="1793" max="1793" width="87.85546875" style="493" customWidth="1"/>
    <col min="1794" max="1817" width="7.85546875" style="493" customWidth="1"/>
    <col min="1818" max="1818" width="14.28515625" style="493" customWidth="1"/>
    <col min="1819" max="1819" width="10.5703125" style="493" bestFit="1" customWidth="1"/>
    <col min="1820" max="1820" width="9.28515625" style="493" bestFit="1" customWidth="1"/>
    <col min="1821" max="2048" width="8.85546875" style="493"/>
    <col min="2049" max="2049" width="87.85546875" style="493" customWidth="1"/>
    <col min="2050" max="2073" width="7.85546875" style="493" customWidth="1"/>
    <col min="2074" max="2074" width="14.28515625" style="493" customWidth="1"/>
    <col min="2075" max="2075" width="10.5703125" style="493" bestFit="1" customWidth="1"/>
    <col min="2076" max="2076" width="9.28515625" style="493" bestFit="1" customWidth="1"/>
    <col min="2077" max="2304" width="8.85546875" style="493"/>
    <col min="2305" max="2305" width="87.85546875" style="493" customWidth="1"/>
    <col min="2306" max="2329" width="7.85546875" style="493" customWidth="1"/>
    <col min="2330" max="2330" width="14.28515625" style="493" customWidth="1"/>
    <col min="2331" max="2331" width="10.5703125" style="493" bestFit="1" customWidth="1"/>
    <col min="2332" max="2332" width="9.28515625" style="493" bestFit="1" customWidth="1"/>
    <col min="2333" max="2560" width="8.85546875" style="493"/>
    <col min="2561" max="2561" width="87.85546875" style="493" customWidth="1"/>
    <col min="2562" max="2585" width="7.85546875" style="493" customWidth="1"/>
    <col min="2586" max="2586" width="14.28515625" style="493" customWidth="1"/>
    <col min="2587" max="2587" width="10.5703125" style="493" bestFit="1" customWidth="1"/>
    <col min="2588" max="2588" width="9.28515625" style="493" bestFit="1" customWidth="1"/>
    <col min="2589" max="2816" width="8.85546875" style="493"/>
    <col min="2817" max="2817" width="87.85546875" style="493" customWidth="1"/>
    <col min="2818" max="2841" width="7.85546875" style="493" customWidth="1"/>
    <col min="2842" max="2842" width="14.28515625" style="493" customWidth="1"/>
    <col min="2843" max="2843" width="10.5703125" style="493" bestFit="1" customWidth="1"/>
    <col min="2844" max="2844" width="9.28515625" style="493" bestFit="1" customWidth="1"/>
    <col min="2845" max="3072" width="8.85546875" style="493"/>
    <col min="3073" max="3073" width="87.85546875" style="493" customWidth="1"/>
    <col min="3074" max="3097" width="7.85546875" style="493" customWidth="1"/>
    <col min="3098" max="3098" width="14.28515625" style="493" customWidth="1"/>
    <col min="3099" max="3099" width="10.5703125" style="493" bestFit="1" customWidth="1"/>
    <col min="3100" max="3100" width="9.28515625" style="493" bestFit="1" customWidth="1"/>
    <col min="3101" max="3328" width="8.85546875" style="493"/>
    <col min="3329" max="3329" width="87.85546875" style="493" customWidth="1"/>
    <col min="3330" max="3353" width="7.85546875" style="493" customWidth="1"/>
    <col min="3354" max="3354" width="14.28515625" style="493" customWidth="1"/>
    <col min="3355" max="3355" width="10.5703125" style="493" bestFit="1" customWidth="1"/>
    <col min="3356" max="3356" width="9.28515625" style="493" bestFit="1" customWidth="1"/>
    <col min="3357" max="3584" width="8.85546875" style="493"/>
    <col min="3585" max="3585" width="87.85546875" style="493" customWidth="1"/>
    <col min="3586" max="3609" width="7.85546875" style="493" customWidth="1"/>
    <col min="3610" max="3610" width="14.28515625" style="493" customWidth="1"/>
    <col min="3611" max="3611" width="10.5703125" style="493" bestFit="1" customWidth="1"/>
    <col min="3612" max="3612" width="9.28515625" style="493" bestFit="1" customWidth="1"/>
    <col min="3613" max="3840" width="8.85546875" style="493"/>
    <col min="3841" max="3841" width="87.85546875" style="493" customWidth="1"/>
    <col min="3842" max="3865" width="7.85546875" style="493" customWidth="1"/>
    <col min="3866" max="3866" width="14.28515625" style="493" customWidth="1"/>
    <col min="3867" max="3867" width="10.5703125" style="493" bestFit="1" customWidth="1"/>
    <col min="3868" max="3868" width="9.28515625" style="493" bestFit="1" customWidth="1"/>
    <col min="3869" max="4096" width="8.85546875" style="493"/>
    <col min="4097" max="4097" width="87.85546875" style="493" customWidth="1"/>
    <col min="4098" max="4121" width="7.85546875" style="493" customWidth="1"/>
    <col min="4122" max="4122" width="14.28515625" style="493" customWidth="1"/>
    <col min="4123" max="4123" width="10.5703125" style="493" bestFit="1" customWidth="1"/>
    <col min="4124" max="4124" width="9.28515625" style="493" bestFit="1" customWidth="1"/>
    <col min="4125" max="4352" width="8.85546875" style="493"/>
    <col min="4353" max="4353" width="87.85546875" style="493" customWidth="1"/>
    <col min="4354" max="4377" width="7.85546875" style="493" customWidth="1"/>
    <col min="4378" max="4378" width="14.28515625" style="493" customWidth="1"/>
    <col min="4379" max="4379" width="10.5703125" style="493" bestFit="1" customWidth="1"/>
    <col min="4380" max="4380" width="9.28515625" style="493" bestFit="1" customWidth="1"/>
    <col min="4381" max="4608" width="8.85546875" style="493"/>
    <col min="4609" max="4609" width="87.85546875" style="493" customWidth="1"/>
    <col min="4610" max="4633" width="7.85546875" style="493" customWidth="1"/>
    <col min="4634" max="4634" width="14.28515625" style="493" customWidth="1"/>
    <col min="4635" max="4635" width="10.5703125" style="493" bestFit="1" customWidth="1"/>
    <col min="4636" max="4636" width="9.28515625" style="493" bestFit="1" customWidth="1"/>
    <col min="4637" max="4864" width="8.85546875" style="493"/>
    <col min="4865" max="4865" width="87.85546875" style="493" customWidth="1"/>
    <col min="4866" max="4889" width="7.85546875" style="493" customWidth="1"/>
    <col min="4890" max="4890" width="14.28515625" style="493" customWidth="1"/>
    <col min="4891" max="4891" width="10.5703125" style="493" bestFit="1" customWidth="1"/>
    <col min="4892" max="4892" width="9.28515625" style="493" bestFit="1" customWidth="1"/>
    <col min="4893" max="5120" width="8.85546875" style="493"/>
    <col min="5121" max="5121" width="87.85546875" style="493" customWidth="1"/>
    <col min="5122" max="5145" width="7.85546875" style="493" customWidth="1"/>
    <col min="5146" max="5146" width="14.28515625" style="493" customWidth="1"/>
    <col min="5147" max="5147" width="10.5703125" style="493" bestFit="1" customWidth="1"/>
    <col min="5148" max="5148" width="9.28515625" style="493" bestFit="1" customWidth="1"/>
    <col min="5149" max="5376" width="8.85546875" style="493"/>
    <col min="5377" max="5377" width="87.85546875" style="493" customWidth="1"/>
    <col min="5378" max="5401" width="7.85546875" style="493" customWidth="1"/>
    <col min="5402" max="5402" width="14.28515625" style="493" customWidth="1"/>
    <col min="5403" max="5403" width="10.5703125" style="493" bestFit="1" customWidth="1"/>
    <col min="5404" max="5404" width="9.28515625" style="493" bestFit="1" customWidth="1"/>
    <col min="5405" max="5632" width="8.85546875" style="493"/>
    <col min="5633" max="5633" width="87.85546875" style="493" customWidth="1"/>
    <col min="5634" max="5657" width="7.85546875" style="493" customWidth="1"/>
    <col min="5658" max="5658" width="14.28515625" style="493" customWidth="1"/>
    <col min="5659" max="5659" width="10.5703125" style="493" bestFit="1" customWidth="1"/>
    <col min="5660" max="5660" width="9.28515625" style="493" bestFit="1" customWidth="1"/>
    <col min="5661" max="5888" width="8.85546875" style="493"/>
    <col min="5889" max="5889" width="87.85546875" style="493" customWidth="1"/>
    <col min="5890" max="5913" width="7.85546875" style="493" customWidth="1"/>
    <col min="5914" max="5914" width="14.28515625" style="493" customWidth="1"/>
    <col min="5915" max="5915" width="10.5703125" style="493" bestFit="1" customWidth="1"/>
    <col min="5916" max="5916" width="9.28515625" style="493" bestFit="1" customWidth="1"/>
    <col min="5917" max="6144" width="8.85546875" style="493"/>
    <col min="6145" max="6145" width="87.85546875" style="493" customWidth="1"/>
    <col min="6146" max="6169" width="7.85546875" style="493" customWidth="1"/>
    <col min="6170" max="6170" width="14.28515625" style="493" customWidth="1"/>
    <col min="6171" max="6171" width="10.5703125" style="493" bestFit="1" customWidth="1"/>
    <col min="6172" max="6172" width="9.28515625" style="493" bestFit="1" customWidth="1"/>
    <col min="6173" max="6400" width="8.85546875" style="493"/>
    <col min="6401" max="6401" width="87.85546875" style="493" customWidth="1"/>
    <col min="6402" max="6425" width="7.85546875" style="493" customWidth="1"/>
    <col min="6426" max="6426" width="14.28515625" style="493" customWidth="1"/>
    <col min="6427" max="6427" width="10.5703125" style="493" bestFit="1" customWidth="1"/>
    <col min="6428" max="6428" width="9.28515625" style="493" bestFit="1" customWidth="1"/>
    <col min="6429" max="6656" width="8.85546875" style="493"/>
    <col min="6657" max="6657" width="87.85546875" style="493" customWidth="1"/>
    <col min="6658" max="6681" width="7.85546875" style="493" customWidth="1"/>
    <col min="6682" max="6682" width="14.28515625" style="493" customWidth="1"/>
    <col min="6683" max="6683" width="10.5703125" style="493" bestFit="1" customWidth="1"/>
    <col min="6684" max="6684" width="9.28515625" style="493" bestFit="1" customWidth="1"/>
    <col min="6685" max="6912" width="8.85546875" style="493"/>
    <col min="6913" max="6913" width="87.85546875" style="493" customWidth="1"/>
    <col min="6914" max="6937" width="7.85546875" style="493" customWidth="1"/>
    <col min="6938" max="6938" width="14.28515625" style="493" customWidth="1"/>
    <col min="6939" max="6939" width="10.5703125" style="493" bestFit="1" customWidth="1"/>
    <col min="6940" max="6940" width="9.28515625" style="493" bestFit="1" customWidth="1"/>
    <col min="6941" max="7168" width="8.85546875" style="493"/>
    <col min="7169" max="7169" width="87.85546875" style="493" customWidth="1"/>
    <col min="7170" max="7193" width="7.85546875" style="493" customWidth="1"/>
    <col min="7194" max="7194" width="14.28515625" style="493" customWidth="1"/>
    <col min="7195" max="7195" width="10.5703125" style="493" bestFit="1" customWidth="1"/>
    <col min="7196" max="7196" width="9.28515625" style="493" bestFit="1" customWidth="1"/>
    <col min="7197" max="7424" width="8.85546875" style="493"/>
    <col min="7425" max="7425" width="87.85546875" style="493" customWidth="1"/>
    <col min="7426" max="7449" width="7.85546875" style="493" customWidth="1"/>
    <col min="7450" max="7450" width="14.28515625" style="493" customWidth="1"/>
    <col min="7451" max="7451" width="10.5703125" style="493" bestFit="1" customWidth="1"/>
    <col min="7452" max="7452" width="9.28515625" style="493" bestFit="1" customWidth="1"/>
    <col min="7453" max="7680" width="8.85546875" style="493"/>
    <col min="7681" max="7681" width="87.85546875" style="493" customWidth="1"/>
    <col min="7682" max="7705" width="7.85546875" style="493" customWidth="1"/>
    <col min="7706" max="7706" width="14.28515625" style="493" customWidth="1"/>
    <col min="7707" max="7707" width="10.5703125" style="493" bestFit="1" customWidth="1"/>
    <col min="7708" max="7708" width="9.28515625" style="493" bestFit="1" customWidth="1"/>
    <col min="7709" max="7936" width="8.85546875" style="493"/>
    <col min="7937" max="7937" width="87.85546875" style="493" customWidth="1"/>
    <col min="7938" max="7961" width="7.85546875" style="493" customWidth="1"/>
    <col min="7962" max="7962" width="14.28515625" style="493" customWidth="1"/>
    <col min="7963" max="7963" width="10.5703125" style="493" bestFit="1" customWidth="1"/>
    <col min="7964" max="7964" width="9.28515625" style="493" bestFit="1" customWidth="1"/>
    <col min="7965" max="8192" width="8.85546875" style="493"/>
    <col min="8193" max="8193" width="87.85546875" style="493" customWidth="1"/>
    <col min="8194" max="8217" width="7.85546875" style="493" customWidth="1"/>
    <col min="8218" max="8218" width="14.28515625" style="493" customWidth="1"/>
    <col min="8219" max="8219" width="10.5703125" style="493" bestFit="1" customWidth="1"/>
    <col min="8220" max="8220" width="9.28515625" style="493" bestFit="1" customWidth="1"/>
    <col min="8221" max="8448" width="8.85546875" style="493"/>
    <col min="8449" max="8449" width="87.85546875" style="493" customWidth="1"/>
    <col min="8450" max="8473" width="7.85546875" style="493" customWidth="1"/>
    <col min="8474" max="8474" width="14.28515625" style="493" customWidth="1"/>
    <col min="8475" max="8475" width="10.5703125" style="493" bestFit="1" customWidth="1"/>
    <col min="8476" max="8476" width="9.28515625" style="493" bestFit="1" customWidth="1"/>
    <col min="8477" max="8704" width="8.85546875" style="493"/>
    <col min="8705" max="8705" width="87.85546875" style="493" customWidth="1"/>
    <col min="8706" max="8729" width="7.85546875" style="493" customWidth="1"/>
    <col min="8730" max="8730" width="14.28515625" style="493" customWidth="1"/>
    <col min="8731" max="8731" width="10.5703125" style="493" bestFit="1" customWidth="1"/>
    <col min="8732" max="8732" width="9.28515625" style="493" bestFit="1" customWidth="1"/>
    <col min="8733" max="8960" width="8.85546875" style="493"/>
    <col min="8961" max="8961" width="87.85546875" style="493" customWidth="1"/>
    <col min="8962" max="8985" width="7.85546875" style="493" customWidth="1"/>
    <col min="8986" max="8986" width="14.28515625" style="493" customWidth="1"/>
    <col min="8987" max="8987" width="10.5703125" style="493" bestFit="1" customWidth="1"/>
    <col min="8988" max="8988" width="9.28515625" style="493" bestFit="1" customWidth="1"/>
    <col min="8989" max="9216" width="8.85546875" style="493"/>
    <col min="9217" max="9217" width="87.85546875" style="493" customWidth="1"/>
    <col min="9218" max="9241" width="7.85546875" style="493" customWidth="1"/>
    <col min="9242" max="9242" width="14.28515625" style="493" customWidth="1"/>
    <col min="9243" max="9243" width="10.5703125" style="493" bestFit="1" customWidth="1"/>
    <col min="9244" max="9244" width="9.28515625" style="493" bestFit="1" customWidth="1"/>
    <col min="9245" max="9472" width="8.85546875" style="493"/>
    <col min="9473" max="9473" width="87.85546875" style="493" customWidth="1"/>
    <col min="9474" max="9497" width="7.85546875" style="493" customWidth="1"/>
    <col min="9498" max="9498" width="14.28515625" style="493" customWidth="1"/>
    <col min="9499" max="9499" width="10.5703125" style="493" bestFit="1" customWidth="1"/>
    <col min="9500" max="9500" width="9.28515625" style="493" bestFit="1" customWidth="1"/>
    <col min="9501" max="9728" width="8.85546875" style="493"/>
    <col min="9729" max="9729" width="87.85546875" style="493" customWidth="1"/>
    <col min="9730" max="9753" width="7.85546875" style="493" customWidth="1"/>
    <col min="9754" max="9754" width="14.28515625" style="493" customWidth="1"/>
    <col min="9755" max="9755" width="10.5703125" style="493" bestFit="1" customWidth="1"/>
    <col min="9756" max="9756" width="9.28515625" style="493" bestFit="1" customWidth="1"/>
    <col min="9757" max="9984" width="8.85546875" style="493"/>
    <col min="9985" max="9985" width="87.85546875" style="493" customWidth="1"/>
    <col min="9986" max="10009" width="7.85546875" style="493" customWidth="1"/>
    <col min="10010" max="10010" width="14.28515625" style="493" customWidth="1"/>
    <col min="10011" max="10011" width="10.5703125" style="493" bestFit="1" customWidth="1"/>
    <col min="10012" max="10012" width="9.28515625" style="493" bestFit="1" customWidth="1"/>
    <col min="10013" max="10240" width="8.85546875" style="493"/>
    <col min="10241" max="10241" width="87.85546875" style="493" customWidth="1"/>
    <col min="10242" max="10265" width="7.85546875" style="493" customWidth="1"/>
    <col min="10266" max="10266" width="14.28515625" style="493" customWidth="1"/>
    <col min="10267" max="10267" width="10.5703125" style="493" bestFit="1" customWidth="1"/>
    <col min="10268" max="10268" width="9.28515625" style="493" bestFit="1" customWidth="1"/>
    <col min="10269" max="10496" width="8.85546875" style="493"/>
    <col min="10497" max="10497" width="87.85546875" style="493" customWidth="1"/>
    <col min="10498" max="10521" width="7.85546875" style="493" customWidth="1"/>
    <col min="10522" max="10522" width="14.28515625" style="493" customWidth="1"/>
    <col min="10523" max="10523" width="10.5703125" style="493" bestFit="1" customWidth="1"/>
    <col min="10524" max="10524" width="9.28515625" style="493" bestFit="1" customWidth="1"/>
    <col min="10525" max="10752" width="8.85546875" style="493"/>
    <col min="10753" max="10753" width="87.85546875" style="493" customWidth="1"/>
    <col min="10754" max="10777" width="7.85546875" style="493" customWidth="1"/>
    <col min="10778" max="10778" width="14.28515625" style="493" customWidth="1"/>
    <col min="10779" max="10779" width="10.5703125" style="493" bestFit="1" customWidth="1"/>
    <col min="10780" max="10780" width="9.28515625" style="493" bestFit="1" customWidth="1"/>
    <col min="10781" max="11008" width="8.85546875" style="493"/>
    <col min="11009" max="11009" width="87.85546875" style="493" customWidth="1"/>
    <col min="11010" max="11033" width="7.85546875" style="493" customWidth="1"/>
    <col min="11034" max="11034" width="14.28515625" style="493" customWidth="1"/>
    <col min="11035" max="11035" width="10.5703125" style="493" bestFit="1" customWidth="1"/>
    <col min="11036" max="11036" width="9.28515625" style="493" bestFit="1" customWidth="1"/>
    <col min="11037" max="11264" width="8.85546875" style="493"/>
    <col min="11265" max="11265" width="87.85546875" style="493" customWidth="1"/>
    <col min="11266" max="11289" width="7.85546875" style="493" customWidth="1"/>
    <col min="11290" max="11290" width="14.28515625" style="493" customWidth="1"/>
    <col min="11291" max="11291" width="10.5703125" style="493" bestFit="1" customWidth="1"/>
    <col min="11292" max="11292" width="9.28515625" style="493" bestFit="1" customWidth="1"/>
    <col min="11293" max="11520" width="8.85546875" style="493"/>
    <col min="11521" max="11521" width="87.85546875" style="493" customWidth="1"/>
    <col min="11522" max="11545" width="7.85546875" style="493" customWidth="1"/>
    <col min="11546" max="11546" width="14.28515625" style="493" customWidth="1"/>
    <col min="11547" max="11547" width="10.5703125" style="493" bestFit="1" customWidth="1"/>
    <col min="11548" max="11548" width="9.28515625" style="493" bestFit="1" customWidth="1"/>
    <col min="11549" max="11776" width="8.85546875" style="493"/>
    <col min="11777" max="11777" width="87.85546875" style="493" customWidth="1"/>
    <col min="11778" max="11801" width="7.85546875" style="493" customWidth="1"/>
    <col min="11802" max="11802" width="14.28515625" style="493" customWidth="1"/>
    <col min="11803" max="11803" width="10.5703125" style="493" bestFit="1" customWidth="1"/>
    <col min="11804" max="11804" width="9.28515625" style="493" bestFit="1" customWidth="1"/>
    <col min="11805" max="12032" width="8.85546875" style="493"/>
    <col min="12033" max="12033" width="87.85546875" style="493" customWidth="1"/>
    <col min="12034" max="12057" width="7.85546875" style="493" customWidth="1"/>
    <col min="12058" max="12058" width="14.28515625" style="493" customWidth="1"/>
    <col min="12059" max="12059" width="10.5703125" style="493" bestFit="1" customWidth="1"/>
    <col min="12060" max="12060" width="9.28515625" style="493" bestFit="1" customWidth="1"/>
    <col min="12061" max="12288" width="8.85546875" style="493"/>
    <col min="12289" max="12289" width="87.85546875" style="493" customWidth="1"/>
    <col min="12290" max="12313" width="7.85546875" style="493" customWidth="1"/>
    <col min="12314" max="12314" width="14.28515625" style="493" customWidth="1"/>
    <col min="12315" max="12315" width="10.5703125" style="493" bestFit="1" customWidth="1"/>
    <col min="12316" max="12316" width="9.28515625" style="493" bestFit="1" customWidth="1"/>
    <col min="12317" max="12544" width="8.85546875" style="493"/>
    <col min="12545" max="12545" width="87.85546875" style="493" customWidth="1"/>
    <col min="12546" max="12569" width="7.85546875" style="493" customWidth="1"/>
    <col min="12570" max="12570" width="14.28515625" style="493" customWidth="1"/>
    <col min="12571" max="12571" width="10.5703125" style="493" bestFit="1" customWidth="1"/>
    <col min="12572" max="12572" width="9.28515625" style="493" bestFit="1" customWidth="1"/>
    <col min="12573" max="12800" width="8.85546875" style="493"/>
    <col min="12801" max="12801" width="87.85546875" style="493" customWidth="1"/>
    <col min="12802" max="12825" width="7.85546875" style="493" customWidth="1"/>
    <col min="12826" max="12826" width="14.28515625" style="493" customWidth="1"/>
    <col min="12827" max="12827" width="10.5703125" style="493" bestFit="1" customWidth="1"/>
    <col min="12828" max="12828" width="9.28515625" style="493" bestFit="1" customWidth="1"/>
    <col min="12829" max="13056" width="8.85546875" style="493"/>
    <col min="13057" max="13057" width="87.85546875" style="493" customWidth="1"/>
    <col min="13058" max="13081" width="7.85546875" style="493" customWidth="1"/>
    <col min="13082" max="13082" width="14.28515625" style="493" customWidth="1"/>
    <col min="13083" max="13083" width="10.5703125" style="493" bestFit="1" customWidth="1"/>
    <col min="13084" max="13084" width="9.28515625" style="493" bestFit="1" customWidth="1"/>
    <col min="13085" max="13312" width="8.85546875" style="493"/>
    <col min="13313" max="13313" width="87.85546875" style="493" customWidth="1"/>
    <col min="13314" max="13337" width="7.85546875" style="493" customWidth="1"/>
    <col min="13338" max="13338" width="14.28515625" style="493" customWidth="1"/>
    <col min="13339" max="13339" width="10.5703125" style="493" bestFit="1" customWidth="1"/>
    <col min="13340" max="13340" width="9.28515625" style="493" bestFit="1" customWidth="1"/>
    <col min="13341" max="13568" width="8.85546875" style="493"/>
    <col min="13569" max="13569" width="87.85546875" style="493" customWidth="1"/>
    <col min="13570" max="13593" width="7.85546875" style="493" customWidth="1"/>
    <col min="13594" max="13594" width="14.28515625" style="493" customWidth="1"/>
    <col min="13595" max="13595" width="10.5703125" style="493" bestFit="1" customWidth="1"/>
    <col min="13596" max="13596" width="9.28515625" style="493" bestFit="1" customWidth="1"/>
    <col min="13597" max="13824" width="8.85546875" style="493"/>
    <col min="13825" max="13825" width="87.85546875" style="493" customWidth="1"/>
    <col min="13826" max="13849" width="7.85546875" style="493" customWidth="1"/>
    <col min="13850" max="13850" width="14.28515625" style="493" customWidth="1"/>
    <col min="13851" max="13851" width="10.5703125" style="493" bestFit="1" customWidth="1"/>
    <col min="13852" max="13852" width="9.28515625" style="493" bestFit="1" customWidth="1"/>
    <col min="13853" max="14080" width="8.85546875" style="493"/>
    <col min="14081" max="14081" width="87.85546875" style="493" customWidth="1"/>
    <col min="14082" max="14105" width="7.85546875" style="493" customWidth="1"/>
    <col min="14106" max="14106" width="14.28515625" style="493" customWidth="1"/>
    <col min="14107" max="14107" width="10.5703125" style="493" bestFit="1" customWidth="1"/>
    <col min="14108" max="14108" width="9.28515625" style="493" bestFit="1" customWidth="1"/>
    <col min="14109" max="14336" width="8.85546875" style="493"/>
    <col min="14337" max="14337" width="87.85546875" style="493" customWidth="1"/>
    <col min="14338" max="14361" width="7.85546875" style="493" customWidth="1"/>
    <col min="14362" max="14362" width="14.28515625" style="493" customWidth="1"/>
    <col min="14363" max="14363" width="10.5703125" style="493" bestFit="1" customWidth="1"/>
    <col min="14364" max="14364" width="9.28515625" style="493" bestFit="1" customWidth="1"/>
    <col min="14365" max="14592" width="8.85546875" style="493"/>
    <col min="14593" max="14593" width="87.85546875" style="493" customWidth="1"/>
    <col min="14594" max="14617" width="7.85546875" style="493" customWidth="1"/>
    <col min="14618" max="14618" width="14.28515625" style="493" customWidth="1"/>
    <col min="14619" max="14619" width="10.5703125" style="493" bestFit="1" customWidth="1"/>
    <col min="14620" max="14620" width="9.28515625" style="493" bestFit="1" customWidth="1"/>
    <col min="14621" max="14848" width="8.85546875" style="493"/>
    <col min="14849" max="14849" width="87.85546875" style="493" customWidth="1"/>
    <col min="14850" max="14873" width="7.85546875" style="493" customWidth="1"/>
    <col min="14874" max="14874" width="14.28515625" style="493" customWidth="1"/>
    <col min="14875" max="14875" width="10.5703125" style="493" bestFit="1" customWidth="1"/>
    <col min="14876" max="14876" width="9.28515625" style="493" bestFit="1" customWidth="1"/>
    <col min="14877" max="15104" width="8.85546875" style="493"/>
    <col min="15105" max="15105" width="87.85546875" style="493" customWidth="1"/>
    <col min="15106" max="15129" width="7.85546875" style="493" customWidth="1"/>
    <col min="15130" max="15130" width="14.28515625" style="493" customWidth="1"/>
    <col min="15131" max="15131" width="10.5703125" style="493" bestFit="1" customWidth="1"/>
    <col min="15132" max="15132" width="9.28515625" style="493" bestFit="1" customWidth="1"/>
    <col min="15133" max="15360" width="8.85546875" style="493"/>
    <col min="15361" max="15361" width="87.85546875" style="493" customWidth="1"/>
    <col min="15362" max="15385" width="7.85546875" style="493" customWidth="1"/>
    <col min="15386" max="15386" width="14.28515625" style="493" customWidth="1"/>
    <col min="15387" max="15387" width="10.5703125" style="493" bestFit="1" customWidth="1"/>
    <col min="15388" max="15388" width="9.28515625" style="493" bestFit="1" customWidth="1"/>
    <col min="15389" max="15616" width="8.85546875" style="493"/>
    <col min="15617" max="15617" width="87.85546875" style="493" customWidth="1"/>
    <col min="15618" max="15641" width="7.85546875" style="493" customWidth="1"/>
    <col min="15642" max="15642" width="14.28515625" style="493" customWidth="1"/>
    <col min="15643" max="15643" width="10.5703125" style="493" bestFit="1" customWidth="1"/>
    <col min="15644" max="15644" width="9.28515625" style="493" bestFit="1" customWidth="1"/>
    <col min="15645" max="15872" width="8.85546875" style="493"/>
    <col min="15873" max="15873" width="87.85546875" style="493" customWidth="1"/>
    <col min="15874" max="15897" width="7.85546875" style="493" customWidth="1"/>
    <col min="15898" max="15898" width="14.28515625" style="493" customWidth="1"/>
    <col min="15899" max="15899" width="10.5703125" style="493" bestFit="1" customWidth="1"/>
    <col min="15900" max="15900" width="9.28515625" style="493" bestFit="1" customWidth="1"/>
    <col min="15901" max="16128" width="8.85546875" style="493"/>
    <col min="16129" max="16129" width="87.85546875" style="493" customWidth="1"/>
    <col min="16130" max="16153" width="7.85546875" style="493" customWidth="1"/>
    <col min="16154" max="16154" width="14.28515625" style="493" customWidth="1"/>
    <col min="16155" max="16155" width="10.5703125" style="493" bestFit="1" customWidth="1"/>
    <col min="16156" max="16156" width="9.28515625" style="493" bestFit="1" customWidth="1"/>
    <col min="16157" max="16384" width="8.85546875" style="493"/>
  </cols>
  <sheetData>
    <row r="1" spans="1:25" ht="20.25" customHeight="1">
      <c r="A1" s="7312" t="s">
        <v>267</v>
      </c>
      <c r="B1" s="7312"/>
      <c r="C1" s="7312"/>
      <c r="D1" s="7312"/>
      <c r="E1" s="7312"/>
      <c r="F1" s="7312"/>
      <c r="G1" s="7312"/>
      <c r="H1" s="7312"/>
      <c r="I1" s="7312"/>
      <c r="J1" s="7312"/>
      <c r="K1" s="7312"/>
      <c r="L1" s="7312"/>
      <c r="M1" s="7312"/>
      <c r="N1" s="7312"/>
      <c r="O1" s="7312"/>
      <c r="P1" s="7312"/>
      <c r="Q1" s="7312"/>
      <c r="R1" s="7312"/>
      <c r="S1" s="7312"/>
      <c r="T1" s="7312"/>
      <c r="U1" s="7312"/>
      <c r="V1" s="7312"/>
      <c r="W1" s="7312"/>
      <c r="X1" s="7312"/>
      <c r="Y1" s="7312"/>
    </row>
    <row r="2" spans="1:25" ht="20.25" customHeight="1">
      <c r="A2" s="7312" t="s">
        <v>381</v>
      </c>
      <c r="B2" s="7312"/>
      <c r="C2" s="7312"/>
      <c r="D2" s="7312"/>
      <c r="E2" s="7312"/>
      <c r="F2" s="7312"/>
      <c r="G2" s="7312"/>
      <c r="H2" s="7312"/>
      <c r="I2" s="7312"/>
      <c r="J2" s="7312"/>
      <c r="K2" s="7312"/>
      <c r="L2" s="7312"/>
      <c r="M2" s="7312"/>
      <c r="N2" s="7312"/>
      <c r="O2" s="7312"/>
      <c r="P2" s="7312"/>
      <c r="Q2" s="7312"/>
      <c r="R2" s="7312"/>
      <c r="S2" s="7312"/>
      <c r="T2" s="7312"/>
      <c r="U2" s="7312"/>
      <c r="V2" s="7312"/>
      <c r="W2" s="7312"/>
      <c r="X2" s="7312"/>
      <c r="Y2" s="7312"/>
    </row>
    <row r="3" spans="1:25" ht="21" thickBot="1">
      <c r="A3" s="5033"/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</row>
    <row r="4" spans="1:25" ht="20.25" customHeight="1">
      <c r="A4" s="8116" t="s">
        <v>1</v>
      </c>
      <c r="B4" s="8119" t="s">
        <v>2</v>
      </c>
      <c r="C4" s="8120"/>
      <c r="D4" s="8121"/>
      <c r="E4" s="8119" t="s">
        <v>3</v>
      </c>
      <c r="F4" s="8120"/>
      <c r="G4" s="8121"/>
      <c r="H4" s="8119" t="s">
        <v>4</v>
      </c>
      <c r="I4" s="8120"/>
      <c r="J4" s="8121"/>
      <c r="K4" s="8119" t="s">
        <v>5</v>
      </c>
      <c r="L4" s="8120"/>
      <c r="M4" s="8121"/>
      <c r="N4" s="8119" t="s">
        <v>268</v>
      </c>
      <c r="O4" s="8120"/>
      <c r="P4" s="8121"/>
      <c r="Q4" s="8119" t="s">
        <v>269</v>
      </c>
      <c r="R4" s="8120"/>
      <c r="S4" s="8121"/>
      <c r="T4" s="8125">
        <v>6</v>
      </c>
      <c r="U4" s="8120"/>
      <c r="V4" s="8121"/>
      <c r="W4" s="8126" t="s">
        <v>153</v>
      </c>
      <c r="X4" s="8127"/>
      <c r="Y4" s="8128"/>
    </row>
    <row r="5" spans="1:25" ht="21" thickBot="1">
      <c r="A5" s="8117"/>
      <c r="B5" s="8122"/>
      <c r="C5" s="8123"/>
      <c r="D5" s="8124"/>
      <c r="E5" s="8122"/>
      <c r="F5" s="8123"/>
      <c r="G5" s="8124"/>
      <c r="H5" s="8122"/>
      <c r="I5" s="8123"/>
      <c r="J5" s="8124"/>
      <c r="K5" s="8122"/>
      <c r="L5" s="8123"/>
      <c r="M5" s="8124"/>
      <c r="N5" s="8122"/>
      <c r="O5" s="8123"/>
      <c r="P5" s="8124"/>
      <c r="Q5" s="8122"/>
      <c r="R5" s="8123"/>
      <c r="S5" s="8124"/>
      <c r="T5" s="8122"/>
      <c r="U5" s="8123"/>
      <c r="V5" s="8124"/>
      <c r="W5" s="8129"/>
      <c r="X5" s="8130"/>
      <c r="Y5" s="8131"/>
    </row>
    <row r="6" spans="1:25" ht="190.5" customHeight="1" thickBot="1">
      <c r="A6" s="8118"/>
      <c r="B6" s="2919" t="s">
        <v>7</v>
      </c>
      <c r="C6" s="2919" t="s">
        <v>8</v>
      </c>
      <c r="D6" s="2919" t="s">
        <v>9</v>
      </c>
      <c r="E6" s="2919" t="s">
        <v>7</v>
      </c>
      <c r="F6" s="2919" t="s">
        <v>8</v>
      </c>
      <c r="G6" s="2919" t="s">
        <v>9</v>
      </c>
      <c r="H6" s="2919" t="s">
        <v>7</v>
      </c>
      <c r="I6" s="2919" t="s">
        <v>8</v>
      </c>
      <c r="J6" s="2919" t="s">
        <v>9</v>
      </c>
      <c r="K6" s="2919" t="s">
        <v>7</v>
      </c>
      <c r="L6" s="2919" t="s">
        <v>8</v>
      </c>
      <c r="M6" s="2919" t="s">
        <v>9</v>
      </c>
      <c r="N6" s="2919" t="s">
        <v>7</v>
      </c>
      <c r="O6" s="2919" t="s">
        <v>8</v>
      </c>
      <c r="P6" s="2919" t="s">
        <v>9</v>
      </c>
      <c r="Q6" s="2919" t="s">
        <v>7</v>
      </c>
      <c r="R6" s="2919" t="s">
        <v>8</v>
      </c>
      <c r="S6" s="2919" t="s">
        <v>9</v>
      </c>
      <c r="T6" s="2919" t="s">
        <v>7</v>
      </c>
      <c r="U6" s="2919" t="s">
        <v>8</v>
      </c>
      <c r="V6" s="2919" t="s">
        <v>9</v>
      </c>
      <c r="W6" s="2919" t="s">
        <v>7</v>
      </c>
      <c r="X6" s="2919" t="s">
        <v>8</v>
      </c>
      <c r="Y6" s="2920" t="s">
        <v>9</v>
      </c>
    </row>
    <row r="7" spans="1:25" ht="21" thickBot="1">
      <c r="A7" s="1660" t="s">
        <v>10</v>
      </c>
      <c r="B7" s="1635"/>
      <c r="C7" s="1636"/>
      <c r="D7" s="1637"/>
      <c r="E7" s="1638"/>
      <c r="F7" s="1638"/>
      <c r="G7" s="1639"/>
      <c r="H7" s="1635"/>
      <c r="I7" s="1638"/>
      <c r="J7" s="1640"/>
      <c r="K7" s="1638"/>
      <c r="L7" s="1638"/>
      <c r="M7" s="1639"/>
      <c r="N7" s="1639"/>
      <c r="O7" s="1639"/>
      <c r="P7" s="1639"/>
      <c r="Q7" s="1635"/>
      <c r="R7" s="1638"/>
      <c r="S7" s="1640"/>
      <c r="T7" s="1635"/>
      <c r="U7" s="1638"/>
      <c r="V7" s="1640"/>
      <c r="W7" s="1641"/>
      <c r="X7" s="1642"/>
      <c r="Y7" s="1643"/>
    </row>
    <row r="8" spans="1:25" ht="29.25" customHeight="1" thickBot="1">
      <c r="A8" s="1658" t="s">
        <v>270</v>
      </c>
      <c r="B8" s="2912">
        <v>20</v>
      </c>
      <c r="C8" s="2912">
        <v>4</v>
      </c>
      <c r="D8" s="2912">
        <v>24</v>
      </c>
      <c r="E8" s="2912">
        <v>24</v>
      </c>
      <c r="F8" s="2912">
        <v>9</v>
      </c>
      <c r="G8" s="2912">
        <v>33</v>
      </c>
      <c r="H8" s="6122">
        <v>25</v>
      </c>
      <c r="I8" s="6122">
        <v>3</v>
      </c>
      <c r="J8" s="6122">
        <v>28</v>
      </c>
      <c r="K8" s="6122">
        <v>23</v>
      </c>
      <c r="L8" s="6122">
        <v>0</v>
      </c>
      <c r="M8" s="6122">
        <v>23</v>
      </c>
      <c r="N8" s="6122">
        <v>22</v>
      </c>
      <c r="O8" s="6122">
        <v>2</v>
      </c>
      <c r="P8" s="6122">
        <v>24</v>
      </c>
      <c r="Q8" s="6122"/>
      <c r="R8" s="6122"/>
      <c r="S8" s="6122"/>
      <c r="T8" s="6122">
        <v>17</v>
      </c>
      <c r="U8" s="6122">
        <v>0</v>
      </c>
      <c r="V8" s="6122">
        <v>17</v>
      </c>
      <c r="W8" s="1653">
        <f>B8+E8+H8+K8+N8+T8</f>
        <v>131</v>
      </c>
      <c r="X8" s="1654">
        <f>SUM(C8,F8,I8,L8,O8,R8,U8)</f>
        <v>18</v>
      </c>
      <c r="Y8" s="1661">
        <f>W8+X8</f>
        <v>149</v>
      </c>
    </row>
    <row r="9" spans="1:25" ht="30" customHeight="1" thickBot="1">
      <c r="A9" s="1659" t="s">
        <v>14</v>
      </c>
      <c r="B9" s="2915">
        <f>B8</f>
        <v>20</v>
      </c>
      <c r="C9" s="2915">
        <f>C8</f>
        <v>4</v>
      </c>
      <c r="D9" s="2915">
        <f>D8</f>
        <v>24</v>
      </c>
      <c r="E9" s="2915">
        <f t="shared" ref="E9:P9" si="0">E8</f>
        <v>24</v>
      </c>
      <c r="F9" s="2915">
        <f t="shared" si="0"/>
        <v>9</v>
      </c>
      <c r="G9" s="2915">
        <f t="shared" si="0"/>
        <v>33</v>
      </c>
      <c r="H9" s="6125">
        <f t="shared" si="0"/>
        <v>25</v>
      </c>
      <c r="I9" s="6125">
        <f t="shared" si="0"/>
        <v>3</v>
      </c>
      <c r="J9" s="6125">
        <f t="shared" si="0"/>
        <v>28</v>
      </c>
      <c r="K9" s="6125">
        <f t="shared" si="0"/>
        <v>23</v>
      </c>
      <c r="L9" s="6125">
        <f t="shared" si="0"/>
        <v>0</v>
      </c>
      <c r="M9" s="6125">
        <f t="shared" si="0"/>
        <v>23</v>
      </c>
      <c r="N9" s="6125">
        <f t="shared" si="0"/>
        <v>22</v>
      </c>
      <c r="O9" s="6125">
        <f t="shared" si="0"/>
        <v>2</v>
      </c>
      <c r="P9" s="6125">
        <f t="shared" si="0"/>
        <v>24</v>
      </c>
      <c r="Q9" s="6125"/>
      <c r="R9" s="6125"/>
      <c r="S9" s="6125"/>
      <c r="T9" s="6125">
        <f t="shared" ref="T9:V9" si="1">T8</f>
        <v>17</v>
      </c>
      <c r="U9" s="6125">
        <f t="shared" si="1"/>
        <v>0</v>
      </c>
      <c r="V9" s="6125">
        <f t="shared" si="1"/>
        <v>17</v>
      </c>
      <c r="W9" s="1641">
        <f t="shared" ref="W9:Y9" si="2">W8</f>
        <v>131</v>
      </c>
      <c r="X9" s="1641">
        <f t="shared" si="2"/>
        <v>18</v>
      </c>
      <c r="Y9" s="1662">
        <f t="shared" si="2"/>
        <v>149</v>
      </c>
    </row>
    <row r="10" spans="1:25" ht="21" thickBot="1">
      <c r="A10" s="1644" t="s">
        <v>15</v>
      </c>
      <c r="B10" s="2913"/>
      <c r="C10" s="2914"/>
      <c r="D10" s="2915"/>
      <c r="E10" s="2913"/>
      <c r="F10" s="2914"/>
      <c r="G10" s="2915"/>
      <c r="H10" s="6108"/>
      <c r="I10" s="6108"/>
      <c r="J10" s="6108"/>
      <c r="K10" s="6108"/>
      <c r="L10" s="6108"/>
      <c r="M10" s="6108"/>
      <c r="N10" s="6108"/>
      <c r="O10" s="6108"/>
      <c r="P10" s="6109"/>
      <c r="Q10" s="6124"/>
      <c r="R10" s="6124"/>
      <c r="S10" s="6124"/>
      <c r="T10" s="6124"/>
      <c r="U10" s="6124"/>
      <c r="V10" s="6124"/>
      <c r="W10" s="1641"/>
      <c r="X10" s="1646"/>
      <c r="Y10" s="1647"/>
    </row>
    <row r="11" spans="1:25" ht="21" thickBot="1">
      <c r="A11" s="1648" t="s">
        <v>16</v>
      </c>
      <c r="B11" s="2916"/>
      <c r="C11" s="2917"/>
      <c r="D11" s="2918"/>
      <c r="E11" s="2916"/>
      <c r="F11" s="2917"/>
      <c r="G11" s="2918"/>
      <c r="H11" s="6110"/>
      <c r="I11" s="6111"/>
      <c r="J11" s="6112"/>
      <c r="K11" s="6113"/>
      <c r="L11" s="6111"/>
      <c r="M11" s="6114"/>
      <c r="N11" s="6110"/>
      <c r="O11" s="6182"/>
      <c r="P11" s="6183"/>
      <c r="Q11" s="6184"/>
      <c r="R11" s="6184"/>
      <c r="S11" s="6184"/>
      <c r="T11" s="6184"/>
      <c r="U11" s="6184"/>
      <c r="V11" s="6184"/>
      <c r="W11" s="1650"/>
      <c r="X11" s="1650"/>
      <c r="Y11" s="1651"/>
    </row>
    <row r="12" spans="1:25" ht="21" thickBot="1">
      <c r="A12" s="1658" t="s">
        <v>270</v>
      </c>
      <c r="B12" s="2916">
        <v>20</v>
      </c>
      <c r="C12" s="2917">
        <v>4</v>
      </c>
      <c r="D12" s="2918">
        <v>24</v>
      </c>
      <c r="E12" s="2916">
        <v>24</v>
      </c>
      <c r="F12" s="2917">
        <v>8</v>
      </c>
      <c r="G12" s="2918">
        <v>32</v>
      </c>
      <c r="H12" s="6115">
        <v>26</v>
      </c>
      <c r="I12" s="6116">
        <v>2</v>
      </c>
      <c r="J12" s="6114">
        <v>29</v>
      </c>
      <c r="K12" s="6110">
        <v>23</v>
      </c>
      <c r="L12" s="6111">
        <v>0</v>
      </c>
      <c r="M12" s="6112">
        <v>23</v>
      </c>
      <c r="N12" s="6185">
        <v>22</v>
      </c>
      <c r="O12" s="6186">
        <v>2</v>
      </c>
      <c r="P12" s="6187">
        <v>24</v>
      </c>
      <c r="Q12" s="6108"/>
      <c r="R12" s="6108"/>
      <c r="S12" s="6123"/>
      <c r="T12" s="6110">
        <v>17</v>
      </c>
      <c r="U12" s="6182">
        <v>0</v>
      </c>
      <c r="V12" s="6108">
        <v>17</v>
      </c>
      <c r="W12" s="1654">
        <f>SUM(B12,E12,H12,K12,N12,Q12,T12)</f>
        <v>132</v>
      </c>
      <c r="X12" s="1654">
        <f>SUM(C12,F12,I12,L12,O12,R12,U12)</f>
        <v>16</v>
      </c>
      <c r="Y12" s="1655">
        <f>SUM(W12:X12)</f>
        <v>148</v>
      </c>
    </row>
    <row r="13" spans="1:25" ht="26.25" customHeight="1" thickBot="1">
      <c r="A13" s="1652" t="s">
        <v>17</v>
      </c>
      <c r="B13" s="2913">
        <f>B12</f>
        <v>20</v>
      </c>
      <c r="C13" s="2913">
        <f>C12</f>
        <v>4</v>
      </c>
      <c r="D13" s="2913">
        <f>D12</f>
        <v>24</v>
      </c>
      <c r="E13" s="2913">
        <f t="shared" ref="E13:G13" si="3">E12</f>
        <v>24</v>
      </c>
      <c r="F13" s="2913">
        <f t="shared" si="3"/>
        <v>8</v>
      </c>
      <c r="G13" s="2913">
        <f t="shared" si="3"/>
        <v>32</v>
      </c>
      <c r="H13" s="6117">
        <v>26</v>
      </c>
      <c r="I13" s="6117">
        <v>2</v>
      </c>
      <c r="J13" s="6117">
        <f t="shared" ref="J13:P13" si="4">J12</f>
        <v>29</v>
      </c>
      <c r="K13" s="6117">
        <f t="shared" si="4"/>
        <v>23</v>
      </c>
      <c r="L13" s="6117">
        <f t="shared" si="4"/>
        <v>0</v>
      </c>
      <c r="M13" s="6117">
        <f t="shared" si="4"/>
        <v>23</v>
      </c>
      <c r="N13" s="6188">
        <f t="shared" si="4"/>
        <v>22</v>
      </c>
      <c r="O13" s="6188">
        <f t="shared" si="4"/>
        <v>2</v>
      </c>
      <c r="P13" s="6188">
        <f t="shared" si="4"/>
        <v>24</v>
      </c>
      <c r="Q13" s="6117"/>
      <c r="R13" s="6117"/>
      <c r="S13" s="6117"/>
      <c r="T13" s="6117">
        <f t="shared" ref="T13:V13" si="5">T12</f>
        <v>17</v>
      </c>
      <c r="U13" s="6117">
        <f t="shared" si="5"/>
        <v>0</v>
      </c>
      <c r="V13" s="6117">
        <f t="shared" si="5"/>
        <v>17</v>
      </c>
      <c r="W13" s="1645">
        <f t="shared" ref="W13:Y13" si="6">W12</f>
        <v>132</v>
      </c>
      <c r="X13" s="1645">
        <f t="shared" si="6"/>
        <v>16</v>
      </c>
      <c r="Y13" s="1663">
        <f t="shared" si="6"/>
        <v>148</v>
      </c>
    </row>
    <row r="14" spans="1:25" ht="26.25" customHeight="1" thickBot="1">
      <c r="A14" s="1664" t="s">
        <v>18</v>
      </c>
      <c r="B14" s="3062"/>
      <c r="C14" s="3063"/>
      <c r="D14" s="3064"/>
      <c r="E14" s="3062"/>
      <c r="F14" s="3063"/>
      <c r="G14" s="3064"/>
      <c r="H14" s="6118"/>
      <c r="I14" s="6119"/>
      <c r="J14" s="6120"/>
      <c r="K14" s="6119"/>
      <c r="L14" s="6119"/>
      <c r="M14" s="6121"/>
      <c r="N14" s="6118"/>
      <c r="O14" s="6119"/>
      <c r="P14" s="6121"/>
      <c r="Q14" s="6121"/>
      <c r="R14" s="6121"/>
      <c r="S14" s="6121"/>
      <c r="T14" s="6121"/>
      <c r="U14" s="6121"/>
      <c r="V14" s="6121"/>
      <c r="W14" s="1649"/>
      <c r="X14" s="1665"/>
      <c r="Y14" s="1666"/>
    </row>
    <row r="15" spans="1:25" ht="28.5" customHeight="1" thickBot="1">
      <c r="A15" s="1658" t="s">
        <v>270</v>
      </c>
      <c r="B15" s="3065">
        <v>0</v>
      </c>
      <c r="C15" s="3065">
        <v>0</v>
      </c>
      <c r="D15" s="3065">
        <v>0</v>
      </c>
      <c r="E15" s="3065">
        <v>0</v>
      </c>
      <c r="F15" s="3065">
        <v>1</v>
      </c>
      <c r="G15" s="3066">
        <v>1</v>
      </c>
      <c r="H15" s="6122">
        <v>0</v>
      </c>
      <c r="I15" s="6122">
        <v>0</v>
      </c>
      <c r="J15" s="6122">
        <v>0</v>
      </c>
      <c r="K15" s="6122">
        <v>0</v>
      </c>
      <c r="L15" s="6122">
        <v>0</v>
      </c>
      <c r="M15" s="6122">
        <v>0</v>
      </c>
      <c r="N15" s="6122">
        <v>0</v>
      </c>
      <c r="O15" s="6122">
        <v>0</v>
      </c>
      <c r="P15" s="6122">
        <v>0</v>
      </c>
      <c r="Q15" s="6122"/>
      <c r="R15" s="6122"/>
      <c r="S15" s="6122"/>
      <c r="T15" s="6122">
        <v>0</v>
      </c>
      <c r="U15" s="6122">
        <v>0</v>
      </c>
      <c r="V15" s="6122">
        <v>0</v>
      </c>
      <c r="W15" s="1654">
        <f>SUM(B15,E15,H15,K15,N15,Q15,T15)</f>
        <v>0</v>
      </c>
      <c r="X15" s="1654">
        <f>SUM(C15,F15,I15,L15,O15,R15,U15)</f>
        <v>1</v>
      </c>
      <c r="Y15" s="1655">
        <f>SUM(W15:X15)</f>
        <v>1</v>
      </c>
    </row>
    <row r="16" spans="1:25" ht="30.75" customHeight="1" thickBot="1">
      <c r="A16" s="1660" t="s">
        <v>19</v>
      </c>
      <c r="B16" s="3067">
        <v>0</v>
      </c>
      <c r="C16" s="3068">
        <v>0</v>
      </c>
      <c r="D16" s="3068">
        <v>0</v>
      </c>
      <c r="E16" s="3068">
        <v>0</v>
      </c>
      <c r="F16" s="3068">
        <v>2</v>
      </c>
      <c r="G16" s="3068">
        <v>2</v>
      </c>
      <c r="H16" s="6123">
        <v>0</v>
      </c>
      <c r="I16" s="6123">
        <v>0</v>
      </c>
      <c r="J16" s="6123">
        <v>0</v>
      </c>
      <c r="K16" s="6123">
        <v>0</v>
      </c>
      <c r="L16" s="6123">
        <v>0</v>
      </c>
      <c r="M16" s="6123">
        <v>0</v>
      </c>
      <c r="N16" s="6123">
        <v>0</v>
      </c>
      <c r="O16" s="6123">
        <v>0</v>
      </c>
      <c r="P16" s="6123">
        <v>0</v>
      </c>
      <c r="Q16" s="6123"/>
      <c r="R16" s="6123"/>
      <c r="S16" s="6123"/>
      <c r="T16" s="6123">
        <v>0</v>
      </c>
      <c r="U16" s="6123">
        <v>0</v>
      </c>
      <c r="V16" s="6123">
        <v>0</v>
      </c>
      <c r="W16" s="1647">
        <v>0</v>
      </c>
      <c r="X16" s="1647">
        <v>0</v>
      </c>
      <c r="Y16" s="1647">
        <v>0</v>
      </c>
    </row>
    <row r="17" spans="1:25" ht="32.25" customHeight="1" thickBot="1">
      <c r="A17" s="1656" t="s">
        <v>271</v>
      </c>
      <c r="B17" s="5276">
        <f>B9</f>
        <v>20</v>
      </c>
      <c r="C17" s="5276">
        <f>C9</f>
        <v>4</v>
      </c>
      <c r="D17" s="5276">
        <f>D9</f>
        <v>24</v>
      </c>
      <c r="E17" s="5276">
        <f t="shared" ref="E17:P17" si="7">E9</f>
        <v>24</v>
      </c>
      <c r="F17" s="5276">
        <f t="shared" si="7"/>
        <v>9</v>
      </c>
      <c r="G17" s="5276">
        <f t="shared" si="7"/>
        <v>33</v>
      </c>
      <c r="H17" s="6189">
        <f t="shared" si="7"/>
        <v>25</v>
      </c>
      <c r="I17" s="6189">
        <f t="shared" si="7"/>
        <v>3</v>
      </c>
      <c r="J17" s="6189">
        <f t="shared" si="7"/>
        <v>28</v>
      </c>
      <c r="K17" s="6189">
        <f t="shared" si="7"/>
        <v>23</v>
      </c>
      <c r="L17" s="6189">
        <f t="shared" si="7"/>
        <v>0</v>
      </c>
      <c r="M17" s="6189">
        <f t="shared" si="7"/>
        <v>23</v>
      </c>
      <c r="N17" s="6189">
        <f t="shared" si="7"/>
        <v>22</v>
      </c>
      <c r="O17" s="6189">
        <f t="shared" si="7"/>
        <v>2</v>
      </c>
      <c r="P17" s="6189">
        <f t="shared" si="7"/>
        <v>24</v>
      </c>
      <c r="Q17" s="5278"/>
      <c r="R17" s="5278"/>
      <c r="S17" s="5278"/>
      <c r="T17" s="6189">
        <f t="shared" ref="T17:V17" si="8">T9</f>
        <v>17</v>
      </c>
      <c r="U17" s="6189">
        <f t="shared" si="8"/>
        <v>0</v>
      </c>
      <c r="V17" s="6189">
        <f t="shared" si="8"/>
        <v>17</v>
      </c>
      <c r="W17" s="5276">
        <f t="shared" ref="W17:Y17" si="9">W9</f>
        <v>131</v>
      </c>
      <c r="X17" s="5276">
        <f t="shared" si="9"/>
        <v>18</v>
      </c>
      <c r="Y17" s="5277">
        <f t="shared" si="9"/>
        <v>149</v>
      </c>
    </row>
    <row r="18" spans="1:25">
      <c r="A18" s="495"/>
      <c r="B18" s="496"/>
      <c r="C18" s="496"/>
      <c r="D18" s="496"/>
      <c r="E18" s="496"/>
      <c r="F18" s="496"/>
      <c r="G18" s="496"/>
      <c r="H18" s="496"/>
      <c r="I18" s="496"/>
      <c r="J18" s="496"/>
      <c r="K18" s="496"/>
      <c r="L18" s="496"/>
      <c r="M18" s="496"/>
      <c r="N18" s="496"/>
      <c r="O18" s="496"/>
      <c r="P18" s="496"/>
      <c r="Q18" s="496"/>
      <c r="R18" s="496"/>
      <c r="S18" s="496"/>
      <c r="T18" s="496"/>
      <c r="U18" s="496"/>
      <c r="V18" s="496"/>
      <c r="W18" s="496"/>
      <c r="X18" s="496"/>
      <c r="Y18" s="496"/>
    </row>
    <row r="19" spans="1:25">
      <c r="A19" s="1657"/>
      <c r="B19" s="496"/>
      <c r="C19" s="496"/>
      <c r="D19" s="496"/>
      <c r="E19" s="496"/>
      <c r="F19" s="496"/>
      <c r="G19" s="496"/>
      <c r="H19" s="496"/>
      <c r="I19" s="496"/>
      <c r="J19" s="496"/>
      <c r="K19" s="496"/>
      <c r="L19" s="496"/>
      <c r="M19" s="496"/>
      <c r="N19" s="496"/>
      <c r="O19" s="496"/>
      <c r="P19" s="496"/>
      <c r="Q19" s="496"/>
      <c r="R19" s="496"/>
      <c r="S19" s="496"/>
      <c r="T19" s="496"/>
      <c r="U19" s="496"/>
      <c r="V19" s="496"/>
      <c r="W19" s="496"/>
      <c r="X19" s="496"/>
      <c r="Y19" s="496"/>
    </row>
    <row r="20" spans="1:25">
      <c r="A20" s="8115"/>
      <c r="B20" s="8115"/>
      <c r="C20" s="8115"/>
      <c r="D20" s="8115"/>
      <c r="E20" s="8115"/>
      <c r="F20" s="8115"/>
      <c r="G20" s="8115"/>
      <c r="H20" s="8115"/>
      <c r="I20" s="8115"/>
      <c r="J20" s="8115"/>
      <c r="K20" s="8115"/>
      <c r="L20" s="8115"/>
      <c r="M20" s="8115"/>
      <c r="N20" s="8115"/>
      <c r="O20" s="8115"/>
      <c r="P20" s="8115"/>
      <c r="Q20" s="8115"/>
      <c r="R20" s="8115"/>
      <c r="S20" s="8115"/>
      <c r="T20" s="8115"/>
      <c r="U20" s="8115"/>
      <c r="V20" s="8115"/>
      <c r="W20" s="8115"/>
      <c r="X20" s="8115"/>
      <c r="Y20" s="8115"/>
    </row>
    <row r="21" spans="1:25">
      <c r="A21" s="495"/>
      <c r="B21" s="496"/>
      <c r="C21" s="496"/>
      <c r="D21" s="496"/>
      <c r="E21" s="496"/>
      <c r="F21" s="496"/>
      <c r="G21" s="496"/>
      <c r="H21" s="496"/>
      <c r="I21" s="496"/>
      <c r="J21" s="496"/>
      <c r="K21" s="496"/>
      <c r="L21" s="496"/>
      <c r="M21" s="496"/>
      <c r="N21" s="496"/>
      <c r="O21" s="496"/>
      <c r="P21" s="496"/>
      <c r="Q21" s="496"/>
      <c r="R21" s="496"/>
      <c r="S21" s="496"/>
      <c r="T21" s="496"/>
      <c r="U21" s="496"/>
      <c r="V21" s="496"/>
      <c r="W21" s="496"/>
      <c r="X21" s="496"/>
      <c r="Y21" s="496"/>
    </row>
    <row r="22" spans="1:25">
      <c r="A22" s="494"/>
      <c r="B22" s="494"/>
      <c r="C22" s="494"/>
      <c r="D22" s="494"/>
      <c r="E22" s="494"/>
      <c r="F22" s="494"/>
      <c r="G22" s="494"/>
      <c r="H22" s="494"/>
      <c r="I22" s="494"/>
      <c r="J22" s="494"/>
      <c r="K22" s="494"/>
      <c r="L22" s="494"/>
      <c r="M22" s="494"/>
      <c r="N22" s="494"/>
      <c r="O22" s="494"/>
      <c r="P22" s="494"/>
      <c r="Q22" s="494"/>
      <c r="R22" s="494"/>
      <c r="S22" s="494"/>
      <c r="T22" s="494"/>
      <c r="U22" s="494"/>
      <c r="V22" s="494"/>
      <c r="W22" s="494"/>
      <c r="X22" s="494"/>
      <c r="Y22" s="494"/>
    </row>
    <row r="23" spans="1:25">
      <c r="A23" s="497"/>
      <c r="B23" s="496"/>
      <c r="C23" s="496"/>
      <c r="D23" s="496"/>
      <c r="E23" s="496"/>
      <c r="F23" s="496"/>
      <c r="G23" s="496"/>
      <c r="H23" s="496"/>
      <c r="I23" s="496"/>
      <c r="J23" s="496"/>
      <c r="K23" s="496"/>
      <c r="L23" s="496"/>
      <c r="M23" s="496"/>
      <c r="N23" s="496"/>
      <c r="O23" s="496"/>
      <c r="P23" s="496"/>
      <c r="Q23" s="496"/>
      <c r="R23" s="496"/>
      <c r="S23" s="496"/>
      <c r="T23" s="496"/>
      <c r="U23" s="496"/>
      <c r="V23" s="496"/>
      <c r="W23" s="496"/>
      <c r="X23" s="496"/>
      <c r="Y23" s="496"/>
    </row>
    <row r="24" spans="1:25">
      <c r="A24" s="497"/>
      <c r="B24" s="497"/>
      <c r="C24" s="497"/>
      <c r="D24" s="497"/>
      <c r="E24" s="497"/>
      <c r="F24" s="497"/>
      <c r="G24" s="497"/>
      <c r="H24" s="497"/>
      <c r="I24" s="497"/>
      <c r="J24" s="497"/>
      <c r="K24" s="497"/>
      <c r="L24" s="497"/>
      <c r="M24" s="497"/>
      <c r="N24" s="497"/>
      <c r="O24" s="497"/>
      <c r="P24" s="497"/>
      <c r="Q24" s="497"/>
      <c r="R24" s="497"/>
      <c r="S24" s="497"/>
      <c r="T24" s="497"/>
      <c r="U24" s="497"/>
      <c r="V24" s="497"/>
      <c r="W24" s="497"/>
      <c r="X24" s="497"/>
      <c r="Y24" s="497"/>
    </row>
    <row r="25" spans="1:25">
      <c r="A25" s="494"/>
      <c r="B25" s="494"/>
      <c r="C25" s="494"/>
      <c r="D25" s="494"/>
      <c r="E25" s="494"/>
      <c r="F25" s="494"/>
      <c r="G25" s="494"/>
      <c r="H25" s="494"/>
      <c r="I25" s="494"/>
      <c r="J25" s="494"/>
      <c r="K25" s="494"/>
      <c r="L25" s="494"/>
      <c r="M25" s="494"/>
      <c r="N25" s="494"/>
      <c r="O25" s="494"/>
      <c r="P25" s="494"/>
      <c r="Q25" s="494"/>
      <c r="R25" s="494"/>
      <c r="S25" s="494"/>
      <c r="T25" s="494"/>
      <c r="U25" s="494"/>
      <c r="V25" s="494"/>
      <c r="W25" s="494"/>
      <c r="X25" s="494"/>
      <c r="Y25" s="494"/>
    </row>
    <row r="26" spans="1:25">
      <c r="A26" s="494"/>
      <c r="B26" s="494"/>
      <c r="C26" s="494"/>
      <c r="D26" s="494"/>
      <c r="E26" s="494"/>
      <c r="F26" s="494"/>
      <c r="G26" s="494"/>
      <c r="H26" s="494"/>
      <c r="I26" s="494"/>
      <c r="J26" s="494"/>
      <c r="K26" s="494"/>
      <c r="L26" s="494"/>
      <c r="M26" s="494"/>
      <c r="N26" s="494"/>
      <c r="O26" s="494"/>
      <c r="P26" s="494"/>
      <c r="Q26" s="494"/>
      <c r="R26" s="494"/>
      <c r="S26" s="494"/>
      <c r="T26" s="494"/>
      <c r="U26" s="494"/>
      <c r="V26" s="494"/>
      <c r="W26" s="494"/>
      <c r="X26" s="494"/>
      <c r="Y26" s="494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G12" sqref="G12"/>
    </sheetView>
  </sheetViews>
  <sheetFormatPr defaultRowHeight="25.5"/>
  <cols>
    <col min="1" max="1" width="103.85546875" style="1091" customWidth="1"/>
    <col min="2" max="10" width="19.7109375" style="1091" customWidth="1"/>
    <col min="11" max="12" width="10.7109375" style="1091" customWidth="1"/>
    <col min="13" max="13" width="9.140625" style="1091" bestFit="1" customWidth="1"/>
    <col min="14" max="14" width="12.85546875" style="1091" customWidth="1"/>
    <col min="15" max="15" width="23.42578125" style="1091" customWidth="1"/>
    <col min="16" max="17" width="9.140625" style="1091" bestFit="1" customWidth="1"/>
    <col min="18" max="18" width="10.5703125" style="1091" bestFit="1" customWidth="1"/>
    <col min="19" max="19" width="11.28515625" style="1091" customWidth="1"/>
    <col min="20" max="256" width="9.140625" style="1091"/>
    <col min="257" max="257" width="103.85546875" style="1091" customWidth="1"/>
    <col min="258" max="266" width="19.7109375" style="1091" customWidth="1"/>
    <col min="267" max="268" width="10.7109375" style="1091" customWidth="1"/>
    <col min="269" max="269" width="9.140625" style="1091" bestFit="1" customWidth="1"/>
    <col min="270" max="270" width="12.85546875" style="1091" customWidth="1"/>
    <col min="271" max="271" width="23.42578125" style="1091" customWidth="1"/>
    <col min="272" max="273" width="9.140625" style="1091" bestFit="1" customWidth="1"/>
    <col min="274" max="274" width="10.5703125" style="1091" bestFit="1" customWidth="1"/>
    <col min="275" max="275" width="11.28515625" style="1091" customWidth="1"/>
    <col min="276" max="512" width="9.140625" style="1091"/>
    <col min="513" max="513" width="103.85546875" style="1091" customWidth="1"/>
    <col min="514" max="522" width="19.7109375" style="1091" customWidth="1"/>
    <col min="523" max="524" width="10.7109375" style="1091" customWidth="1"/>
    <col min="525" max="525" width="9.140625" style="1091" bestFit="1" customWidth="1"/>
    <col min="526" max="526" width="12.85546875" style="1091" customWidth="1"/>
    <col min="527" max="527" width="23.42578125" style="1091" customWidth="1"/>
    <col min="528" max="529" width="9.140625" style="1091" bestFit="1" customWidth="1"/>
    <col min="530" max="530" width="10.5703125" style="1091" bestFit="1" customWidth="1"/>
    <col min="531" max="531" width="11.28515625" style="1091" customWidth="1"/>
    <col min="532" max="768" width="9.140625" style="1091"/>
    <col min="769" max="769" width="103.85546875" style="1091" customWidth="1"/>
    <col min="770" max="778" width="19.7109375" style="1091" customWidth="1"/>
    <col min="779" max="780" width="10.7109375" style="1091" customWidth="1"/>
    <col min="781" max="781" width="9.140625" style="1091" bestFit="1" customWidth="1"/>
    <col min="782" max="782" width="12.85546875" style="1091" customWidth="1"/>
    <col min="783" max="783" width="23.42578125" style="1091" customWidth="1"/>
    <col min="784" max="785" width="9.140625" style="1091" bestFit="1" customWidth="1"/>
    <col min="786" max="786" width="10.5703125" style="1091" bestFit="1" customWidth="1"/>
    <col min="787" max="787" width="11.28515625" style="1091" customWidth="1"/>
    <col min="788" max="1024" width="9.140625" style="1091"/>
    <col min="1025" max="1025" width="103.85546875" style="1091" customWidth="1"/>
    <col min="1026" max="1034" width="19.7109375" style="1091" customWidth="1"/>
    <col min="1035" max="1036" width="10.7109375" style="1091" customWidth="1"/>
    <col min="1037" max="1037" width="9.140625" style="1091" bestFit="1" customWidth="1"/>
    <col min="1038" max="1038" width="12.85546875" style="1091" customWidth="1"/>
    <col min="1039" max="1039" width="23.42578125" style="1091" customWidth="1"/>
    <col min="1040" max="1041" width="9.140625" style="1091" bestFit="1" customWidth="1"/>
    <col min="1042" max="1042" width="10.5703125" style="1091" bestFit="1" customWidth="1"/>
    <col min="1043" max="1043" width="11.28515625" style="1091" customWidth="1"/>
    <col min="1044" max="1280" width="9.140625" style="1091"/>
    <col min="1281" max="1281" width="103.85546875" style="1091" customWidth="1"/>
    <col min="1282" max="1290" width="19.7109375" style="1091" customWidth="1"/>
    <col min="1291" max="1292" width="10.7109375" style="1091" customWidth="1"/>
    <col min="1293" max="1293" width="9.140625" style="1091" bestFit="1" customWidth="1"/>
    <col min="1294" max="1294" width="12.85546875" style="1091" customWidth="1"/>
    <col min="1295" max="1295" width="23.42578125" style="1091" customWidth="1"/>
    <col min="1296" max="1297" width="9.140625" style="1091" bestFit="1" customWidth="1"/>
    <col min="1298" max="1298" width="10.5703125" style="1091" bestFit="1" customWidth="1"/>
    <col min="1299" max="1299" width="11.28515625" style="1091" customWidth="1"/>
    <col min="1300" max="1536" width="9.140625" style="1091"/>
    <col min="1537" max="1537" width="103.85546875" style="1091" customWidth="1"/>
    <col min="1538" max="1546" width="19.7109375" style="1091" customWidth="1"/>
    <col min="1547" max="1548" width="10.7109375" style="1091" customWidth="1"/>
    <col min="1549" max="1549" width="9.140625" style="1091" bestFit="1" customWidth="1"/>
    <col min="1550" max="1550" width="12.85546875" style="1091" customWidth="1"/>
    <col min="1551" max="1551" width="23.42578125" style="1091" customWidth="1"/>
    <col min="1552" max="1553" width="9.140625" style="1091" bestFit="1" customWidth="1"/>
    <col min="1554" max="1554" width="10.5703125" style="1091" bestFit="1" customWidth="1"/>
    <col min="1555" max="1555" width="11.28515625" style="1091" customWidth="1"/>
    <col min="1556" max="1792" width="9.140625" style="1091"/>
    <col min="1793" max="1793" width="103.85546875" style="1091" customWidth="1"/>
    <col min="1794" max="1802" width="19.7109375" style="1091" customWidth="1"/>
    <col min="1803" max="1804" width="10.7109375" style="1091" customWidth="1"/>
    <col min="1805" max="1805" width="9.140625" style="1091" bestFit="1" customWidth="1"/>
    <col min="1806" max="1806" width="12.85546875" style="1091" customWidth="1"/>
    <col min="1807" max="1807" width="23.42578125" style="1091" customWidth="1"/>
    <col min="1808" max="1809" width="9.140625" style="1091" bestFit="1" customWidth="1"/>
    <col min="1810" max="1810" width="10.5703125" style="1091" bestFit="1" customWidth="1"/>
    <col min="1811" max="1811" width="11.28515625" style="1091" customWidth="1"/>
    <col min="1812" max="2048" width="9.140625" style="1091"/>
    <col min="2049" max="2049" width="103.85546875" style="1091" customWidth="1"/>
    <col min="2050" max="2058" width="19.7109375" style="1091" customWidth="1"/>
    <col min="2059" max="2060" width="10.7109375" style="1091" customWidth="1"/>
    <col min="2061" max="2061" width="9.140625" style="1091" bestFit="1" customWidth="1"/>
    <col min="2062" max="2062" width="12.85546875" style="1091" customWidth="1"/>
    <col min="2063" max="2063" width="23.42578125" style="1091" customWidth="1"/>
    <col min="2064" max="2065" width="9.140625" style="1091" bestFit="1" customWidth="1"/>
    <col min="2066" max="2066" width="10.5703125" style="1091" bestFit="1" customWidth="1"/>
    <col min="2067" max="2067" width="11.28515625" style="1091" customWidth="1"/>
    <col min="2068" max="2304" width="9.140625" style="1091"/>
    <col min="2305" max="2305" width="103.85546875" style="1091" customWidth="1"/>
    <col min="2306" max="2314" width="19.7109375" style="1091" customWidth="1"/>
    <col min="2315" max="2316" width="10.7109375" style="1091" customWidth="1"/>
    <col min="2317" max="2317" width="9.140625" style="1091" bestFit="1" customWidth="1"/>
    <col min="2318" max="2318" width="12.85546875" style="1091" customWidth="1"/>
    <col min="2319" max="2319" width="23.42578125" style="1091" customWidth="1"/>
    <col min="2320" max="2321" width="9.140625" style="1091" bestFit="1" customWidth="1"/>
    <col min="2322" max="2322" width="10.5703125" style="1091" bestFit="1" customWidth="1"/>
    <col min="2323" max="2323" width="11.28515625" style="1091" customWidth="1"/>
    <col min="2324" max="2560" width="9.140625" style="1091"/>
    <col min="2561" max="2561" width="103.85546875" style="1091" customWidth="1"/>
    <col min="2562" max="2570" width="19.7109375" style="1091" customWidth="1"/>
    <col min="2571" max="2572" width="10.7109375" style="1091" customWidth="1"/>
    <col min="2573" max="2573" width="9.140625" style="1091" bestFit="1" customWidth="1"/>
    <col min="2574" max="2574" width="12.85546875" style="1091" customWidth="1"/>
    <col min="2575" max="2575" width="23.42578125" style="1091" customWidth="1"/>
    <col min="2576" max="2577" width="9.140625" style="1091" bestFit="1" customWidth="1"/>
    <col min="2578" max="2578" width="10.5703125" style="1091" bestFit="1" customWidth="1"/>
    <col min="2579" max="2579" width="11.28515625" style="1091" customWidth="1"/>
    <col min="2580" max="2816" width="9.140625" style="1091"/>
    <col min="2817" max="2817" width="103.85546875" style="1091" customWidth="1"/>
    <col min="2818" max="2826" width="19.7109375" style="1091" customWidth="1"/>
    <col min="2827" max="2828" width="10.7109375" style="1091" customWidth="1"/>
    <col min="2829" max="2829" width="9.140625" style="1091" bestFit="1" customWidth="1"/>
    <col min="2830" max="2830" width="12.85546875" style="1091" customWidth="1"/>
    <col min="2831" max="2831" width="23.42578125" style="1091" customWidth="1"/>
    <col min="2832" max="2833" width="9.140625" style="1091" bestFit="1" customWidth="1"/>
    <col min="2834" max="2834" width="10.5703125" style="1091" bestFit="1" customWidth="1"/>
    <col min="2835" max="2835" width="11.28515625" style="1091" customWidth="1"/>
    <col min="2836" max="3072" width="9.140625" style="1091"/>
    <col min="3073" max="3073" width="103.85546875" style="1091" customWidth="1"/>
    <col min="3074" max="3082" width="19.7109375" style="1091" customWidth="1"/>
    <col min="3083" max="3084" width="10.7109375" style="1091" customWidth="1"/>
    <col min="3085" max="3085" width="9.140625" style="1091" bestFit="1" customWidth="1"/>
    <col min="3086" max="3086" width="12.85546875" style="1091" customWidth="1"/>
    <col min="3087" max="3087" width="23.42578125" style="1091" customWidth="1"/>
    <col min="3088" max="3089" width="9.140625" style="1091" bestFit="1" customWidth="1"/>
    <col min="3090" max="3090" width="10.5703125" style="1091" bestFit="1" customWidth="1"/>
    <col min="3091" max="3091" width="11.28515625" style="1091" customWidth="1"/>
    <col min="3092" max="3328" width="9.140625" style="1091"/>
    <col min="3329" max="3329" width="103.85546875" style="1091" customWidth="1"/>
    <col min="3330" max="3338" width="19.7109375" style="1091" customWidth="1"/>
    <col min="3339" max="3340" width="10.7109375" style="1091" customWidth="1"/>
    <col min="3341" max="3341" width="9.140625" style="1091" bestFit="1" customWidth="1"/>
    <col min="3342" max="3342" width="12.85546875" style="1091" customWidth="1"/>
    <col min="3343" max="3343" width="23.42578125" style="1091" customWidth="1"/>
    <col min="3344" max="3345" width="9.140625" style="1091" bestFit="1" customWidth="1"/>
    <col min="3346" max="3346" width="10.5703125" style="1091" bestFit="1" customWidth="1"/>
    <col min="3347" max="3347" width="11.28515625" style="1091" customWidth="1"/>
    <col min="3348" max="3584" width="9.140625" style="1091"/>
    <col min="3585" max="3585" width="103.85546875" style="1091" customWidth="1"/>
    <col min="3586" max="3594" width="19.7109375" style="1091" customWidth="1"/>
    <col min="3595" max="3596" width="10.7109375" style="1091" customWidth="1"/>
    <col min="3597" max="3597" width="9.140625" style="1091" bestFit="1" customWidth="1"/>
    <col min="3598" max="3598" width="12.85546875" style="1091" customWidth="1"/>
    <col min="3599" max="3599" width="23.42578125" style="1091" customWidth="1"/>
    <col min="3600" max="3601" width="9.140625" style="1091" bestFit="1" customWidth="1"/>
    <col min="3602" max="3602" width="10.5703125" style="1091" bestFit="1" customWidth="1"/>
    <col min="3603" max="3603" width="11.28515625" style="1091" customWidth="1"/>
    <col min="3604" max="3840" width="9.140625" style="1091"/>
    <col min="3841" max="3841" width="103.85546875" style="1091" customWidth="1"/>
    <col min="3842" max="3850" width="19.7109375" style="1091" customWidth="1"/>
    <col min="3851" max="3852" width="10.7109375" style="1091" customWidth="1"/>
    <col min="3853" max="3853" width="9.140625" style="1091" bestFit="1" customWidth="1"/>
    <col min="3854" max="3854" width="12.85546875" style="1091" customWidth="1"/>
    <col min="3855" max="3855" width="23.42578125" style="1091" customWidth="1"/>
    <col min="3856" max="3857" width="9.140625" style="1091" bestFit="1" customWidth="1"/>
    <col min="3858" max="3858" width="10.5703125" style="1091" bestFit="1" customWidth="1"/>
    <col min="3859" max="3859" width="11.28515625" style="1091" customWidth="1"/>
    <col min="3860" max="4096" width="9.140625" style="1091"/>
    <col min="4097" max="4097" width="103.85546875" style="1091" customWidth="1"/>
    <col min="4098" max="4106" width="19.7109375" style="1091" customWidth="1"/>
    <col min="4107" max="4108" width="10.7109375" style="1091" customWidth="1"/>
    <col min="4109" max="4109" width="9.140625" style="1091" bestFit="1" customWidth="1"/>
    <col min="4110" max="4110" width="12.85546875" style="1091" customWidth="1"/>
    <col min="4111" max="4111" width="23.42578125" style="1091" customWidth="1"/>
    <col min="4112" max="4113" width="9.140625" style="1091" bestFit="1" customWidth="1"/>
    <col min="4114" max="4114" width="10.5703125" style="1091" bestFit="1" customWidth="1"/>
    <col min="4115" max="4115" width="11.28515625" style="1091" customWidth="1"/>
    <col min="4116" max="4352" width="9.140625" style="1091"/>
    <col min="4353" max="4353" width="103.85546875" style="1091" customWidth="1"/>
    <col min="4354" max="4362" width="19.7109375" style="1091" customWidth="1"/>
    <col min="4363" max="4364" width="10.7109375" style="1091" customWidth="1"/>
    <col min="4365" max="4365" width="9.140625" style="1091" bestFit="1" customWidth="1"/>
    <col min="4366" max="4366" width="12.85546875" style="1091" customWidth="1"/>
    <col min="4367" max="4367" width="23.42578125" style="1091" customWidth="1"/>
    <col min="4368" max="4369" width="9.140625" style="1091" bestFit="1" customWidth="1"/>
    <col min="4370" max="4370" width="10.5703125" style="1091" bestFit="1" customWidth="1"/>
    <col min="4371" max="4371" width="11.28515625" style="1091" customWidth="1"/>
    <col min="4372" max="4608" width="9.140625" style="1091"/>
    <col min="4609" max="4609" width="103.85546875" style="1091" customWidth="1"/>
    <col min="4610" max="4618" width="19.7109375" style="1091" customWidth="1"/>
    <col min="4619" max="4620" width="10.7109375" style="1091" customWidth="1"/>
    <col min="4621" max="4621" width="9.140625" style="1091" bestFit="1" customWidth="1"/>
    <col min="4622" max="4622" width="12.85546875" style="1091" customWidth="1"/>
    <col min="4623" max="4623" width="23.42578125" style="1091" customWidth="1"/>
    <col min="4624" max="4625" width="9.140625" style="1091" bestFit="1" customWidth="1"/>
    <col min="4626" max="4626" width="10.5703125" style="1091" bestFit="1" customWidth="1"/>
    <col min="4627" max="4627" width="11.28515625" style="1091" customWidth="1"/>
    <col min="4628" max="4864" width="9.140625" style="1091"/>
    <col min="4865" max="4865" width="103.85546875" style="1091" customWidth="1"/>
    <col min="4866" max="4874" width="19.7109375" style="1091" customWidth="1"/>
    <col min="4875" max="4876" width="10.7109375" style="1091" customWidth="1"/>
    <col min="4877" max="4877" width="9.140625" style="1091" bestFit="1" customWidth="1"/>
    <col min="4878" max="4878" width="12.85546875" style="1091" customWidth="1"/>
    <col min="4879" max="4879" width="23.42578125" style="1091" customWidth="1"/>
    <col min="4880" max="4881" width="9.140625" style="1091" bestFit="1" customWidth="1"/>
    <col min="4882" max="4882" width="10.5703125" style="1091" bestFit="1" customWidth="1"/>
    <col min="4883" max="4883" width="11.28515625" style="1091" customWidth="1"/>
    <col min="4884" max="5120" width="9.140625" style="1091"/>
    <col min="5121" max="5121" width="103.85546875" style="1091" customWidth="1"/>
    <col min="5122" max="5130" width="19.7109375" style="1091" customWidth="1"/>
    <col min="5131" max="5132" width="10.7109375" style="1091" customWidth="1"/>
    <col min="5133" max="5133" width="9.140625" style="1091" bestFit="1" customWidth="1"/>
    <col min="5134" max="5134" width="12.85546875" style="1091" customWidth="1"/>
    <col min="5135" max="5135" width="23.42578125" style="1091" customWidth="1"/>
    <col min="5136" max="5137" width="9.140625" style="1091" bestFit="1" customWidth="1"/>
    <col min="5138" max="5138" width="10.5703125" style="1091" bestFit="1" customWidth="1"/>
    <col min="5139" max="5139" width="11.28515625" style="1091" customWidth="1"/>
    <col min="5140" max="5376" width="9.140625" style="1091"/>
    <col min="5377" max="5377" width="103.85546875" style="1091" customWidth="1"/>
    <col min="5378" max="5386" width="19.7109375" style="1091" customWidth="1"/>
    <col min="5387" max="5388" width="10.7109375" style="1091" customWidth="1"/>
    <col min="5389" max="5389" width="9.140625" style="1091" bestFit="1" customWidth="1"/>
    <col min="5390" max="5390" width="12.85546875" style="1091" customWidth="1"/>
    <col min="5391" max="5391" width="23.42578125" style="1091" customWidth="1"/>
    <col min="5392" max="5393" width="9.140625" style="1091" bestFit="1" customWidth="1"/>
    <col min="5394" max="5394" width="10.5703125" style="1091" bestFit="1" customWidth="1"/>
    <col min="5395" max="5395" width="11.28515625" style="1091" customWidth="1"/>
    <col min="5396" max="5632" width="9.140625" style="1091"/>
    <col min="5633" max="5633" width="103.85546875" style="1091" customWidth="1"/>
    <col min="5634" max="5642" width="19.7109375" style="1091" customWidth="1"/>
    <col min="5643" max="5644" width="10.7109375" style="1091" customWidth="1"/>
    <col min="5645" max="5645" width="9.140625" style="1091" bestFit="1" customWidth="1"/>
    <col min="5646" max="5646" width="12.85546875" style="1091" customWidth="1"/>
    <col min="5647" max="5647" width="23.42578125" style="1091" customWidth="1"/>
    <col min="5648" max="5649" width="9.140625" style="1091" bestFit="1" customWidth="1"/>
    <col min="5650" max="5650" width="10.5703125" style="1091" bestFit="1" customWidth="1"/>
    <col min="5651" max="5651" width="11.28515625" style="1091" customWidth="1"/>
    <col min="5652" max="5888" width="9.140625" style="1091"/>
    <col min="5889" max="5889" width="103.85546875" style="1091" customWidth="1"/>
    <col min="5890" max="5898" width="19.7109375" style="1091" customWidth="1"/>
    <col min="5899" max="5900" width="10.7109375" style="1091" customWidth="1"/>
    <col min="5901" max="5901" width="9.140625" style="1091" bestFit="1" customWidth="1"/>
    <col min="5902" max="5902" width="12.85546875" style="1091" customWidth="1"/>
    <col min="5903" max="5903" width="23.42578125" style="1091" customWidth="1"/>
    <col min="5904" max="5905" width="9.140625" style="1091" bestFit="1" customWidth="1"/>
    <col min="5906" max="5906" width="10.5703125" style="1091" bestFit="1" customWidth="1"/>
    <col min="5907" max="5907" width="11.28515625" style="1091" customWidth="1"/>
    <col min="5908" max="6144" width="9.140625" style="1091"/>
    <col min="6145" max="6145" width="103.85546875" style="1091" customWidth="1"/>
    <col min="6146" max="6154" width="19.7109375" style="1091" customWidth="1"/>
    <col min="6155" max="6156" width="10.7109375" style="1091" customWidth="1"/>
    <col min="6157" max="6157" width="9.140625" style="1091" bestFit="1" customWidth="1"/>
    <col min="6158" max="6158" width="12.85546875" style="1091" customWidth="1"/>
    <col min="6159" max="6159" width="23.42578125" style="1091" customWidth="1"/>
    <col min="6160" max="6161" width="9.140625" style="1091" bestFit="1" customWidth="1"/>
    <col min="6162" max="6162" width="10.5703125" style="1091" bestFit="1" customWidth="1"/>
    <col min="6163" max="6163" width="11.28515625" style="1091" customWidth="1"/>
    <col min="6164" max="6400" width="9.140625" style="1091"/>
    <col min="6401" max="6401" width="103.85546875" style="1091" customWidth="1"/>
    <col min="6402" max="6410" width="19.7109375" style="1091" customWidth="1"/>
    <col min="6411" max="6412" width="10.7109375" style="1091" customWidth="1"/>
    <col min="6413" max="6413" width="9.140625" style="1091" bestFit="1" customWidth="1"/>
    <col min="6414" max="6414" width="12.85546875" style="1091" customWidth="1"/>
    <col min="6415" max="6415" width="23.42578125" style="1091" customWidth="1"/>
    <col min="6416" max="6417" width="9.140625" style="1091" bestFit="1" customWidth="1"/>
    <col min="6418" max="6418" width="10.5703125" style="1091" bestFit="1" customWidth="1"/>
    <col min="6419" max="6419" width="11.28515625" style="1091" customWidth="1"/>
    <col min="6420" max="6656" width="9.140625" style="1091"/>
    <col min="6657" max="6657" width="103.85546875" style="1091" customWidth="1"/>
    <col min="6658" max="6666" width="19.7109375" style="1091" customWidth="1"/>
    <col min="6667" max="6668" width="10.7109375" style="1091" customWidth="1"/>
    <col min="6669" max="6669" width="9.140625" style="1091" bestFit="1" customWidth="1"/>
    <col min="6670" max="6670" width="12.85546875" style="1091" customWidth="1"/>
    <col min="6671" max="6671" width="23.42578125" style="1091" customWidth="1"/>
    <col min="6672" max="6673" width="9.140625" style="1091" bestFit="1" customWidth="1"/>
    <col min="6674" max="6674" width="10.5703125" style="1091" bestFit="1" customWidth="1"/>
    <col min="6675" max="6675" width="11.28515625" style="1091" customWidth="1"/>
    <col min="6676" max="6912" width="9.140625" style="1091"/>
    <col min="6913" max="6913" width="103.85546875" style="1091" customWidth="1"/>
    <col min="6914" max="6922" width="19.7109375" style="1091" customWidth="1"/>
    <col min="6923" max="6924" width="10.7109375" style="1091" customWidth="1"/>
    <col min="6925" max="6925" width="9.140625" style="1091" bestFit="1" customWidth="1"/>
    <col min="6926" max="6926" width="12.85546875" style="1091" customWidth="1"/>
    <col min="6927" max="6927" width="23.42578125" style="1091" customWidth="1"/>
    <col min="6928" max="6929" width="9.140625" style="1091" bestFit="1" customWidth="1"/>
    <col min="6930" max="6930" width="10.5703125" style="1091" bestFit="1" customWidth="1"/>
    <col min="6931" max="6931" width="11.28515625" style="1091" customWidth="1"/>
    <col min="6932" max="7168" width="9.140625" style="1091"/>
    <col min="7169" max="7169" width="103.85546875" style="1091" customWidth="1"/>
    <col min="7170" max="7178" width="19.7109375" style="1091" customWidth="1"/>
    <col min="7179" max="7180" width="10.7109375" style="1091" customWidth="1"/>
    <col min="7181" max="7181" width="9.140625" style="1091" bestFit="1" customWidth="1"/>
    <col min="7182" max="7182" width="12.85546875" style="1091" customWidth="1"/>
    <col min="7183" max="7183" width="23.42578125" style="1091" customWidth="1"/>
    <col min="7184" max="7185" width="9.140625" style="1091" bestFit="1" customWidth="1"/>
    <col min="7186" max="7186" width="10.5703125" style="1091" bestFit="1" customWidth="1"/>
    <col min="7187" max="7187" width="11.28515625" style="1091" customWidth="1"/>
    <col min="7188" max="7424" width="9.140625" style="1091"/>
    <col min="7425" max="7425" width="103.85546875" style="1091" customWidth="1"/>
    <col min="7426" max="7434" width="19.7109375" style="1091" customWidth="1"/>
    <col min="7435" max="7436" width="10.7109375" style="1091" customWidth="1"/>
    <col min="7437" max="7437" width="9.140625" style="1091" bestFit="1" customWidth="1"/>
    <col min="7438" max="7438" width="12.85546875" style="1091" customWidth="1"/>
    <col min="7439" max="7439" width="23.42578125" style="1091" customWidth="1"/>
    <col min="7440" max="7441" width="9.140625" style="1091" bestFit="1" customWidth="1"/>
    <col min="7442" max="7442" width="10.5703125" style="1091" bestFit="1" customWidth="1"/>
    <col min="7443" max="7443" width="11.28515625" style="1091" customWidth="1"/>
    <col min="7444" max="7680" width="9.140625" style="1091"/>
    <col min="7681" max="7681" width="103.85546875" style="1091" customWidth="1"/>
    <col min="7682" max="7690" width="19.7109375" style="1091" customWidth="1"/>
    <col min="7691" max="7692" width="10.7109375" style="1091" customWidth="1"/>
    <col min="7693" max="7693" width="9.140625" style="1091" bestFit="1" customWidth="1"/>
    <col min="7694" max="7694" width="12.85546875" style="1091" customWidth="1"/>
    <col min="7695" max="7695" width="23.42578125" style="1091" customWidth="1"/>
    <col min="7696" max="7697" width="9.140625" style="1091" bestFit="1" customWidth="1"/>
    <col min="7698" max="7698" width="10.5703125" style="1091" bestFit="1" customWidth="1"/>
    <col min="7699" max="7699" width="11.28515625" style="1091" customWidth="1"/>
    <col min="7700" max="7936" width="9.140625" style="1091"/>
    <col min="7937" max="7937" width="103.85546875" style="1091" customWidth="1"/>
    <col min="7938" max="7946" width="19.7109375" style="1091" customWidth="1"/>
    <col min="7947" max="7948" width="10.7109375" style="1091" customWidth="1"/>
    <col min="7949" max="7949" width="9.140625" style="1091" bestFit="1" customWidth="1"/>
    <col min="7950" max="7950" width="12.85546875" style="1091" customWidth="1"/>
    <col min="7951" max="7951" width="23.42578125" style="1091" customWidth="1"/>
    <col min="7952" max="7953" width="9.140625" style="1091" bestFit="1" customWidth="1"/>
    <col min="7954" max="7954" width="10.5703125" style="1091" bestFit="1" customWidth="1"/>
    <col min="7955" max="7955" width="11.28515625" style="1091" customWidth="1"/>
    <col min="7956" max="8192" width="9.140625" style="1091"/>
    <col min="8193" max="8193" width="103.85546875" style="1091" customWidth="1"/>
    <col min="8194" max="8202" width="19.7109375" style="1091" customWidth="1"/>
    <col min="8203" max="8204" width="10.7109375" style="1091" customWidth="1"/>
    <col min="8205" max="8205" width="9.140625" style="1091" bestFit="1" customWidth="1"/>
    <col min="8206" max="8206" width="12.85546875" style="1091" customWidth="1"/>
    <col min="8207" max="8207" width="23.42578125" style="1091" customWidth="1"/>
    <col min="8208" max="8209" width="9.140625" style="1091" bestFit="1" customWidth="1"/>
    <col min="8210" max="8210" width="10.5703125" style="1091" bestFit="1" customWidth="1"/>
    <col min="8211" max="8211" width="11.28515625" style="1091" customWidth="1"/>
    <col min="8212" max="8448" width="9.140625" style="1091"/>
    <col min="8449" max="8449" width="103.85546875" style="1091" customWidth="1"/>
    <col min="8450" max="8458" width="19.7109375" style="1091" customWidth="1"/>
    <col min="8459" max="8460" width="10.7109375" style="1091" customWidth="1"/>
    <col min="8461" max="8461" width="9.140625" style="1091" bestFit="1" customWidth="1"/>
    <col min="8462" max="8462" width="12.85546875" style="1091" customWidth="1"/>
    <col min="8463" max="8463" width="23.42578125" style="1091" customWidth="1"/>
    <col min="8464" max="8465" width="9.140625" style="1091" bestFit="1" customWidth="1"/>
    <col min="8466" max="8466" width="10.5703125" style="1091" bestFit="1" customWidth="1"/>
    <col min="8467" max="8467" width="11.28515625" style="1091" customWidth="1"/>
    <col min="8468" max="8704" width="9.140625" style="1091"/>
    <col min="8705" max="8705" width="103.85546875" style="1091" customWidth="1"/>
    <col min="8706" max="8714" width="19.7109375" style="1091" customWidth="1"/>
    <col min="8715" max="8716" width="10.7109375" style="1091" customWidth="1"/>
    <col min="8717" max="8717" width="9.140625" style="1091" bestFit="1" customWidth="1"/>
    <col min="8718" max="8718" width="12.85546875" style="1091" customWidth="1"/>
    <col min="8719" max="8719" width="23.42578125" style="1091" customWidth="1"/>
    <col min="8720" max="8721" width="9.140625" style="1091" bestFit="1" customWidth="1"/>
    <col min="8722" max="8722" width="10.5703125" style="1091" bestFit="1" customWidth="1"/>
    <col min="8723" max="8723" width="11.28515625" style="1091" customWidth="1"/>
    <col min="8724" max="8960" width="9.140625" style="1091"/>
    <col min="8961" max="8961" width="103.85546875" style="1091" customWidth="1"/>
    <col min="8962" max="8970" width="19.7109375" style="1091" customWidth="1"/>
    <col min="8971" max="8972" width="10.7109375" style="1091" customWidth="1"/>
    <col min="8973" max="8973" width="9.140625" style="1091" bestFit="1" customWidth="1"/>
    <col min="8974" max="8974" width="12.85546875" style="1091" customWidth="1"/>
    <col min="8975" max="8975" width="23.42578125" style="1091" customWidth="1"/>
    <col min="8976" max="8977" width="9.140625" style="1091" bestFit="1" customWidth="1"/>
    <col min="8978" max="8978" width="10.5703125" style="1091" bestFit="1" customWidth="1"/>
    <col min="8979" max="8979" width="11.28515625" style="1091" customWidth="1"/>
    <col min="8980" max="9216" width="9.140625" style="1091"/>
    <col min="9217" max="9217" width="103.85546875" style="1091" customWidth="1"/>
    <col min="9218" max="9226" width="19.7109375" style="1091" customWidth="1"/>
    <col min="9227" max="9228" width="10.7109375" style="1091" customWidth="1"/>
    <col min="9229" max="9229" width="9.140625" style="1091" bestFit="1" customWidth="1"/>
    <col min="9230" max="9230" width="12.85546875" style="1091" customWidth="1"/>
    <col min="9231" max="9231" width="23.42578125" style="1091" customWidth="1"/>
    <col min="9232" max="9233" width="9.140625" style="1091" bestFit="1" customWidth="1"/>
    <col min="9234" max="9234" width="10.5703125" style="1091" bestFit="1" customWidth="1"/>
    <col min="9235" max="9235" width="11.28515625" style="1091" customWidth="1"/>
    <col min="9236" max="9472" width="9.140625" style="1091"/>
    <col min="9473" max="9473" width="103.85546875" style="1091" customWidth="1"/>
    <col min="9474" max="9482" width="19.7109375" style="1091" customWidth="1"/>
    <col min="9483" max="9484" width="10.7109375" style="1091" customWidth="1"/>
    <col min="9485" max="9485" width="9.140625" style="1091" bestFit="1" customWidth="1"/>
    <col min="9486" max="9486" width="12.85546875" style="1091" customWidth="1"/>
    <col min="9487" max="9487" width="23.42578125" style="1091" customWidth="1"/>
    <col min="9488" max="9489" width="9.140625" style="1091" bestFit="1" customWidth="1"/>
    <col min="9490" max="9490" width="10.5703125" style="1091" bestFit="1" customWidth="1"/>
    <col min="9491" max="9491" width="11.28515625" style="1091" customWidth="1"/>
    <col min="9492" max="9728" width="9.140625" style="1091"/>
    <col min="9729" max="9729" width="103.85546875" style="1091" customWidth="1"/>
    <col min="9730" max="9738" width="19.7109375" style="1091" customWidth="1"/>
    <col min="9739" max="9740" width="10.7109375" style="1091" customWidth="1"/>
    <col min="9741" max="9741" width="9.140625" style="1091" bestFit="1" customWidth="1"/>
    <col min="9742" max="9742" width="12.85546875" style="1091" customWidth="1"/>
    <col min="9743" max="9743" width="23.42578125" style="1091" customWidth="1"/>
    <col min="9744" max="9745" width="9.140625" style="1091" bestFit="1" customWidth="1"/>
    <col min="9746" max="9746" width="10.5703125" style="1091" bestFit="1" customWidth="1"/>
    <col min="9747" max="9747" width="11.28515625" style="1091" customWidth="1"/>
    <col min="9748" max="9984" width="9.140625" style="1091"/>
    <col min="9985" max="9985" width="103.85546875" style="1091" customWidth="1"/>
    <col min="9986" max="9994" width="19.7109375" style="1091" customWidth="1"/>
    <col min="9995" max="9996" width="10.7109375" style="1091" customWidth="1"/>
    <col min="9997" max="9997" width="9.140625" style="1091" bestFit="1" customWidth="1"/>
    <col min="9998" max="9998" width="12.85546875" style="1091" customWidth="1"/>
    <col min="9999" max="9999" width="23.42578125" style="1091" customWidth="1"/>
    <col min="10000" max="10001" width="9.140625" style="1091" bestFit="1" customWidth="1"/>
    <col min="10002" max="10002" width="10.5703125" style="1091" bestFit="1" customWidth="1"/>
    <col min="10003" max="10003" width="11.28515625" style="1091" customWidth="1"/>
    <col min="10004" max="10240" width="9.140625" style="1091"/>
    <col min="10241" max="10241" width="103.85546875" style="1091" customWidth="1"/>
    <col min="10242" max="10250" width="19.7109375" style="1091" customWidth="1"/>
    <col min="10251" max="10252" width="10.7109375" style="1091" customWidth="1"/>
    <col min="10253" max="10253" width="9.140625" style="1091" bestFit="1" customWidth="1"/>
    <col min="10254" max="10254" width="12.85546875" style="1091" customWidth="1"/>
    <col min="10255" max="10255" width="23.42578125" style="1091" customWidth="1"/>
    <col min="10256" max="10257" width="9.140625" style="1091" bestFit="1" customWidth="1"/>
    <col min="10258" max="10258" width="10.5703125" style="1091" bestFit="1" customWidth="1"/>
    <col min="10259" max="10259" width="11.28515625" style="1091" customWidth="1"/>
    <col min="10260" max="10496" width="9.140625" style="1091"/>
    <col min="10497" max="10497" width="103.85546875" style="1091" customWidth="1"/>
    <col min="10498" max="10506" width="19.7109375" style="1091" customWidth="1"/>
    <col min="10507" max="10508" width="10.7109375" style="1091" customWidth="1"/>
    <col min="10509" max="10509" width="9.140625" style="1091" bestFit="1" customWidth="1"/>
    <col min="10510" max="10510" width="12.85546875" style="1091" customWidth="1"/>
    <col min="10511" max="10511" width="23.42578125" style="1091" customWidth="1"/>
    <col min="10512" max="10513" width="9.140625" style="1091" bestFit="1" customWidth="1"/>
    <col min="10514" max="10514" width="10.5703125" style="1091" bestFit="1" customWidth="1"/>
    <col min="10515" max="10515" width="11.28515625" style="1091" customWidth="1"/>
    <col min="10516" max="10752" width="9.140625" style="1091"/>
    <col min="10753" max="10753" width="103.85546875" style="1091" customWidth="1"/>
    <col min="10754" max="10762" width="19.7109375" style="1091" customWidth="1"/>
    <col min="10763" max="10764" width="10.7109375" style="1091" customWidth="1"/>
    <col min="10765" max="10765" width="9.140625" style="1091" bestFit="1" customWidth="1"/>
    <col min="10766" max="10766" width="12.85546875" style="1091" customWidth="1"/>
    <col min="10767" max="10767" width="23.42578125" style="1091" customWidth="1"/>
    <col min="10768" max="10769" width="9.140625" style="1091" bestFit="1" customWidth="1"/>
    <col min="10770" max="10770" width="10.5703125" style="1091" bestFit="1" customWidth="1"/>
    <col min="10771" max="10771" width="11.28515625" style="1091" customWidth="1"/>
    <col min="10772" max="11008" width="9.140625" style="1091"/>
    <col min="11009" max="11009" width="103.85546875" style="1091" customWidth="1"/>
    <col min="11010" max="11018" width="19.7109375" style="1091" customWidth="1"/>
    <col min="11019" max="11020" width="10.7109375" style="1091" customWidth="1"/>
    <col min="11021" max="11021" width="9.140625" style="1091" bestFit="1" customWidth="1"/>
    <col min="11022" max="11022" width="12.85546875" style="1091" customWidth="1"/>
    <col min="11023" max="11023" width="23.42578125" style="1091" customWidth="1"/>
    <col min="11024" max="11025" width="9.140625" style="1091" bestFit="1" customWidth="1"/>
    <col min="11026" max="11026" width="10.5703125" style="1091" bestFit="1" customWidth="1"/>
    <col min="11027" max="11027" width="11.28515625" style="1091" customWidth="1"/>
    <col min="11028" max="11264" width="9.140625" style="1091"/>
    <col min="11265" max="11265" width="103.85546875" style="1091" customWidth="1"/>
    <col min="11266" max="11274" width="19.7109375" style="1091" customWidth="1"/>
    <col min="11275" max="11276" width="10.7109375" style="1091" customWidth="1"/>
    <col min="11277" max="11277" width="9.140625" style="1091" bestFit="1" customWidth="1"/>
    <col min="11278" max="11278" width="12.85546875" style="1091" customWidth="1"/>
    <col min="11279" max="11279" width="23.42578125" style="1091" customWidth="1"/>
    <col min="11280" max="11281" width="9.140625" style="1091" bestFit="1" customWidth="1"/>
    <col min="11282" max="11282" width="10.5703125" style="1091" bestFit="1" customWidth="1"/>
    <col min="11283" max="11283" width="11.28515625" style="1091" customWidth="1"/>
    <col min="11284" max="11520" width="9.140625" style="1091"/>
    <col min="11521" max="11521" width="103.85546875" style="1091" customWidth="1"/>
    <col min="11522" max="11530" width="19.7109375" style="1091" customWidth="1"/>
    <col min="11531" max="11532" width="10.7109375" style="1091" customWidth="1"/>
    <col min="11533" max="11533" width="9.140625" style="1091" bestFit="1" customWidth="1"/>
    <col min="11534" max="11534" width="12.85546875" style="1091" customWidth="1"/>
    <col min="11535" max="11535" width="23.42578125" style="1091" customWidth="1"/>
    <col min="11536" max="11537" width="9.140625" style="1091" bestFit="1" customWidth="1"/>
    <col min="11538" max="11538" width="10.5703125" style="1091" bestFit="1" customWidth="1"/>
    <col min="11539" max="11539" width="11.28515625" style="1091" customWidth="1"/>
    <col min="11540" max="11776" width="9.140625" style="1091"/>
    <col min="11777" max="11777" width="103.85546875" style="1091" customWidth="1"/>
    <col min="11778" max="11786" width="19.7109375" style="1091" customWidth="1"/>
    <col min="11787" max="11788" width="10.7109375" style="1091" customWidth="1"/>
    <col min="11789" max="11789" width="9.140625" style="1091" bestFit="1" customWidth="1"/>
    <col min="11790" max="11790" width="12.85546875" style="1091" customWidth="1"/>
    <col min="11791" max="11791" width="23.42578125" style="1091" customWidth="1"/>
    <col min="11792" max="11793" width="9.140625" style="1091" bestFit="1" customWidth="1"/>
    <col min="11794" max="11794" width="10.5703125" style="1091" bestFit="1" customWidth="1"/>
    <col min="11795" max="11795" width="11.28515625" style="1091" customWidth="1"/>
    <col min="11796" max="12032" width="9.140625" style="1091"/>
    <col min="12033" max="12033" width="103.85546875" style="1091" customWidth="1"/>
    <col min="12034" max="12042" width="19.7109375" style="1091" customWidth="1"/>
    <col min="12043" max="12044" width="10.7109375" style="1091" customWidth="1"/>
    <col min="12045" max="12045" width="9.140625" style="1091" bestFit="1" customWidth="1"/>
    <col min="12046" max="12046" width="12.85546875" style="1091" customWidth="1"/>
    <col min="12047" max="12047" width="23.42578125" style="1091" customWidth="1"/>
    <col min="12048" max="12049" width="9.140625" style="1091" bestFit="1" customWidth="1"/>
    <col min="12050" max="12050" width="10.5703125" style="1091" bestFit="1" customWidth="1"/>
    <col min="12051" max="12051" width="11.28515625" style="1091" customWidth="1"/>
    <col min="12052" max="12288" width="9.140625" style="1091"/>
    <col min="12289" max="12289" width="103.85546875" style="1091" customWidth="1"/>
    <col min="12290" max="12298" width="19.7109375" style="1091" customWidth="1"/>
    <col min="12299" max="12300" width="10.7109375" style="1091" customWidth="1"/>
    <col min="12301" max="12301" width="9.140625" style="1091" bestFit="1" customWidth="1"/>
    <col min="12302" max="12302" width="12.85546875" style="1091" customWidth="1"/>
    <col min="12303" max="12303" width="23.42578125" style="1091" customWidth="1"/>
    <col min="12304" max="12305" width="9.140625" style="1091" bestFit="1" customWidth="1"/>
    <col min="12306" max="12306" width="10.5703125" style="1091" bestFit="1" customWidth="1"/>
    <col min="12307" max="12307" width="11.28515625" style="1091" customWidth="1"/>
    <col min="12308" max="12544" width="9.140625" style="1091"/>
    <col min="12545" max="12545" width="103.85546875" style="1091" customWidth="1"/>
    <col min="12546" max="12554" width="19.7109375" style="1091" customWidth="1"/>
    <col min="12555" max="12556" width="10.7109375" style="1091" customWidth="1"/>
    <col min="12557" max="12557" width="9.140625" style="1091" bestFit="1" customWidth="1"/>
    <col min="12558" max="12558" width="12.85546875" style="1091" customWidth="1"/>
    <col min="12559" max="12559" width="23.42578125" style="1091" customWidth="1"/>
    <col min="12560" max="12561" width="9.140625" style="1091" bestFit="1" customWidth="1"/>
    <col min="12562" max="12562" width="10.5703125" style="1091" bestFit="1" customWidth="1"/>
    <col min="12563" max="12563" width="11.28515625" style="1091" customWidth="1"/>
    <col min="12564" max="12800" width="9.140625" style="1091"/>
    <col min="12801" max="12801" width="103.85546875" style="1091" customWidth="1"/>
    <col min="12802" max="12810" width="19.7109375" style="1091" customWidth="1"/>
    <col min="12811" max="12812" width="10.7109375" style="1091" customWidth="1"/>
    <col min="12813" max="12813" width="9.140625" style="1091" bestFit="1" customWidth="1"/>
    <col min="12814" max="12814" width="12.85546875" style="1091" customWidth="1"/>
    <col min="12815" max="12815" width="23.42578125" style="1091" customWidth="1"/>
    <col min="12816" max="12817" width="9.140625" style="1091" bestFit="1" customWidth="1"/>
    <col min="12818" max="12818" width="10.5703125" style="1091" bestFit="1" customWidth="1"/>
    <col min="12819" max="12819" width="11.28515625" style="1091" customWidth="1"/>
    <col min="12820" max="13056" width="9.140625" style="1091"/>
    <col min="13057" max="13057" width="103.85546875" style="1091" customWidth="1"/>
    <col min="13058" max="13066" width="19.7109375" style="1091" customWidth="1"/>
    <col min="13067" max="13068" width="10.7109375" style="1091" customWidth="1"/>
    <col min="13069" max="13069" width="9.140625" style="1091" bestFit="1" customWidth="1"/>
    <col min="13070" max="13070" width="12.85546875" style="1091" customWidth="1"/>
    <col min="13071" max="13071" width="23.42578125" style="1091" customWidth="1"/>
    <col min="13072" max="13073" width="9.140625" style="1091" bestFit="1" customWidth="1"/>
    <col min="13074" max="13074" width="10.5703125" style="1091" bestFit="1" customWidth="1"/>
    <col min="13075" max="13075" width="11.28515625" style="1091" customWidth="1"/>
    <col min="13076" max="13312" width="9.140625" style="1091"/>
    <col min="13313" max="13313" width="103.85546875" style="1091" customWidth="1"/>
    <col min="13314" max="13322" width="19.7109375" style="1091" customWidth="1"/>
    <col min="13323" max="13324" width="10.7109375" style="1091" customWidth="1"/>
    <col min="13325" max="13325" width="9.140625" style="1091" bestFit="1" customWidth="1"/>
    <col min="13326" max="13326" width="12.85546875" style="1091" customWidth="1"/>
    <col min="13327" max="13327" width="23.42578125" style="1091" customWidth="1"/>
    <col min="13328" max="13329" width="9.140625" style="1091" bestFit="1" customWidth="1"/>
    <col min="13330" max="13330" width="10.5703125" style="1091" bestFit="1" customWidth="1"/>
    <col min="13331" max="13331" width="11.28515625" style="1091" customWidth="1"/>
    <col min="13332" max="13568" width="9.140625" style="1091"/>
    <col min="13569" max="13569" width="103.85546875" style="1091" customWidth="1"/>
    <col min="13570" max="13578" width="19.7109375" style="1091" customWidth="1"/>
    <col min="13579" max="13580" width="10.7109375" style="1091" customWidth="1"/>
    <col min="13581" max="13581" width="9.140625" style="1091" bestFit="1" customWidth="1"/>
    <col min="13582" max="13582" width="12.85546875" style="1091" customWidth="1"/>
    <col min="13583" max="13583" width="23.42578125" style="1091" customWidth="1"/>
    <col min="13584" max="13585" width="9.140625" style="1091" bestFit="1" customWidth="1"/>
    <col min="13586" max="13586" width="10.5703125" style="1091" bestFit="1" customWidth="1"/>
    <col min="13587" max="13587" width="11.28515625" style="1091" customWidth="1"/>
    <col min="13588" max="13824" width="9.140625" style="1091"/>
    <col min="13825" max="13825" width="103.85546875" style="1091" customWidth="1"/>
    <col min="13826" max="13834" width="19.7109375" style="1091" customWidth="1"/>
    <col min="13835" max="13836" width="10.7109375" style="1091" customWidth="1"/>
    <col min="13837" max="13837" width="9.140625" style="1091" bestFit="1" customWidth="1"/>
    <col min="13838" max="13838" width="12.85546875" style="1091" customWidth="1"/>
    <col min="13839" max="13839" width="23.42578125" style="1091" customWidth="1"/>
    <col min="13840" max="13841" width="9.140625" style="1091" bestFit="1" customWidth="1"/>
    <col min="13842" max="13842" width="10.5703125" style="1091" bestFit="1" customWidth="1"/>
    <col min="13843" max="13843" width="11.28515625" style="1091" customWidth="1"/>
    <col min="13844" max="14080" width="9.140625" style="1091"/>
    <col min="14081" max="14081" width="103.85546875" style="1091" customWidth="1"/>
    <col min="14082" max="14090" width="19.7109375" style="1091" customWidth="1"/>
    <col min="14091" max="14092" width="10.7109375" style="1091" customWidth="1"/>
    <col min="14093" max="14093" width="9.140625" style="1091" bestFit="1" customWidth="1"/>
    <col min="14094" max="14094" width="12.85546875" style="1091" customWidth="1"/>
    <col min="14095" max="14095" width="23.42578125" style="1091" customWidth="1"/>
    <col min="14096" max="14097" width="9.140625" style="1091" bestFit="1" customWidth="1"/>
    <col min="14098" max="14098" width="10.5703125" style="1091" bestFit="1" customWidth="1"/>
    <col min="14099" max="14099" width="11.28515625" style="1091" customWidth="1"/>
    <col min="14100" max="14336" width="9.140625" style="1091"/>
    <col min="14337" max="14337" width="103.85546875" style="1091" customWidth="1"/>
    <col min="14338" max="14346" width="19.7109375" style="1091" customWidth="1"/>
    <col min="14347" max="14348" width="10.7109375" style="1091" customWidth="1"/>
    <col min="14349" max="14349" width="9.140625" style="1091" bestFit="1" customWidth="1"/>
    <col min="14350" max="14350" width="12.85546875" style="1091" customWidth="1"/>
    <col min="14351" max="14351" width="23.42578125" style="1091" customWidth="1"/>
    <col min="14352" max="14353" width="9.140625" style="1091" bestFit="1" customWidth="1"/>
    <col min="14354" max="14354" width="10.5703125" style="1091" bestFit="1" customWidth="1"/>
    <col min="14355" max="14355" width="11.28515625" style="1091" customWidth="1"/>
    <col min="14356" max="14592" width="9.140625" style="1091"/>
    <col min="14593" max="14593" width="103.85546875" style="1091" customWidth="1"/>
    <col min="14594" max="14602" width="19.7109375" style="1091" customWidth="1"/>
    <col min="14603" max="14604" width="10.7109375" style="1091" customWidth="1"/>
    <col min="14605" max="14605" width="9.140625" style="1091" bestFit="1" customWidth="1"/>
    <col min="14606" max="14606" width="12.85546875" style="1091" customWidth="1"/>
    <col min="14607" max="14607" width="23.42578125" style="1091" customWidth="1"/>
    <col min="14608" max="14609" width="9.140625" style="1091" bestFit="1" customWidth="1"/>
    <col min="14610" max="14610" width="10.5703125" style="1091" bestFit="1" customWidth="1"/>
    <col min="14611" max="14611" width="11.28515625" style="1091" customWidth="1"/>
    <col min="14612" max="14848" width="9.140625" style="1091"/>
    <col min="14849" max="14849" width="103.85546875" style="1091" customWidth="1"/>
    <col min="14850" max="14858" width="19.7109375" style="1091" customWidth="1"/>
    <col min="14859" max="14860" width="10.7109375" style="1091" customWidth="1"/>
    <col min="14861" max="14861" width="9.140625" style="1091" bestFit="1" customWidth="1"/>
    <col min="14862" max="14862" width="12.85546875" style="1091" customWidth="1"/>
    <col min="14863" max="14863" width="23.42578125" style="1091" customWidth="1"/>
    <col min="14864" max="14865" width="9.140625" style="1091" bestFit="1" customWidth="1"/>
    <col min="14866" max="14866" width="10.5703125" style="1091" bestFit="1" customWidth="1"/>
    <col min="14867" max="14867" width="11.28515625" style="1091" customWidth="1"/>
    <col min="14868" max="15104" width="9.140625" style="1091"/>
    <col min="15105" max="15105" width="103.85546875" style="1091" customWidth="1"/>
    <col min="15106" max="15114" width="19.7109375" style="1091" customWidth="1"/>
    <col min="15115" max="15116" width="10.7109375" style="1091" customWidth="1"/>
    <col min="15117" max="15117" width="9.140625" style="1091" bestFit="1" customWidth="1"/>
    <col min="15118" max="15118" width="12.85546875" style="1091" customWidth="1"/>
    <col min="15119" max="15119" width="23.42578125" style="1091" customWidth="1"/>
    <col min="15120" max="15121" width="9.140625" style="1091" bestFit="1" customWidth="1"/>
    <col min="15122" max="15122" width="10.5703125" style="1091" bestFit="1" customWidth="1"/>
    <col min="15123" max="15123" width="11.28515625" style="1091" customWidth="1"/>
    <col min="15124" max="15360" width="9.140625" style="1091"/>
    <col min="15361" max="15361" width="103.85546875" style="1091" customWidth="1"/>
    <col min="15362" max="15370" width="19.7109375" style="1091" customWidth="1"/>
    <col min="15371" max="15372" width="10.7109375" style="1091" customWidth="1"/>
    <col min="15373" max="15373" width="9.140625" style="1091" bestFit="1" customWidth="1"/>
    <col min="15374" max="15374" width="12.85546875" style="1091" customWidth="1"/>
    <col min="15375" max="15375" width="23.42578125" style="1091" customWidth="1"/>
    <col min="15376" max="15377" width="9.140625" style="1091" bestFit="1" customWidth="1"/>
    <col min="15378" max="15378" width="10.5703125" style="1091" bestFit="1" customWidth="1"/>
    <col min="15379" max="15379" width="11.28515625" style="1091" customWidth="1"/>
    <col min="15380" max="15616" width="9.140625" style="1091"/>
    <col min="15617" max="15617" width="103.85546875" style="1091" customWidth="1"/>
    <col min="15618" max="15626" width="19.7109375" style="1091" customWidth="1"/>
    <col min="15627" max="15628" width="10.7109375" style="1091" customWidth="1"/>
    <col min="15629" max="15629" width="9.140625" style="1091" bestFit="1" customWidth="1"/>
    <col min="15630" max="15630" width="12.85546875" style="1091" customWidth="1"/>
    <col min="15631" max="15631" width="23.42578125" style="1091" customWidth="1"/>
    <col min="15632" max="15633" width="9.140625" style="1091" bestFit="1" customWidth="1"/>
    <col min="15634" max="15634" width="10.5703125" style="1091" bestFit="1" customWidth="1"/>
    <col min="15635" max="15635" width="11.28515625" style="1091" customWidth="1"/>
    <col min="15636" max="15872" width="9.140625" style="1091"/>
    <col min="15873" max="15873" width="103.85546875" style="1091" customWidth="1"/>
    <col min="15874" max="15882" width="19.7109375" style="1091" customWidth="1"/>
    <col min="15883" max="15884" width="10.7109375" style="1091" customWidth="1"/>
    <col min="15885" max="15885" width="9.140625" style="1091" bestFit="1" customWidth="1"/>
    <col min="15886" max="15886" width="12.85546875" style="1091" customWidth="1"/>
    <col min="15887" max="15887" width="23.42578125" style="1091" customWidth="1"/>
    <col min="15888" max="15889" width="9.140625" style="1091" bestFit="1" customWidth="1"/>
    <col min="15890" max="15890" width="10.5703125" style="1091" bestFit="1" customWidth="1"/>
    <col min="15891" max="15891" width="11.28515625" style="1091" customWidth="1"/>
    <col min="15892" max="16128" width="9.140625" style="1091"/>
    <col min="16129" max="16129" width="103.85546875" style="1091" customWidth="1"/>
    <col min="16130" max="16138" width="19.7109375" style="1091" customWidth="1"/>
    <col min="16139" max="16140" width="10.7109375" style="1091" customWidth="1"/>
    <col min="16141" max="16141" width="9.140625" style="1091" bestFit="1" customWidth="1"/>
    <col min="16142" max="16142" width="12.85546875" style="1091" customWidth="1"/>
    <col min="16143" max="16143" width="23.42578125" style="1091" customWidth="1"/>
    <col min="16144" max="16145" width="9.140625" style="1091" bestFit="1" customWidth="1"/>
    <col min="16146" max="16146" width="10.5703125" style="1091" bestFit="1" customWidth="1"/>
    <col min="16147" max="16147" width="11.28515625" style="1091" customWidth="1"/>
    <col min="16148" max="16384" width="9.140625" style="1091"/>
  </cols>
  <sheetData>
    <row r="1" spans="1:17">
      <c r="A1" s="8073"/>
      <c r="B1" s="8073"/>
      <c r="C1" s="8073"/>
      <c r="D1" s="8073"/>
      <c r="E1" s="8073"/>
      <c r="F1" s="8073"/>
      <c r="G1" s="8073"/>
      <c r="H1" s="8073"/>
      <c r="I1" s="8073"/>
      <c r="J1" s="8073"/>
      <c r="K1" s="8073"/>
      <c r="L1" s="8073"/>
      <c r="M1" s="8073"/>
      <c r="N1" s="8073"/>
      <c r="O1" s="8073"/>
      <c r="P1" s="8073"/>
      <c r="Q1" s="8073"/>
    </row>
    <row r="2" spans="1:17" ht="25.5" customHeight="1">
      <c r="A2" s="8073" t="s">
        <v>261</v>
      </c>
      <c r="B2" s="8073"/>
      <c r="C2" s="8073"/>
      <c r="D2" s="8073"/>
      <c r="E2" s="8073"/>
      <c r="F2" s="8073"/>
      <c r="G2" s="8073"/>
      <c r="H2" s="8073"/>
      <c r="I2" s="8073"/>
      <c r="J2" s="8073"/>
      <c r="K2" s="3141"/>
      <c r="L2" s="3141"/>
      <c r="M2" s="3141"/>
      <c r="N2" s="3141"/>
      <c r="O2" s="3141"/>
      <c r="P2" s="3141"/>
      <c r="Q2" s="3141"/>
    </row>
    <row r="3" spans="1:17">
      <c r="A3" s="8142" t="s">
        <v>178</v>
      </c>
      <c r="B3" s="8142"/>
      <c r="C3" s="8142"/>
      <c r="D3" s="8142"/>
      <c r="E3" s="8142"/>
      <c r="F3" s="8142"/>
      <c r="G3" s="8142"/>
      <c r="H3" s="8142"/>
      <c r="I3" s="8142"/>
      <c r="J3" s="8142"/>
      <c r="K3" s="1092"/>
      <c r="L3" s="1092"/>
      <c r="M3" s="1092"/>
      <c r="N3" s="1092"/>
      <c r="O3" s="1092"/>
      <c r="P3" s="1092"/>
    </row>
    <row r="4" spans="1:17" ht="25.5" customHeight="1">
      <c r="A4" s="8073" t="s">
        <v>382</v>
      </c>
      <c r="B4" s="8073"/>
      <c r="C4" s="8073"/>
      <c r="D4" s="8073"/>
      <c r="E4" s="8073"/>
      <c r="F4" s="8073"/>
      <c r="G4" s="8073"/>
      <c r="H4" s="8073"/>
      <c r="I4" s="8073"/>
      <c r="J4" s="8073"/>
      <c r="K4" s="3141"/>
      <c r="L4" s="3141"/>
    </row>
    <row r="5" spans="1:17" ht="26.25" thickBot="1">
      <c r="A5" s="1093"/>
    </row>
    <row r="6" spans="1:17" ht="27" customHeight="1" thickBot="1">
      <c r="A6" s="7895" t="s">
        <v>1</v>
      </c>
      <c r="B6" s="7904" t="s">
        <v>36</v>
      </c>
      <c r="C6" s="8143"/>
      <c r="D6" s="8144"/>
      <c r="E6" s="7904" t="s">
        <v>37</v>
      </c>
      <c r="F6" s="8143"/>
      <c r="G6" s="8144"/>
      <c r="H6" s="7897" t="s">
        <v>38</v>
      </c>
      <c r="I6" s="8137"/>
      <c r="J6" s="8138"/>
      <c r="K6" s="97"/>
      <c r="L6" s="97"/>
    </row>
    <row r="7" spans="1:17" ht="27" customHeight="1" thickBot="1">
      <c r="A7" s="8135"/>
      <c r="B7" s="7906" t="s">
        <v>39</v>
      </c>
      <c r="C7" s="8132"/>
      <c r="D7" s="8133"/>
      <c r="E7" s="7906" t="s">
        <v>39</v>
      </c>
      <c r="F7" s="8132"/>
      <c r="G7" s="8133"/>
      <c r="H7" s="8139"/>
      <c r="I7" s="8140"/>
      <c r="J7" s="8141"/>
      <c r="K7" s="97"/>
      <c r="L7" s="97"/>
    </row>
    <row r="8" spans="1:17" ht="60" customHeight="1" thickBot="1">
      <c r="A8" s="8136"/>
      <c r="B8" s="3327" t="s">
        <v>7</v>
      </c>
      <c r="C8" s="3328" t="s">
        <v>8</v>
      </c>
      <c r="D8" s="3329" t="s">
        <v>9</v>
      </c>
      <c r="E8" s="3327" t="s">
        <v>7</v>
      </c>
      <c r="F8" s="3328" t="s">
        <v>8</v>
      </c>
      <c r="G8" s="3702" t="s">
        <v>9</v>
      </c>
      <c r="H8" s="3706" t="s">
        <v>7</v>
      </c>
      <c r="I8" s="3707" t="s">
        <v>8</v>
      </c>
      <c r="J8" s="3708" t="s">
        <v>9</v>
      </c>
      <c r="K8" s="97"/>
      <c r="L8" s="97"/>
    </row>
    <row r="9" spans="1:17" ht="26.25">
      <c r="A9" s="2652" t="s">
        <v>10</v>
      </c>
      <c r="B9" s="3330"/>
      <c r="C9" s="3331"/>
      <c r="D9" s="3293"/>
      <c r="E9" s="3330"/>
      <c r="F9" s="3331"/>
      <c r="G9" s="3703"/>
      <c r="H9" s="3709"/>
      <c r="I9" s="412"/>
      <c r="J9" s="413"/>
      <c r="K9" s="97"/>
      <c r="L9" s="97"/>
    </row>
    <row r="10" spans="1:17" ht="32.25" customHeight="1">
      <c r="A10" s="3333" t="s">
        <v>264</v>
      </c>
      <c r="B10" s="3334">
        <v>8</v>
      </c>
      <c r="C10" s="3293">
        <v>0</v>
      </c>
      <c r="D10" s="3293">
        <v>8</v>
      </c>
      <c r="E10" s="6126">
        <v>7</v>
      </c>
      <c r="F10" s="3293">
        <v>1</v>
      </c>
      <c r="G10" s="6099">
        <v>8</v>
      </c>
      <c r="H10" s="3573">
        <f t="shared" ref="H10:I12" si="0">B10+E10</f>
        <v>15</v>
      </c>
      <c r="I10" s="3336">
        <f t="shared" si="0"/>
        <v>1</v>
      </c>
      <c r="J10" s="3337">
        <f>SUM(H10:I10)</f>
        <v>16</v>
      </c>
      <c r="K10" s="97"/>
      <c r="L10" s="97"/>
    </row>
    <row r="11" spans="1:17" ht="30.75" customHeight="1">
      <c r="A11" s="3333" t="s">
        <v>265</v>
      </c>
      <c r="B11" s="3338">
        <v>15</v>
      </c>
      <c r="C11" s="3339">
        <v>0</v>
      </c>
      <c r="D11" s="3339">
        <v>15</v>
      </c>
      <c r="E11" s="6127">
        <v>5</v>
      </c>
      <c r="F11" s="3339">
        <v>2</v>
      </c>
      <c r="G11" s="6190">
        <v>7</v>
      </c>
      <c r="H11" s="3710">
        <f t="shared" si="0"/>
        <v>20</v>
      </c>
      <c r="I11" s="3711">
        <f t="shared" si="0"/>
        <v>2</v>
      </c>
      <c r="J11" s="3712">
        <f>H11+I11</f>
        <v>22</v>
      </c>
      <c r="K11" s="97"/>
      <c r="L11" s="97"/>
    </row>
    <row r="12" spans="1:17" ht="34.5" customHeight="1" thickBot="1">
      <c r="A12" s="3333" t="s">
        <v>266</v>
      </c>
      <c r="B12" s="3338">
        <v>10</v>
      </c>
      <c r="C12" s="3339">
        <v>0</v>
      </c>
      <c r="D12" s="3339">
        <v>10</v>
      </c>
      <c r="E12" s="6127">
        <v>4</v>
      </c>
      <c r="F12" s="3339">
        <v>0</v>
      </c>
      <c r="G12" s="6190">
        <v>4</v>
      </c>
      <c r="H12" s="3710">
        <f t="shared" si="0"/>
        <v>14</v>
      </c>
      <c r="I12" s="3711">
        <f t="shared" si="0"/>
        <v>0</v>
      </c>
      <c r="J12" s="3712">
        <f>H12+I12</f>
        <v>14</v>
      </c>
      <c r="K12" s="97"/>
      <c r="L12" s="97"/>
    </row>
    <row r="13" spans="1:17" ht="27" thickBot="1">
      <c r="A13" s="3341" t="s">
        <v>27</v>
      </c>
      <c r="B13" s="3325">
        <f t="shared" ref="B13:H13" si="1">SUM(B10:B12)</f>
        <v>33</v>
      </c>
      <c r="C13" s="3325">
        <f t="shared" si="1"/>
        <v>0</v>
      </c>
      <c r="D13" s="3325">
        <f t="shared" si="1"/>
        <v>33</v>
      </c>
      <c r="E13" s="6128">
        <f>SUM(E10:E12)</f>
        <v>16</v>
      </c>
      <c r="F13" s="3325">
        <f t="shared" si="1"/>
        <v>3</v>
      </c>
      <c r="G13" s="6128">
        <f>SUM(G10:G12)</f>
        <v>19</v>
      </c>
      <c r="H13" s="3713">
        <f t="shared" si="1"/>
        <v>49</v>
      </c>
      <c r="I13" s="3714">
        <f>C13+F13</f>
        <v>3</v>
      </c>
      <c r="J13" s="3715">
        <f>SUM(J10:J12)</f>
        <v>52</v>
      </c>
      <c r="K13" s="97"/>
      <c r="L13" s="97"/>
    </row>
    <row r="14" spans="1:17" ht="27" customHeight="1" thickBot="1">
      <c r="A14" s="3341" t="s">
        <v>15</v>
      </c>
      <c r="B14" s="3342"/>
      <c r="C14" s="3343"/>
      <c r="D14" s="3292"/>
      <c r="E14" s="6129"/>
      <c r="F14" s="3343"/>
      <c r="G14" s="6092"/>
      <c r="H14" s="3716"/>
      <c r="I14" s="3717"/>
      <c r="J14" s="3718"/>
      <c r="K14" s="97"/>
      <c r="L14" s="97"/>
    </row>
    <row r="15" spans="1:17" ht="26.25">
      <c r="A15" s="3729" t="s">
        <v>16</v>
      </c>
      <c r="B15" s="3730"/>
      <c r="C15" s="3731"/>
      <c r="D15" s="3731"/>
      <c r="E15" s="6131"/>
      <c r="F15" s="6192"/>
      <c r="G15" s="6193"/>
      <c r="H15" s="3716"/>
      <c r="I15" s="3719"/>
      <c r="J15" s="3720"/>
      <c r="K15" s="103"/>
      <c r="L15" s="103"/>
    </row>
    <row r="16" spans="1:17" ht="26.25">
      <c r="A16" s="3732" t="s">
        <v>264</v>
      </c>
      <c r="B16" s="3330">
        <v>8</v>
      </c>
      <c r="C16" s="3331">
        <v>0</v>
      </c>
      <c r="D16" s="3293">
        <v>8</v>
      </c>
      <c r="E16" s="6126">
        <v>7</v>
      </c>
      <c r="F16" s="3293">
        <v>1</v>
      </c>
      <c r="G16" s="6099">
        <v>8</v>
      </c>
      <c r="H16" s="3721">
        <f t="shared" ref="H16:I18" si="2">B16+E16</f>
        <v>15</v>
      </c>
      <c r="I16" s="3344">
        <f t="shared" si="2"/>
        <v>1</v>
      </c>
      <c r="J16" s="3345">
        <f>H16+I16</f>
        <v>16</v>
      </c>
      <c r="K16" s="103"/>
      <c r="L16" s="103"/>
    </row>
    <row r="17" spans="1:16" ht="30.75" customHeight="1">
      <c r="A17" s="3732" t="s">
        <v>265</v>
      </c>
      <c r="B17" s="3733">
        <v>15</v>
      </c>
      <c r="C17" s="3734">
        <v>0</v>
      </c>
      <c r="D17" s="3734">
        <v>15</v>
      </c>
      <c r="E17" s="6127">
        <v>6</v>
      </c>
      <c r="F17" s="3734">
        <v>2</v>
      </c>
      <c r="G17" s="6190">
        <f>SUM(E17:F17)</f>
        <v>8</v>
      </c>
      <c r="H17" s="3721">
        <f t="shared" si="2"/>
        <v>21</v>
      </c>
      <c r="I17" s="3344">
        <f t="shared" si="2"/>
        <v>2</v>
      </c>
      <c r="J17" s="3345">
        <f>H17+I17</f>
        <v>23</v>
      </c>
      <c r="K17" s="103"/>
      <c r="L17" s="103"/>
    </row>
    <row r="18" spans="1:16" ht="30" customHeight="1" thickBot="1">
      <c r="A18" s="3735" t="s">
        <v>266</v>
      </c>
      <c r="B18" s="3736">
        <v>10</v>
      </c>
      <c r="C18" s="3737">
        <v>0</v>
      </c>
      <c r="D18" s="3737">
        <v>10</v>
      </c>
      <c r="E18" s="6130">
        <v>4</v>
      </c>
      <c r="F18" s="3346">
        <v>0</v>
      </c>
      <c r="G18" s="6191">
        <v>4</v>
      </c>
      <c r="H18" s="3738">
        <f t="shared" si="2"/>
        <v>14</v>
      </c>
      <c r="I18" s="3739">
        <f t="shared" si="2"/>
        <v>0</v>
      </c>
      <c r="J18" s="3740">
        <f>H18+I18</f>
        <v>14</v>
      </c>
      <c r="K18" s="388"/>
      <c r="L18" s="388"/>
    </row>
    <row r="19" spans="1:16" ht="27" thickBot="1">
      <c r="A19" s="3724" t="s">
        <v>17</v>
      </c>
      <c r="B19" s="3725">
        <f>SUM(B16:B18)</f>
        <v>33</v>
      </c>
      <c r="C19" s="3725">
        <f>SUM(C16:C18)</f>
        <v>0</v>
      </c>
      <c r="D19" s="3725">
        <f>SUM(D16:D18)</f>
        <v>33</v>
      </c>
      <c r="E19" s="6089">
        <f>SUM(E15:E18)</f>
        <v>17</v>
      </c>
      <c r="F19" s="3353">
        <f>SUM(F15:F18)</f>
        <v>3</v>
      </c>
      <c r="G19" s="6089">
        <f>SUM(G15:G18)</f>
        <v>20</v>
      </c>
      <c r="H19" s="3726">
        <f>B19+E19</f>
        <v>50</v>
      </c>
      <c r="I19" s="3727">
        <f>C19+F19</f>
        <v>3</v>
      </c>
      <c r="J19" s="3728">
        <f>H19+I19</f>
        <v>53</v>
      </c>
      <c r="K19" s="104"/>
      <c r="L19" s="104"/>
    </row>
    <row r="20" spans="1:16" ht="26.25" thickBot="1">
      <c r="A20" s="3741" t="s">
        <v>18</v>
      </c>
      <c r="B20" s="3742">
        <v>0</v>
      </c>
      <c r="C20" s="3742">
        <v>0</v>
      </c>
      <c r="D20" s="3743">
        <v>0</v>
      </c>
      <c r="E20" s="6107">
        <v>0</v>
      </c>
      <c r="F20" s="3742">
        <v>0</v>
      </c>
      <c r="G20" s="3744">
        <v>0</v>
      </c>
      <c r="H20" s="3745">
        <v>0</v>
      </c>
      <c r="I20" s="3746">
        <f>SUM(G20:H20)</f>
        <v>0</v>
      </c>
      <c r="J20" s="3747"/>
      <c r="K20" s="388"/>
      <c r="L20" s="388"/>
    </row>
    <row r="21" spans="1:16" ht="27" thickBot="1">
      <c r="A21" s="3748" t="s">
        <v>264</v>
      </c>
      <c r="B21" s="3749">
        <v>0</v>
      </c>
      <c r="C21" s="3750">
        <v>0</v>
      </c>
      <c r="D21" s="3750">
        <v>0</v>
      </c>
      <c r="E21" s="6132">
        <f>SUM(E20:E20)</f>
        <v>0</v>
      </c>
      <c r="F21" s="3750">
        <f>SUM(F20:F20)</f>
        <v>0</v>
      </c>
      <c r="G21" s="3751">
        <f>SUM(G20:G20)</f>
        <v>0</v>
      </c>
      <c r="H21" s="3749">
        <f>SUM(H20:H20)</f>
        <v>0</v>
      </c>
      <c r="I21" s="3750">
        <v>0</v>
      </c>
      <c r="J21" s="3752">
        <f>D21+G21</f>
        <v>0</v>
      </c>
      <c r="K21" s="388"/>
      <c r="L21" s="388"/>
    </row>
    <row r="22" spans="1:16" ht="26.25" thickBot="1">
      <c r="A22" s="3724" t="s">
        <v>19</v>
      </c>
      <c r="B22" s="3353">
        <v>0</v>
      </c>
      <c r="C22" s="3353">
        <v>0</v>
      </c>
      <c r="D22" s="3353">
        <v>0</v>
      </c>
      <c r="E22" s="6128">
        <v>0</v>
      </c>
      <c r="F22" s="3353">
        <f>F18</f>
        <v>0</v>
      </c>
      <c r="G22" s="3705">
        <v>0</v>
      </c>
      <c r="H22" s="3353">
        <v>0</v>
      </c>
      <c r="I22" s="3722">
        <f>I18</f>
        <v>0</v>
      </c>
      <c r="J22" s="3723">
        <v>0</v>
      </c>
      <c r="K22" s="388"/>
      <c r="L22" s="388"/>
    </row>
    <row r="23" spans="1:16" ht="26.25" thickBot="1">
      <c r="A23" s="3354" t="s">
        <v>29</v>
      </c>
      <c r="B23" s="3325">
        <f>SUM(B13)</f>
        <v>33</v>
      </c>
      <c r="C23" s="3325">
        <f>SUM(C20:C22)</f>
        <v>0</v>
      </c>
      <c r="D23" s="3325">
        <f>SUM(D13)</f>
        <v>33</v>
      </c>
      <c r="E23" s="3289">
        <f>SUM(E13)</f>
        <v>16</v>
      </c>
      <c r="F23" s="3289">
        <v>3</v>
      </c>
      <c r="G23" s="3289">
        <v>22</v>
      </c>
      <c r="H23" s="3348">
        <f>SUM(B23+E23)</f>
        <v>49</v>
      </c>
      <c r="I23" s="3349">
        <v>3</v>
      </c>
      <c r="J23" s="3350">
        <f>SUM(J13)</f>
        <v>52</v>
      </c>
      <c r="K23" s="414"/>
      <c r="L23" s="414"/>
    </row>
    <row r="24" spans="1:16" ht="26.25" thickBot="1">
      <c r="A24" s="3354" t="s">
        <v>30</v>
      </c>
      <c r="B24" s="3296">
        <v>0</v>
      </c>
      <c r="C24" s="3296">
        <v>0</v>
      </c>
      <c r="D24" s="3296">
        <v>0</v>
      </c>
      <c r="E24" s="3296">
        <v>0</v>
      </c>
      <c r="F24" s="3296">
        <v>0</v>
      </c>
      <c r="G24" s="3296">
        <v>0</v>
      </c>
      <c r="H24" s="3296">
        <v>0</v>
      </c>
      <c r="I24" s="3296">
        <v>0</v>
      </c>
      <c r="J24" s="3325">
        <f>J22</f>
        <v>0</v>
      </c>
      <c r="K24" s="1094"/>
      <c r="L24" s="1094"/>
    </row>
    <row r="25" spans="1:16" ht="27.75" thickBot="1">
      <c r="A25" s="3355" t="s">
        <v>31</v>
      </c>
      <c r="B25" s="3753">
        <v>33</v>
      </c>
      <c r="C25" s="3753">
        <v>0</v>
      </c>
      <c r="D25" s="3753">
        <f>SUM(D23)</f>
        <v>33</v>
      </c>
      <c r="E25" s="3753">
        <f t="shared" ref="E25:J25" si="3">SUM(E23:E24)</f>
        <v>16</v>
      </c>
      <c r="F25" s="3753">
        <f t="shared" si="3"/>
        <v>3</v>
      </c>
      <c r="G25" s="3753">
        <f>SUM(G13)</f>
        <v>19</v>
      </c>
      <c r="H25" s="3753">
        <f t="shared" si="3"/>
        <v>49</v>
      </c>
      <c r="I25" s="3753">
        <f t="shared" si="3"/>
        <v>3</v>
      </c>
      <c r="J25" s="3753">
        <f t="shared" si="3"/>
        <v>52</v>
      </c>
      <c r="K25" s="1094"/>
      <c r="L25" s="1094"/>
    </row>
    <row r="26" spans="1:16">
      <c r="A26" s="388"/>
      <c r="B26" s="1094"/>
      <c r="C26" s="1094"/>
      <c r="D26" s="1094"/>
      <c r="E26" s="1094"/>
      <c r="F26" s="1094"/>
      <c r="G26" s="1094"/>
      <c r="H26" s="1094"/>
      <c r="I26" s="1094"/>
      <c r="J26" s="1094"/>
      <c r="K26" s="1094"/>
      <c r="L26" s="1094"/>
    </row>
    <row r="27" spans="1:16" ht="25.5" hidden="1" customHeight="1">
      <c r="A27" s="388"/>
      <c r="B27" s="1094"/>
      <c r="C27" s="1094"/>
      <c r="D27" s="1094"/>
      <c r="E27" s="1094"/>
      <c r="F27" s="1094"/>
      <c r="G27" s="1094"/>
      <c r="H27" s="1094"/>
      <c r="I27" s="1094"/>
      <c r="J27" s="1094"/>
      <c r="K27" s="1095"/>
    </row>
    <row r="28" spans="1:16">
      <c r="A28" s="8134"/>
      <c r="B28" s="8134"/>
      <c r="C28" s="8134"/>
      <c r="D28" s="8134"/>
      <c r="E28" s="8134"/>
      <c r="F28" s="8134"/>
      <c r="G28" s="8134"/>
      <c r="H28" s="8134"/>
      <c r="I28" s="8134"/>
      <c r="J28" s="8134"/>
      <c r="K28" s="8134"/>
      <c r="L28" s="8134"/>
      <c r="M28" s="8134"/>
      <c r="N28" s="8134"/>
      <c r="O28" s="8134"/>
      <c r="P28" s="8134"/>
    </row>
    <row r="29" spans="1:16">
      <c r="B29" s="1095"/>
      <c r="C29" s="1095"/>
      <c r="D29" s="1095"/>
      <c r="E29" s="1095"/>
      <c r="F29" s="1095"/>
      <c r="G29" s="1095"/>
      <c r="H29" s="1095"/>
      <c r="I29" s="1095"/>
      <c r="J29" s="1095"/>
      <c r="K29" s="1095"/>
      <c r="L29" s="1095"/>
      <c r="M29" s="1095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50" zoomScaleNormal="50" workbookViewId="0">
      <selection activeCell="G37" sqref="G37"/>
    </sheetView>
  </sheetViews>
  <sheetFormatPr defaultRowHeight="25.5"/>
  <cols>
    <col min="1" max="1" width="103.85546875" style="1091" customWidth="1"/>
    <col min="2" max="10" width="19.7109375" style="1091" customWidth="1"/>
    <col min="11" max="12" width="10.7109375" style="1091" customWidth="1"/>
    <col min="13" max="13" width="9.140625" style="1091" bestFit="1" customWidth="1"/>
    <col min="14" max="14" width="12.85546875" style="1091" customWidth="1"/>
    <col min="15" max="15" width="23.42578125" style="1091" customWidth="1"/>
    <col min="16" max="17" width="9.140625" style="1091" bestFit="1" customWidth="1"/>
    <col min="18" max="18" width="10.5703125" style="1091" bestFit="1" customWidth="1"/>
    <col min="19" max="19" width="11.28515625" style="1091" customWidth="1"/>
    <col min="20" max="256" width="9.140625" style="1091"/>
    <col min="257" max="257" width="103.85546875" style="1091" customWidth="1"/>
    <col min="258" max="266" width="19.7109375" style="1091" customWidth="1"/>
    <col min="267" max="268" width="10.7109375" style="1091" customWidth="1"/>
    <col min="269" max="269" width="9.140625" style="1091" bestFit="1" customWidth="1"/>
    <col min="270" max="270" width="12.85546875" style="1091" customWidth="1"/>
    <col min="271" max="271" width="23.42578125" style="1091" customWidth="1"/>
    <col min="272" max="273" width="9.140625" style="1091" bestFit="1" customWidth="1"/>
    <col min="274" max="274" width="10.5703125" style="1091" bestFit="1" customWidth="1"/>
    <col min="275" max="275" width="11.28515625" style="1091" customWidth="1"/>
    <col min="276" max="512" width="9.140625" style="1091"/>
    <col min="513" max="513" width="103.85546875" style="1091" customWidth="1"/>
    <col min="514" max="522" width="19.7109375" style="1091" customWidth="1"/>
    <col min="523" max="524" width="10.7109375" style="1091" customWidth="1"/>
    <col min="525" max="525" width="9.140625" style="1091" bestFit="1" customWidth="1"/>
    <col min="526" max="526" width="12.85546875" style="1091" customWidth="1"/>
    <col min="527" max="527" width="23.42578125" style="1091" customWidth="1"/>
    <col min="528" max="529" width="9.140625" style="1091" bestFit="1" customWidth="1"/>
    <col min="530" max="530" width="10.5703125" style="1091" bestFit="1" customWidth="1"/>
    <col min="531" max="531" width="11.28515625" style="1091" customWidth="1"/>
    <col min="532" max="768" width="9.140625" style="1091"/>
    <col min="769" max="769" width="103.85546875" style="1091" customWidth="1"/>
    <col min="770" max="778" width="19.7109375" style="1091" customWidth="1"/>
    <col min="779" max="780" width="10.7109375" style="1091" customWidth="1"/>
    <col min="781" max="781" width="9.140625" style="1091" bestFit="1" customWidth="1"/>
    <col min="782" max="782" width="12.85546875" style="1091" customWidth="1"/>
    <col min="783" max="783" width="23.42578125" style="1091" customWidth="1"/>
    <col min="784" max="785" width="9.140625" style="1091" bestFit="1" customWidth="1"/>
    <col min="786" max="786" width="10.5703125" style="1091" bestFit="1" customWidth="1"/>
    <col min="787" max="787" width="11.28515625" style="1091" customWidth="1"/>
    <col min="788" max="1024" width="9.140625" style="1091"/>
    <col min="1025" max="1025" width="103.85546875" style="1091" customWidth="1"/>
    <col min="1026" max="1034" width="19.7109375" style="1091" customWidth="1"/>
    <col min="1035" max="1036" width="10.7109375" style="1091" customWidth="1"/>
    <col min="1037" max="1037" width="9.140625" style="1091" bestFit="1" customWidth="1"/>
    <col min="1038" max="1038" width="12.85546875" style="1091" customWidth="1"/>
    <col min="1039" max="1039" width="23.42578125" style="1091" customWidth="1"/>
    <col min="1040" max="1041" width="9.140625" style="1091" bestFit="1" customWidth="1"/>
    <col min="1042" max="1042" width="10.5703125" style="1091" bestFit="1" customWidth="1"/>
    <col min="1043" max="1043" width="11.28515625" style="1091" customWidth="1"/>
    <col min="1044" max="1280" width="9.140625" style="1091"/>
    <col min="1281" max="1281" width="103.85546875" style="1091" customWidth="1"/>
    <col min="1282" max="1290" width="19.7109375" style="1091" customWidth="1"/>
    <col min="1291" max="1292" width="10.7109375" style="1091" customWidth="1"/>
    <col min="1293" max="1293" width="9.140625" style="1091" bestFit="1" customWidth="1"/>
    <col min="1294" max="1294" width="12.85546875" style="1091" customWidth="1"/>
    <col min="1295" max="1295" width="23.42578125" style="1091" customWidth="1"/>
    <col min="1296" max="1297" width="9.140625" style="1091" bestFit="1" customWidth="1"/>
    <col min="1298" max="1298" width="10.5703125" style="1091" bestFit="1" customWidth="1"/>
    <col min="1299" max="1299" width="11.28515625" style="1091" customWidth="1"/>
    <col min="1300" max="1536" width="9.140625" style="1091"/>
    <col min="1537" max="1537" width="103.85546875" style="1091" customWidth="1"/>
    <col min="1538" max="1546" width="19.7109375" style="1091" customWidth="1"/>
    <col min="1547" max="1548" width="10.7109375" style="1091" customWidth="1"/>
    <col min="1549" max="1549" width="9.140625" style="1091" bestFit="1" customWidth="1"/>
    <col min="1550" max="1550" width="12.85546875" style="1091" customWidth="1"/>
    <col min="1551" max="1551" width="23.42578125" style="1091" customWidth="1"/>
    <col min="1552" max="1553" width="9.140625" style="1091" bestFit="1" customWidth="1"/>
    <col min="1554" max="1554" width="10.5703125" style="1091" bestFit="1" customWidth="1"/>
    <col min="1555" max="1555" width="11.28515625" style="1091" customWidth="1"/>
    <col min="1556" max="1792" width="9.140625" style="1091"/>
    <col min="1793" max="1793" width="103.85546875" style="1091" customWidth="1"/>
    <col min="1794" max="1802" width="19.7109375" style="1091" customWidth="1"/>
    <col min="1803" max="1804" width="10.7109375" style="1091" customWidth="1"/>
    <col min="1805" max="1805" width="9.140625" style="1091" bestFit="1" customWidth="1"/>
    <col min="1806" max="1806" width="12.85546875" style="1091" customWidth="1"/>
    <col min="1807" max="1807" width="23.42578125" style="1091" customWidth="1"/>
    <col min="1808" max="1809" width="9.140625" style="1091" bestFit="1" customWidth="1"/>
    <col min="1810" max="1810" width="10.5703125" style="1091" bestFit="1" customWidth="1"/>
    <col min="1811" max="1811" width="11.28515625" style="1091" customWidth="1"/>
    <col min="1812" max="2048" width="9.140625" style="1091"/>
    <col min="2049" max="2049" width="103.85546875" style="1091" customWidth="1"/>
    <col min="2050" max="2058" width="19.7109375" style="1091" customWidth="1"/>
    <col min="2059" max="2060" width="10.7109375" style="1091" customWidth="1"/>
    <col min="2061" max="2061" width="9.140625" style="1091" bestFit="1" customWidth="1"/>
    <col min="2062" max="2062" width="12.85546875" style="1091" customWidth="1"/>
    <col min="2063" max="2063" width="23.42578125" style="1091" customWidth="1"/>
    <col min="2064" max="2065" width="9.140625" style="1091" bestFit="1" customWidth="1"/>
    <col min="2066" max="2066" width="10.5703125" style="1091" bestFit="1" customWidth="1"/>
    <col min="2067" max="2067" width="11.28515625" style="1091" customWidth="1"/>
    <col min="2068" max="2304" width="9.140625" style="1091"/>
    <col min="2305" max="2305" width="103.85546875" style="1091" customWidth="1"/>
    <col min="2306" max="2314" width="19.7109375" style="1091" customWidth="1"/>
    <col min="2315" max="2316" width="10.7109375" style="1091" customWidth="1"/>
    <col min="2317" max="2317" width="9.140625" style="1091" bestFit="1" customWidth="1"/>
    <col min="2318" max="2318" width="12.85546875" style="1091" customWidth="1"/>
    <col min="2319" max="2319" width="23.42578125" style="1091" customWidth="1"/>
    <col min="2320" max="2321" width="9.140625" style="1091" bestFit="1" customWidth="1"/>
    <col min="2322" max="2322" width="10.5703125" style="1091" bestFit="1" customWidth="1"/>
    <col min="2323" max="2323" width="11.28515625" style="1091" customWidth="1"/>
    <col min="2324" max="2560" width="9.140625" style="1091"/>
    <col min="2561" max="2561" width="103.85546875" style="1091" customWidth="1"/>
    <col min="2562" max="2570" width="19.7109375" style="1091" customWidth="1"/>
    <col min="2571" max="2572" width="10.7109375" style="1091" customWidth="1"/>
    <col min="2573" max="2573" width="9.140625" style="1091" bestFit="1" customWidth="1"/>
    <col min="2574" max="2574" width="12.85546875" style="1091" customWidth="1"/>
    <col min="2575" max="2575" width="23.42578125" style="1091" customWidth="1"/>
    <col min="2576" max="2577" width="9.140625" style="1091" bestFit="1" customWidth="1"/>
    <col min="2578" max="2578" width="10.5703125" style="1091" bestFit="1" customWidth="1"/>
    <col min="2579" max="2579" width="11.28515625" style="1091" customWidth="1"/>
    <col min="2580" max="2816" width="9.140625" style="1091"/>
    <col min="2817" max="2817" width="103.85546875" style="1091" customWidth="1"/>
    <col min="2818" max="2826" width="19.7109375" style="1091" customWidth="1"/>
    <col min="2827" max="2828" width="10.7109375" style="1091" customWidth="1"/>
    <col min="2829" max="2829" width="9.140625" style="1091" bestFit="1" customWidth="1"/>
    <col min="2830" max="2830" width="12.85546875" style="1091" customWidth="1"/>
    <col min="2831" max="2831" width="23.42578125" style="1091" customWidth="1"/>
    <col min="2832" max="2833" width="9.140625" style="1091" bestFit="1" customWidth="1"/>
    <col min="2834" max="2834" width="10.5703125" style="1091" bestFit="1" customWidth="1"/>
    <col min="2835" max="2835" width="11.28515625" style="1091" customWidth="1"/>
    <col min="2836" max="3072" width="9.140625" style="1091"/>
    <col min="3073" max="3073" width="103.85546875" style="1091" customWidth="1"/>
    <col min="3074" max="3082" width="19.7109375" style="1091" customWidth="1"/>
    <col min="3083" max="3084" width="10.7109375" style="1091" customWidth="1"/>
    <col min="3085" max="3085" width="9.140625" style="1091" bestFit="1" customWidth="1"/>
    <col min="3086" max="3086" width="12.85546875" style="1091" customWidth="1"/>
    <col min="3087" max="3087" width="23.42578125" style="1091" customWidth="1"/>
    <col min="3088" max="3089" width="9.140625" style="1091" bestFit="1" customWidth="1"/>
    <col min="3090" max="3090" width="10.5703125" style="1091" bestFit="1" customWidth="1"/>
    <col min="3091" max="3091" width="11.28515625" style="1091" customWidth="1"/>
    <col min="3092" max="3328" width="9.140625" style="1091"/>
    <col min="3329" max="3329" width="103.85546875" style="1091" customWidth="1"/>
    <col min="3330" max="3338" width="19.7109375" style="1091" customWidth="1"/>
    <col min="3339" max="3340" width="10.7109375" style="1091" customWidth="1"/>
    <col min="3341" max="3341" width="9.140625" style="1091" bestFit="1" customWidth="1"/>
    <col min="3342" max="3342" width="12.85546875" style="1091" customWidth="1"/>
    <col min="3343" max="3343" width="23.42578125" style="1091" customWidth="1"/>
    <col min="3344" max="3345" width="9.140625" style="1091" bestFit="1" customWidth="1"/>
    <col min="3346" max="3346" width="10.5703125" style="1091" bestFit="1" customWidth="1"/>
    <col min="3347" max="3347" width="11.28515625" style="1091" customWidth="1"/>
    <col min="3348" max="3584" width="9.140625" style="1091"/>
    <col min="3585" max="3585" width="103.85546875" style="1091" customWidth="1"/>
    <col min="3586" max="3594" width="19.7109375" style="1091" customWidth="1"/>
    <col min="3595" max="3596" width="10.7109375" style="1091" customWidth="1"/>
    <col min="3597" max="3597" width="9.140625" style="1091" bestFit="1" customWidth="1"/>
    <col min="3598" max="3598" width="12.85546875" style="1091" customWidth="1"/>
    <col min="3599" max="3599" width="23.42578125" style="1091" customWidth="1"/>
    <col min="3600" max="3601" width="9.140625" style="1091" bestFit="1" customWidth="1"/>
    <col min="3602" max="3602" width="10.5703125" style="1091" bestFit="1" customWidth="1"/>
    <col min="3603" max="3603" width="11.28515625" style="1091" customWidth="1"/>
    <col min="3604" max="3840" width="9.140625" style="1091"/>
    <col min="3841" max="3841" width="103.85546875" style="1091" customWidth="1"/>
    <col min="3842" max="3850" width="19.7109375" style="1091" customWidth="1"/>
    <col min="3851" max="3852" width="10.7109375" style="1091" customWidth="1"/>
    <col min="3853" max="3853" width="9.140625" style="1091" bestFit="1" customWidth="1"/>
    <col min="3854" max="3854" width="12.85546875" style="1091" customWidth="1"/>
    <col min="3855" max="3855" width="23.42578125" style="1091" customWidth="1"/>
    <col min="3856" max="3857" width="9.140625" style="1091" bestFit="1" customWidth="1"/>
    <col min="3858" max="3858" width="10.5703125" style="1091" bestFit="1" customWidth="1"/>
    <col min="3859" max="3859" width="11.28515625" style="1091" customWidth="1"/>
    <col min="3860" max="4096" width="9.140625" style="1091"/>
    <col min="4097" max="4097" width="103.85546875" style="1091" customWidth="1"/>
    <col min="4098" max="4106" width="19.7109375" style="1091" customWidth="1"/>
    <col min="4107" max="4108" width="10.7109375" style="1091" customWidth="1"/>
    <col min="4109" max="4109" width="9.140625" style="1091" bestFit="1" customWidth="1"/>
    <col min="4110" max="4110" width="12.85546875" style="1091" customWidth="1"/>
    <col min="4111" max="4111" width="23.42578125" style="1091" customWidth="1"/>
    <col min="4112" max="4113" width="9.140625" style="1091" bestFit="1" customWidth="1"/>
    <col min="4114" max="4114" width="10.5703125" style="1091" bestFit="1" customWidth="1"/>
    <col min="4115" max="4115" width="11.28515625" style="1091" customWidth="1"/>
    <col min="4116" max="4352" width="9.140625" style="1091"/>
    <col min="4353" max="4353" width="103.85546875" style="1091" customWidth="1"/>
    <col min="4354" max="4362" width="19.7109375" style="1091" customWidth="1"/>
    <col min="4363" max="4364" width="10.7109375" style="1091" customWidth="1"/>
    <col min="4365" max="4365" width="9.140625" style="1091" bestFit="1" customWidth="1"/>
    <col min="4366" max="4366" width="12.85546875" style="1091" customWidth="1"/>
    <col min="4367" max="4367" width="23.42578125" style="1091" customWidth="1"/>
    <col min="4368" max="4369" width="9.140625" style="1091" bestFit="1" customWidth="1"/>
    <col min="4370" max="4370" width="10.5703125" style="1091" bestFit="1" customWidth="1"/>
    <col min="4371" max="4371" width="11.28515625" style="1091" customWidth="1"/>
    <col min="4372" max="4608" width="9.140625" style="1091"/>
    <col min="4609" max="4609" width="103.85546875" style="1091" customWidth="1"/>
    <col min="4610" max="4618" width="19.7109375" style="1091" customWidth="1"/>
    <col min="4619" max="4620" width="10.7109375" style="1091" customWidth="1"/>
    <col min="4621" max="4621" width="9.140625" style="1091" bestFit="1" customWidth="1"/>
    <col min="4622" max="4622" width="12.85546875" style="1091" customWidth="1"/>
    <col min="4623" max="4623" width="23.42578125" style="1091" customWidth="1"/>
    <col min="4624" max="4625" width="9.140625" style="1091" bestFit="1" customWidth="1"/>
    <col min="4626" max="4626" width="10.5703125" style="1091" bestFit="1" customWidth="1"/>
    <col min="4627" max="4627" width="11.28515625" style="1091" customWidth="1"/>
    <col min="4628" max="4864" width="9.140625" style="1091"/>
    <col min="4865" max="4865" width="103.85546875" style="1091" customWidth="1"/>
    <col min="4866" max="4874" width="19.7109375" style="1091" customWidth="1"/>
    <col min="4875" max="4876" width="10.7109375" style="1091" customWidth="1"/>
    <col min="4877" max="4877" width="9.140625" style="1091" bestFit="1" customWidth="1"/>
    <col min="4878" max="4878" width="12.85546875" style="1091" customWidth="1"/>
    <col min="4879" max="4879" width="23.42578125" style="1091" customWidth="1"/>
    <col min="4880" max="4881" width="9.140625" style="1091" bestFit="1" customWidth="1"/>
    <col min="4882" max="4882" width="10.5703125" style="1091" bestFit="1" customWidth="1"/>
    <col min="4883" max="4883" width="11.28515625" style="1091" customWidth="1"/>
    <col min="4884" max="5120" width="9.140625" style="1091"/>
    <col min="5121" max="5121" width="103.85546875" style="1091" customWidth="1"/>
    <col min="5122" max="5130" width="19.7109375" style="1091" customWidth="1"/>
    <col min="5131" max="5132" width="10.7109375" style="1091" customWidth="1"/>
    <col min="5133" max="5133" width="9.140625" style="1091" bestFit="1" customWidth="1"/>
    <col min="5134" max="5134" width="12.85546875" style="1091" customWidth="1"/>
    <col min="5135" max="5135" width="23.42578125" style="1091" customWidth="1"/>
    <col min="5136" max="5137" width="9.140625" style="1091" bestFit="1" customWidth="1"/>
    <col min="5138" max="5138" width="10.5703125" style="1091" bestFit="1" customWidth="1"/>
    <col min="5139" max="5139" width="11.28515625" style="1091" customWidth="1"/>
    <col min="5140" max="5376" width="9.140625" style="1091"/>
    <col min="5377" max="5377" width="103.85546875" style="1091" customWidth="1"/>
    <col min="5378" max="5386" width="19.7109375" style="1091" customWidth="1"/>
    <col min="5387" max="5388" width="10.7109375" style="1091" customWidth="1"/>
    <col min="5389" max="5389" width="9.140625" style="1091" bestFit="1" customWidth="1"/>
    <col min="5390" max="5390" width="12.85546875" style="1091" customWidth="1"/>
    <col min="5391" max="5391" width="23.42578125" style="1091" customWidth="1"/>
    <col min="5392" max="5393" width="9.140625" style="1091" bestFit="1" customWidth="1"/>
    <col min="5394" max="5394" width="10.5703125" style="1091" bestFit="1" customWidth="1"/>
    <col min="5395" max="5395" width="11.28515625" style="1091" customWidth="1"/>
    <col min="5396" max="5632" width="9.140625" style="1091"/>
    <col min="5633" max="5633" width="103.85546875" style="1091" customWidth="1"/>
    <col min="5634" max="5642" width="19.7109375" style="1091" customWidth="1"/>
    <col min="5643" max="5644" width="10.7109375" style="1091" customWidth="1"/>
    <col min="5645" max="5645" width="9.140625" style="1091" bestFit="1" customWidth="1"/>
    <col min="5646" max="5646" width="12.85546875" style="1091" customWidth="1"/>
    <col min="5647" max="5647" width="23.42578125" style="1091" customWidth="1"/>
    <col min="5648" max="5649" width="9.140625" style="1091" bestFit="1" customWidth="1"/>
    <col min="5650" max="5650" width="10.5703125" style="1091" bestFit="1" customWidth="1"/>
    <col min="5651" max="5651" width="11.28515625" style="1091" customWidth="1"/>
    <col min="5652" max="5888" width="9.140625" style="1091"/>
    <col min="5889" max="5889" width="103.85546875" style="1091" customWidth="1"/>
    <col min="5890" max="5898" width="19.7109375" style="1091" customWidth="1"/>
    <col min="5899" max="5900" width="10.7109375" style="1091" customWidth="1"/>
    <col min="5901" max="5901" width="9.140625" style="1091" bestFit="1" customWidth="1"/>
    <col min="5902" max="5902" width="12.85546875" style="1091" customWidth="1"/>
    <col min="5903" max="5903" width="23.42578125" style="1091" customWidth="1"/>
    <col min="5904" max="5905" width="9.140625" style="1091" bestFit="1" customWidth="1"/>
    <col min="5906" max="5906" width="10.5703125" style="1091" bestFit="1" customWidth="1"/>
    <col min="5907" max="5907" width="11.28515625" style="1091" customWidth="1"/>
    <col min="5908" max="6144" width="9.140625" style="1091"/>
    <col min="6145" max="6145" width="103.85546875" style="1091" customWidth="1"/>
    <col min="6146" max="6154" width="19.7109375" style="1091" customWidth="1"/>
    <col min="6155" max="6156" width="10.7109375" style="1091" customWidth="1"/>
    <col min="6157" max="6157" width="9.140625" style="1091" bestFit="1" customWidth="1"/>
    <col min="6158" max="6158" width="12.85546875" style="1091" customWidth="1"/>
    <col min="6159" max="6159" width="23.42578125" style="1091" customWidth="1"/>
    <col min="6160" max="6161" width="9.140625" style="1091" bestFit="1" customWidth="1"/>
    <col min="6162" max="6162" width="10.5703125" style="1091" bestFit="1" customWidth="1"/>
    <col min="6163" max="6163" width="11.28515625" style="1091" customWidth="1"/>
    <col min="6164" max="6400" width="9.140625" style="1091"/>
    <col min="6401" max="6401" width="103.85546875" style="1091" customWidth="1"/>
    <col min="6402" max="6410" width="19.7109375" style="1091" customWidth="1"/>
    <col min="6411" max="6412" width="10.7109375" style="1091" customWidth="1"/>
    <col min="6413" max="6413" width="9.140625" style="1091" bestFit="1" customWidth="1"/>
    <col min="6414" max="6414" width="12.85546875" style="1091" customWidth="1"/>
    <col min="6415" max="6415" width="23.42578125" style="1091" customWidth="1"/>
    <col min="6416" max="6417" width="9.140625" style="1091" bestFit="1" customWidth="1"/>
    <col min="6418" max="6418" width="10.5703125" style="1091" bestFit="1" customWidth="1"/>
    <col min="6419" max="6419" width="11.28515625" style="1091" customWidth="1"/>
    <col min="6420" max="6656" width="9.140625" style="1091"/>
    <col min="6657" max="6657" width="103.85546875" style="1091" customWidth="1"/>
    <col min="6658" max="6666" width="19.7109375" style="1091" customWidth="1"/>
    <col min="6667" max="6668" width="10.7109375" style="1091" customWidth="1"/>
    <col min="6669" max="6669" width="9.140625" style="1091" bestFit="1" customWidth="1"/>
    <col min="6670" max="6670" width="12.85546875" style="1091" customWidth="1"/>
    <col min="6671" max="6671" width="23.42578125" style="1091" customWidth="1"/>
    <col min="6672" max="6673" width="9.140625" style="1091" bestFit="1" customWidth="1"/>
    <col min="6674" max="6674" width="10.5703125" style="1091" bestFit="1" customWidth="1"/>
    <col min="6675" max="6675" width="11.28515625" style="1091" customWidth="1"/>
    <col min="6676" max="6912" width="9.140625" style="1091"/>
    <col min="6913" max="6913" width="103.85546875" style="1091" customWidth="1"/>
    <col min="6914" max="6922" width="19.7109375" style="1091" customWidth="1"/>
    <col min="6923" max="6924" width="10.7109375" style="1091" customWidth="1"/>
    <col min="6925" max="6925" width="9.140625" style="1091" bestFit="1" customWidth="1"/>
    <col min="6926" max="6926" width="12.85546875" style="1091" customWidth="1"/>
    <col min="6927" max="6927" width="23.42578125" style="1091" customWidth="1"/>
    <col min="6928" max="6929" width="9.140625" style="1091" bestFit="1" customWidth="1"/>
    <col min="6930" max="6930" width="10.5703125" style="1091" bestFit="1" customWidth="1"/>
    <col min="6931" max="6931" width="11.28515625" style="1091" customWidth="1"/>
    <col min="6932" max="7168" width="9.140625" style="1091"/>
    <col min="7169" max="7169" width="103.85546875" style="1091" customWidth="1"/>
    <col min="7170" max="7178" width="19.7109375" style="1091" customWidth="1"/>
    <col min="7179" max="7180" width="10.7109375" style="1091" customWidth="1"/>
    <col min="7181" max="7181" width="9.140625" style="1091" bestFit="1" customWidth="1"/>
    <col min="7182" max="7182" width="12.85546875" style="1091" customWidth="1"/>
    <col min="7183" max="7183" width="23.42578125" style="1091" customWidth="1"/>
    <col min="7184" max="7185" width="9.140625" style="1091" bestFit="1" customWidth="1"/>
    <col min="7186" max="7186" width="10.5703125" style="1091" bestFit="1" customWidth="1"/>
    <col min="7187" max="7187" width="11.28515625" style="1091" customWidth="1"/>
    <col min="7188" max="7424" width="9.140625" style="1091"/>
    <col min="7425" max="7425" width="103.85546875" style="1091" customWidth="1"/>
    <col min="7426" max="7434" width="19.7109375" style="1091" customWidth="1"/>
    <col min="7435" max="7436" width="10.7109375" style="1091" customWidth="1"/>
    <col min="7437" max="7437" width="9.140625" style="1091" bestFit="1" customWidth="1"/>
    <col min="7438" max="7438" width="12.85546875" style="1091" customWidth="1"/>
    <col min="7439" max="7439" width="23.42578125" style="1091" customWidth="1"/>
    <col min="7440" max="7441" width="9.140625" style="1091" bestFit="1" customWidth="1"/>
    <col min="7442" max="7442" width="10.5703125" style="1091" bestFit="1" customWidth="1"/>
    <col min="7443" max="7443" width="11.28515625" style="1091" customWidth="1"/>
    <col min="7444" max="7680" width="9.140625" style="1091"/>
    <col min="7681" max="7681" width="103.85546875" style="1091" customWidth="1"/>
    <col min="7682" max="7690" width="19.7109375" style="1091" customWidth="1"/>
    <col min="7691" max="7692" width="10.7109375" style="1091" customWidth="1"/>
    <col min="7693" max="7693" width="9.140625" style="1091" bestFit="1" customWidth="1"/>
    <col min="7694" max="7694" width="12.85546875" style="1091" customWidth="1"/>
    <col min="7695" max="7695" width="23.42578125" style="1091" customWidth="1"/>
    <col min="7696" max="7697" width="9.140625" style="1091" bestFit="1" customWidth="1"/>
    <col min="7698" max="7698" width="10.5703125" style="1091" bestFit="1" customWidth="1"/>
    <col min="7699" max="7699" width="11.28515625" style="1091" customWidth="1"/>
    <col min="7700" max="7936" width="9.140625" style="1091"/>
    <col min="7937" max="7937" width="103.85546875" style="1091" customWidth="1"/>
    <col min="7938" max="7946" width="19.7109375" style="1091" customWidth="1"/>
    <col min="7947" max="7948" width="10.7109375" style="1091" customWidth="1"/>
    <col min="7949" max="7949" width="9.140625" style="1091" bestFit="1" customWidth="1"/>
    <col min="7950" max="7950" width="12.85546875" style="1091" customWidth="1"/>
    <col min="7951" max="7951" width="23.42578125" style="1091" customWidth="1"/>
    <col min="7952" max="7953" width="9.140625" style="1091" bestFit="1" customWidth="1"/>
    <col min="7954" max="7954" width="10.5703125" style="1091" bestFit="1" customWidth="1"/>
    <col min="7955" max="7955" width="11.28515625" style="1091" customWidth="1"/>
    <col min="7956" max="8192" width="9.140625" style="1091"/>
    <col min="8193" max="8193" width="103.85546875" style="1091" customWidth="1"/>
    <col min="8194" max="8202" width="19.7109375" style="1091" customWidth="1"/>
    <col min="8203" max="8204" width="10.7109375" style="1091" customWidth="1"/>
    <col min="8205" max="8205" width="9.140625" style="1091" bestFit="1" customWidth="1"/>
    <col min="8206" max="8206" width="12.85546875" style="1091" customWidth="1"/>
    <col min="8207" max="8207" width="23.42578125" style="1091" customWidth="1"/>
    <col min="8208" max="8209" width="9.140625" style="1091" bestFit="1" customWidth="1"/>
    <col min="8210" max="8210" width="10.5703125" style="1091" bestFit="1" customWidth="1"/>
    <col min="8211" max="8211" width="11.28515625" style="1091" customWidth="1"/>
    <col min="8212" max="8448" width="9.140625" style="1091"/>
    <col min="8449" max="8449" width="103.85546875" style="1091" customWidth="1"/>
    <col min="8450" max="8458" width="19.7109375" style="1091" customWidth="1"/>
    <col min="8459" max="8460" width="10.7109375" style="1091" customWidth="1"/>
    <col min="8461" max="8461" width="9.140625" style="1091" bestFit="1" customWidth="1"/>
    <col min="8462" max="8462" width="12.85546875" style="1091" customWidth="1"/>
    <col min="8463" max="8463" width="23.42578125" style="1091" customWidth="1"/>
    <col min="8464" max="8465" width="9.140625" style="1091" bestFit="1" customWidth="1"/>
    <col min="8466" max="8466" width="10.5703125" style="1091" bestFit="1" customWidth="1"/>
    <col min="8467" max="8467" width="11.28515625" style="1091" customWidth="1"/>
    <col min="8468" max="8704" width="9.140625" style="1091"/>
    <col min="8705" max="8705" width="103.85546875" style="1091" customWidth="1"/>
    <col min="8706" max="8714" width="19.7109375" style="1091" customWidth="1"/>
    <col min="8715" max="8716" width="10.7109375" style="1091" customWidth="1"/>
    <col min="8717" max="8717" width="9.140625" style="1091" bestFit="1" customWidth="1"/>
    <col min="8718" max="8718" width="12.85546875" style="1091" customWidth="1"/>
    <col min="8719" max="8719" width="23.42578125" style="1091" customWidth="1"/>
    <col min="8720" max="8721" width="9.140625" style="1091" bestFit="1" customWidth="1"/>
    <col min="8722" max="8722" width="10.5703125" style="1091" bestFit="1" customWidth="1"/>
    <col min="8723" max="8723" width="11.28515625" style="1091" customWidth="1"/>
    <col min="8724" max="8960" width="9.140625" style="1091"/>
    <col min="8961" max="8961" width="103.85546875" style="1091" customWidth="1"/>
    <col min="8962" max="8970" width="19.7109375" style="1091" customWidth="1"/>
    <col min="8971" max="8972" width="10.7109375" style="1091" customWidth="1"/>
    <col min="8973" max="8973" width="9.140625" style="1091" bestFit="1" customWidth="1"/>
    <col min="8974" max="8974" width="12.85546875" style="1091" customWidth="1"/>
    <col min="8975" max="8975" width="23.42578125" style="1091" customWidth="1"/>
    <col min="8976" max="8977" width="9.140625" style="1091" bestFit="1" customWidth="1"/>
    <col min="8978" max="8978" width="10.5703125" style="1091" bestFit="1" customWidth="1"/>
    <col min="8979" max="8979" width="11.28515625" style="1091" customWidth="1"/>
    <col min="8980" max="9216" width="9.140625" style="1091"/>
    <col min="9217" max="9217" width="103.85546875" style="1091" customWidth="1"/>
    <col min="9218" max="9226" width="19.7109375" style="1091" customWidth="1"/>
    <col min="9227" max="9228" width="10.7109375" style="1091" customWidth="1"/>
    <col min="9229" max="9229" width="9.140625" style="1091" bestFit="1" customWidth="1"/>
    <col min="9230" max="9230" width="12.85546875" style="1091" customWidth="1"/>
    <col min="9231" max="9231" width="23.42578125" style="1091" customWidth="1"/>
    <col min="9232" max="9233" width="9.140625" style="1091" bestFit="1" customWidth="1"/>
    <col min="9234" max="9234" width="10.5703125" style="1091" bestFit="1" customWidth="1"/>
    <col min="9235" max="9235" width="11.28515625" style="1091" customWidth="1"/>
    <col min="9236" max="9472" width="9.140625" style="1091"/>
    <col min="9473" max="9473" width="103.85546875" style="1091" customWidth="1"/>
    <col min="9474" max="9482" width="19.7109375" style="1091" customWidth="1"/>
    <col min="9483" max="9484" width="10.7109375" style="1091" customWidth="1"/>
    <col min="9485" max="9485" width="9.140625" style="1091" bestFit="1" customWidth="1"/>
    <col min="9486" max="9486" width="12.85546875" style="1091" customWidth="1"/>
    <col min="9487" max="9487" width="23.42578125" style="1091" customWidth="1"/>
    <col min="9488" max="9489" width="9.140625" style="1091" bestFit="1" customWidth="1"/>
    <col min="9490" max="9490" width="10.5703125" style="1091" bestFit="1" customWidth="1"/>
    <col min="9491" max="9491" width="11.28515625" style="1091" customWidth="1"/>
    <col min="9492" max="9728" width="9.140625" style="1091"/>
    <col min="9729" max="9729" width="103.85546875" style="1091" customWidth="1"/>
    <col min="9730" max="9738" width="19.7109375" style="1091" customWidth="1"/>
    <col min="9739" max="9740" width="10.7109375" style="1091" customWidth="1"/>
    <col min="9741" max="9741" width="9.140625" style="1091" bestFit="1" customWidth="1"/>
    <col min="9742" max="9742" width="12.85546875" style="1091" customWidth="1"/>
    <col min="9743" max="9743" width="23.42578125" style="1091" customWidth="1"/>
    <col min="9744" max="9745" width="9.140625" style="1091" bestFit="1" customWidth="1"/>
    <col min="9746" max="9746" width="10.5703125" style="1091" bestFit="1" customWidth="1"/>
    <col min="9747" max="9747" width="11.28515625" style="1091" customWidth="1"/>
    <col min="9748" max="9984" width="9.140625" style="1091"/>
    <col min="9985" max="9985" width="103.85546875" style="1091" customWidth="1"/>
    <col min="9986" max="9994" width="19.7109375" style="1091" customWidth="1"/>
    <col min="9995" max="9996" width="10.7109375" style="1091" customWidth="1"/>
    <col min="9997" max="9997" width="9.140625" style="1091" bestFit="1" customWidth="1"/>
    <col min="9998" max="9998" width="12.85546875" style="1091" customWidth="1"/>
    <col min="9999" max="9999" width="23.42578125" style="1091" customWidth="1"/>
    <col min="10000" max="10001" width="9.140625" style="1091" bestFit="1" customWidth="1"/>
    <col min="10002" max="10002" width="10.5703125" style="1091" bestFit="1" customWidth="1"/>
    <col min="10003" max="10003" width="11.28515625" style="1091" customWidth="1"/>
    <col min="10004" max="10240" width="9.140625" style="1091"/>
    <col min="10241" max="10241" width="103.85546875" style="1091" customWidth="1"/>
    <col min="10242" max="10250" width="19.7109375" style="1091" customWidth="1"/>
    <col min="10251" max="10252" width="10.7109375" style="1091" customWidth="1"/>
    <col min="10253" max="10253" width="9.140625" style="1091" bestFit="1" customWidth="1"/>
    <col min="10254" max="10254" width="12.85546875" style="1091" customWidth="1"/>
    <col min="10255" max="10255" width="23.42578125" style="1091" customWidth="1"/>
    <col min="10256" max="10257" width="9.140625" style="1091" bestFit="1" customWidth="1"/>
    <col min="10258" max="10258" width="10.5703125" style="1091" bestFit="1" customWidth="1"/>
    <col min="10259" max="10259" width="11.28515625" style="1091" customWidth="1"/>
    <col min="10260" max="10496" width="9.140625" style="1091"/>
    <col min="10497" max="10497" width="103.85546875" style="1091" customWidth="1"/>
    <col min="10498" max="10506" width="19.7109375" style="1091" customWidth="1"/>
    <col min="10507" max="10508" width="10.7109375" style="1091" customWidth="1"/>
    <col min="10509" max="10509" width="9.140625" style="1091" bestFit="1" customWidth="1"/>
    <col min="10510" max="10510" width="12.85546875" style="1091" customWidth="1"/>
    <col min="10511" max="10511" width="23.42578125" style="1091" customWidth="1"/>
    <col min="10512" max="10513" width="9.140625" style="1091" bestFit="1" customWidth="1"/>
    <col min="10514" max="10514" width="10.5703125" style="1091" bestFit="1" customWidth="1"/>
    <col min="10515" max="10515" width="11.28515625" style="1091" customWidth="1"/>
    <col min="10516" max="10752" width="9.140625" style="1091"/>
    <col min="10753" max="10753" width="103.85546875" style="1091" customWidth="1"/>
    <col min="10754" max="10762" width="19.7109375" style="1091" customWidth="1"/>
    <col min="10763" max="10764" width="10.7109375" style="1091" customWidth="1"/>
    <col min="10765" max="10765" width="9.140625" style="1091" bestFit="1" customWidth="1"/>
    <col min="10766" max="10766" width="12.85546875" style="1091" customWidth="1"/>
    <col min="10767" max="10767" width="23.42578125" style="1091" customWidth="1"/>
    <col min="10768" max="10769" width="9.140625" style="1091" bestFit="1" customWidth="1"/>
    <col min="10770" max="10770" width="10.5703125" style="1091" bestFit="1" customWidth="1"/>
    <col min="10771" max="10771" width="11.28515625" style="1091" customWidth="1"/>
    <col min="10772" max="11008" width="9.140625" style="1091"/>
    <col min="11009" max="11009" width="103.85546875" style="1091" customWidth="1"/>
    <col min="11010" max="11018" width="19.7109375" style="1091" customWidth="1"/>
    <col min="11019" max="11020" width="10.7109375" style="1091" customWidth="1"/>
    <col min="11021" max="11021" width="9.140625" style="1091" bestFit="1" customWidth="1"/>
    <col min="11022" max="11022" width="12.85546875" style="1091" customWidth="1"/>
    <col min="11023" max="11023" width="23.42578125" style="1091" customWidth="1"/>
    <col min="11024" max="11025" width="9.140625" style="1091" bestFit="1" customWidth="1"/>
    <col min="11026" max="11026" width="10.5703125" style="1091" bestFit="1" customWidth="1"/>
    <col min="11027" max="11027" width="11.28515625" style="1091" customWidth="1"/>
    <col min="11028" max="11264" width="9.140625" style="1091"/>
    <col min="11265" max="11265" width="103.85546875" style="1091" customWidth="1"/>
    <col min="11266" max="11274" width="19.7109375" style="1091" customWidth="1"/>
    <col min="11275" max="11276" width="10.7109375" style="1091" customWidth="1"/>
    <col min="11277" max="11277" width="9.140625" style="1091" bestFit="1" customWidth="1"/>
    <col min="11278" max="11278" width="12.85546875" style="1091" customWidth="1"/>
    <col min="11279" max="11279" width="23.42578125" style="1091" customWidth="1"/>
    <col min="11280" max="11281" width="9.140625" style="1091" bestFit="1" customWidth="1"/>
    <col min="11282" max="11282" width="10.5703125" style="1091" bestFit="1" customWidth="1"/>
    <col min="11283" max="11283" width="11.28515625" style="1091" customWidth="1"/>
    <col min="11284" max="11520" width="9.140625" style="1091"/>
    <col min="11521" max="11521" width="103.85546875" style="1091" customWidth="1"/>
    <col min="11522" max="11530" width="19.7109375" style="1091" customWidth="1"/>
    <col min="11531" max="11532" width="10.7109375" style="1091" customWidth="1"/>
    <col min="11533" max="11533" width="9.140625" style="1091" bestFit="1" customWidth="1"/>
    <col min="11534" max="11534" width="12.85546875" style="1091" customWidth="1"/>
    <col min="11535" max="11535" width="23.42578125" style="1091" customWidth="1"/>
    <col min="11536" max="11537" width="9.140625" style="1091" bestFit="1" customWidth="1"/>
    <col min="11538" max="11538" width="10.5703125" style="1091" bestFit="1" customWidth="1"/>
    <col min="11539" max="11539" width="11.28515625" style="1091" customWidth="1"/>
    <col min="11540" max="11776" width="9.140625" style="1091"/>
    <col min="11777" max="11777" width="103.85546875" style="1091" customWidth="1"/>
    <col min="11778" max="11786" width="19.7109375" style="1091" customWidth="1"/>
    <col min="11787" max="11788" width="10.7109375" style="1091" customWidth="1"/>
    <col min="11789" max="11789" width="9.140625" style="1091" bestFit="1" customWidth="1"/>
    <col min="11790" max="11790" width="12.85546875" style="1091" customWidth="1"/>
    <col min="11791" max="11791" width="23.42578125" style="1091" customWidth="1"/>
    <col min="11792" max="11793" width="9.140625" style="1091" bestFit="1" customWidth="1"/>
    <col min="11794" max="11794" width="10.5703125" style="1091" bestFit="1" customWidth="1"/>
    <col min="11795" max="11795" width="11.28515625" style="1091" customWidth="1"/>
    <col min="11796" max="12032" width="9.140625" style="1091"/>
    <col min="12033" max="12033" width="103.85546875" style="1091" customWidth="1"/>
    <col min="12034" max="12042" width="19.7109375" style="1091" customWidth="1"/>
    <col min="12043" max="12044" width="10.7109375" style="1091" customWidth="1"/>
    <col min="12045" max="12045" width="9.140625" style="1091" bestFit="1" customWidth="1"/>
    <col min="12046" max="12046" width="12.85546875" style="1091" customWidth="1"/>
    <col min="12047" max="12047" width="23.42578125" style="1091" customWidth="1"/>
    <col min="12048" max="12049" width="9.140625" style="1091" bestFit="1" customWidth="1"/>
    <col min="12050" max="12050" width="10.5703125" style="1091" bestFit="1" customWidth="1"/>
    <col min="12051" max="12051" width="11.28515625" style="1091" customWidth="1"/>
    <col min="12052" max="12288" width="9.140625" style="1091"/>
    <col min="12289" max="12289" width="103.85546875" style="1091" customWidth="1"/>
    <col min="12290" max="12298" width="19.7109375" style="1091" customWidth="1"/>
    <col min="12299" max="12300" width="10.7109375" style="1091" customWidth="1"/>
    <col min="12301" max="12301" width="9.140625" style="1091" bestFit="1" customWidth="1"/>
    <col min="12302" max="12302" width="12.85546875" style="1091" customWidth="1"/>
    <col min="12303" max="12303" width="23.42578125" style="1091" customWidth="1"/>
    <col min="12304" max="12305" width="9.140625" style="1091" bestFit="1" customWidth="1"/>
    <col min="12306" max="12306" width="10.5703125" style="1091" bestFit="1" customWidth="1"/>
    <col min="12307" max="12307" width="11.28515625" style="1091" customWidth="1"/>
    <col min="12308" max="12544" width="9.140625" style="1091"/>
    <col min="12545" max="12545" width="103.85546875" style="1091" customWidth="1"/>
    <col min="12546" max="12554" width="19.7109375" style="1091" customWidth="1"/>
    <col min="12555" max="12556" width="10.7109375" style="1091" customWidth="1"/>
    <col min="12557" max="12557" width="9.140625" style="1091" bestFit="1" customWidth="1"/>
    <col min="12558" max="12558" width="12.85546875" style="1091" customWidth="1"/>
    <col min="12559" max="12559" width="23.42578125" style="1091" customWidth="1"/>
    <col min="12560" max="12561" width="9.140625" style="1091" bestFit="1" customWidth="1"/>
    <col min="12562" max="12562" width="10.5703125" style="1091" bestFit="1" customWidth="1"/>
    <col min="12563" max="12563" width="11.28515625" style="1091" customWidth="1"/>
    <col min="12564" max="12800" width="9.140625" style="1091"/>
    <col min="12801" max="12801" width="103.85546875" style="1091" customWidth="1"/>
    <col min="12802" max="12810" width="19.7109375" style="1091" customWidth="1"/>
    <col min="12811" max="12812" width="10.7109375" style="1091" customWidth="1"/>
    <col min="12813" max="12813" width="9.140625" style="1091" bestFit="1" customWidth="1"/>
    <col min="12814" max="12814" width="12.85546875" style="1091" customWidth="1"/>
    <col min="12815" max="12815" width="23.42578125" style="1091" customWidth="1"/>
    <col min="12816" max="12817" width="9.140625" style="1091" bestFit="1" customWidth="1"/>
    <col min="12818" max="12818" width="10.5703125" style="1091" bestFit="1" customWidth="1"/>
    <col min="12819" max="12819" width="11.28515625" style="1091" customWidth="1"/>
    <col min="12820" max="13056" width="9.140625" style="1091"/>
    <col min="13057" max="13057" width="103.85546875" style="1091" customWidth="1"/>
    <col min="13058" max="13066" width="19.7109375" style="1091" customWidth="1"/>
    <col min="13067" max="13068" width="10.7109375" style="1091" customWidth="1"/>
    <col min="13069" max="13069" width="9.140625" style="1091" bestFit="1" customWidth="1"/>
    <col min="13070" max="13070" width="12.85546875" style="1091" customWidth="1"/>
    <col min="13071" max="13071" width="23.42578125" style="1091" customWidth="1"/>
    <col min="13072" max="13073" width="9.140625" style="1091" bestFit="1" customWidth="1"/>
    <col min="13074" max="13074" width="10.5703125" style="1091" bestFit="1" customWidth="1"/>
    <col min="13075" max="13075" width="11.28515625" style="1091" customWidth="1"/>
    <col min="13076" max="13312" width="9.140625" style="1091"/>
    <col min="13313" max="13313" width="103.85546875" style="1091" customWidth="1"/>
    <col min="13314" max="13322" width="19.7109375" style="1091" customWidth="1"/>
    <col min="13323" max="13324" width="10.7109375" style="1091" customWidth="1"/>
    <col min="13325" max="13325" width="9.140625" style="1091" bestFit="1" customWidth="1"/>
    <col min="13326" max="13326" width="12.85546875" style="1091" customWidth="1"/>
    <col min="13327" max="13327" width="23.42578125" style="1091" customWidth="1"/>
    <col min="13328" max="13329" width="9.140625" style="1091" bestFit="1" customWidth="1"/>
    <col min="13330" max="13330" width="10.5703125" style="1091" bestFit="1" customWidth="1"/>
    <col min="13331" max="13331" width="11.28515625" style="1091" customWidth="1"/>
    <col min="13332" max="13568" width="9.140625" style="1091"/>
    <col min="13569" max="13569" width="103.85546875" style="1091" customWidth="1"/>
    <col min="13570" max="13578" width="19.7109375" style="1091" customWidth="1"/>
    <col min="13579" max="13580" width="10.7109375" style="1091" customWidth="1"/>
    <col min="13581" max="13581" width="9.140625" style="1091" bestFit="1" customWidth="1"/>
    <col min="13582" max="13582" width="12.85546875" style="1091" customWidth="1"/>
    <col min="13583" max="13583" width="23.42578125" style="1091" customWidth="1"/>
    <col min="13584" max="13585" width="9.140625" style="1091" bestFit="1" customWidth="1"/>
    <col min="13586" max="13586" width="10.5703125" style="1091" bestFit="1" customWidth="1"/>
    <col min="13587" max="13587" width="11.28515625" style="1091" customWidth="1"/>
    <col min="13588" max="13824" width="9.140625" style="1091"/>
    <col min="13825" max="13825" width="103.85546875" style="1091" customWidth="1"/>
    <col min="13826" max="13834" width="19.7109375" style="1091" customWidth="1"/>
    <col min="13835" max="13836" width="10.7109375" style="1091" customWidth="1"/>
    <col min="13837" max="13837" width="9.140625" style="1091" bestFit="1" customWidth="1"/>
    <col min="13838" max="13838" width="12.85546875" style="1091" customWidth="1"/>
    <col min="13839" max="13839" width="23.42578125" style="1091" customWidth="1"/>
    <col min="13840" max="13841" width="9.140625" style="1091" bestFit="1" customWidth="1"/>
    <col min="13842" max="13842" width="10.5703125" style="1091" bestFit="1" customWidth="1"/>
    <col min="13843" max="13843" width="11.28515625" style="1091" customWidth="1"/>
    <col min="13844" max="14080" width="9.140625" style="1091"/>
    <col min="14081" max="14081" width="103.85546875" style="1091" customWidth="1"/>
    <col min="14082" max="14090" width="19.7109375" style="1091" customWidth="1"/>
    <col min="14091" max="14092" width="10.7109375" style="1091" customWidth="1"/>
    <col min="14093" max="14093" width="9.140625" style="1091" bestFit="1" customWidth="1"/>
    <col min="14094" max="14094" width="12.85546875" style="1091" customWidth="1"/>
    <col min="14095" max="14095" width="23.42578125" style="1091" customWidth="1"/>
    <col min="14096" max="14097" width="9.140625" style="1091" bestFit="1" customWidth="1"/>
    <col min="14098" max="14098" width="10.5703125" style="1091" bestFit="1" customWidth="1"/>
    <col min="14099" max="14099" width="11.28515625" style="1091" customWidth="1"/>
    <col min="14100" max="14336" width="9.140625" style="1091"/>
    <col min="14337" max="14337" width="103.85546875" style="1091" customWidth="1"/>
    <col min="14338" max="14346" width="19.7109375" style="1091" customWidth="1"/>
    <col min="14347" max="14348" width="10.7109375" style="1091" customWidth="1"/>
    <col min="14349" max="14349" width="9.140625" style="1091" bestFit="1" customWidth="1"/>
    <col min="14350" max="14350" width="12.85546875" style="1091" customWidth="1"/>
    <col min="14351" max="14351" width="23.42578125" style="1091" customWidth="1"/>
    <col min="14352" max="14353" width="9.140625" style="1091" bestFit="1" customWidth="1"/>
    <col min="14354" max="14354" width="10.5703125" style="1091" bestFit="1" customWidth="1"/>
    <col min="14355" max="14355" width="11.28515625" style="1091" customWidth="1"/>
    <col min="14356" max="14592" width="9.140625" style="1091"/>
    <col min="14593" max="14593" width="103.85546875" style="1091" customWidth="1"/>
    <col min="14594" max="14602" width="19.7109375" style="1091" customWidth="1"/>
    <col min="14603" max="14604" width="10.7109375" style="1091" customWidth="1"/>
    <col min="14605" max="14605" width="9.140625" style="1091" bestFit="1" customWidth="1"/>
    <col min="14606" max="14606" width="12.85546875" style="1091" customWidth="1"/>
    <col min="14607" max="14607" width="23.42578125" style="1091" customWidth="1"/>
    <col min="14608" max="14609" width="9.140625" style="1091" bestFit="1" customWidth="1"/>
    <col min="14610" max="14610" width="10.5703125" style="1091" bestFit="1" customWidth="1"/>
    <col min="14611" max="14611" width="11.28515625" style="1091" customWidth="1"/>
    <col min="14612" max="14848" width="9.140625" style="1091"/>
    <col min="14849" max="14849" width="103.85546875" style="1091" customWidth="1"/>
    <col min="14850" max="14858" width="19.7109375" style="1091" customWidth="1"/>
    <col min="14859" max="14860" width="10.7109375" style="1091" customWidth="1"/>
    <col min="14861" max="14861" width="9.140625" style="1091" bestFit="1" customWidth="1"/>
    <col min="14862" max="14862" width="12.85546875" style="1091" customWidth="1"/>
    <col min="14863" max="14863" width="23.42578125" style="1091" customWidth="1"/>
    <col min="14864" max="14865" width="9.140625" style="1091" bestFit="1" customWidth="1"/>
    <col min="14866" max="14866" width="10.5703125" style="1091" bestFit="1" customWidth="1"/>
    <col min="14867" max="14867" width="11.28515625" style="1091" customWidth="1"/>
    <col min="14868" max="15104" width="9.140625" style="1091"/>
    <col min="15105" max="15105" width="103.85546875" style="1091" customWidth="1"/>
    <col min="15106" max="15114" width="19.7109375" style="1091" customWidth="1"/>
    <col min="15115" max="15116" width="10.7109375" style="1091" customWidth="1"/>
    <col min="15117" max="15117" width="9.140625" style="1091" bestFit="1" customWidth="1"/>
    <col min="15118" max="15118" width="12.85546875" style="1091" customWidth="1"/>
    <col min="15119" max="15119" width="23.42578125" style="1091" customWidth="1"/>
    <col min="15120" max="15121" width="9.140625" style="1091" bestFit="1" customWidth="1"/>
    <col min="15122" max="15122" width="10.5703125" style="1091" bestFit="1" customWidth="1"/>
    <col min="15123" max="15123" width="11.28515625" style="1091" customWidth="1"/>
    <col min="15124" max="15360" width="9.140625" style="1091"/>
    <col min="15361" max="15361" width="103.85546875" style="1091" customWidth="1"/>
    <col min="15362" max="15370" width="19.7109375" style="1091" customWidth="1"/>
    <col min="15371" max="15372" width="10.7109375" style="1091" customWidth="1"/>
    <col min="15373" max="15373" width="9.140625" style="1091" bestFit="1" customWidth="1"/>
    <col min="15374" max="15374" width="12.85546875" style="1091" customWidth="1"/>
    <col min="15375" max="15375" width="23.42578125" style="1091" customWidth="1"/>
    <col min="15376" max="15377" width="9.140625" style="1091" bestFit="1" customWidth="1"/>
    <col min="15378" max="15378" width="10.5703125" style="1091" bestFit="1" customWidth="1"/>
    <col min="15379" max="15379" width="11.28515625" style="1091" customWidth="1"/>
    <col min="15380" max="15616" width="9.140625" style="1091"/>
    <col min="15617" max="15617" width="103.85546875" style="1091" customWidth="1"/>
    <col min="15618" max="15626" width="19.7109375" style="1091" customWidth="1"/>
    <col min="15627" max="15628" width="10.7109375" style="1091" customWidth="1"/>
    <col min="15629" max="15629" width="9.140625" style="1091" bestFit="1" customWidth="1"/>
    <col min="15630" max="15630" width="12.85546875" style="1091" customWidth="1"/>
    <col min="15631" max="15631" width="23.42578125" style="1091" customWidth="1"/>
    <col min="15632" max="15633" width="9.140625" style="1091" bestFit="1" customWidth="1"/>
    <col min="15634" max="15634" width="10.5703125" style="1091" bestFit="1" customWidth="1"/>
    <col min="15635" max="15635" width="11.28515625" style="1091" customWidth="1"/>
    <col min="15636" max="15872" width="9.140625" style="1091"/>
    <col min="15873" max="15873" width="103.85546875" style="1091" customWidth="1"/>
    <col min="15874" max="15882" width="19.7109375" style="1091" customWidth="1"/>
    <col min="15883" max="15884" width="10.7109375" style="1091" customWidth="1"/>
    <col min="15885" max="15885" width="9.140625" style="1091" bestFit="1" customWidth="1"/>
    <col min="15886" max="15886" width="12.85546875" style="1091" customWidth="1"/>
    <col min="15887" max="15887" width="23.42578125" style="1091" customWidth="1"/>
    <col min="15888" max="15889" width="9.140625" style="1091" bestFit="1" customWidth="1"/>
    <col min="15890" max="15890" width="10.5703125" style="1091" bestFit="1" customWidth="1"/>
    <col min="15891" max="15891" width="11.28515625" style="1091" customWidth="1"/>
    <col min="15892" max="16128" width="9.140625" style="1091"/>
    <col min="16129" max="16129" width="103.85546875" style="1091" customWidth="1"/>
    <col min="16130" max="16138" width="19.7109375" style="1091" customWidth="1"/>
    <col min="16139" max="16140" width="10.7109375" style="1091" customWidth="1"/>
    <col min="16141" max="16141" width="9.140625" style="1091" bestFit="1" customWidth="1"/>
    <col min="16142" max="16142" width="12.85546875" style="1091" customWidth="1"/>
    <col min="16143" max="16143" width="23.42578125" style="1091" customWidth="1"/>
    <col min="16144" max="16145" width="9.140625" style="1091" bestFit="1" customWidth="1"/>
    <col min="16146" max="16146" width="10.5703125" style="1091" bestFit="1" customWidth="1"/>
    <col min="16147" max="16147" width="11.28515625" style="1091" customWidth="1"/>
    <col min="16148" max="16384" width="9.140625" style="1091"/>
  </cols>
  <sheetData>
    <row r="1" spans="1:17">
      <c r="A1" s="8073"/>
      <c r="B1" s="8073"/>
      <c r="C1" s="8073"/>
      <c r="D1" s="8073"/>
      <c r="E1" s="8073"/>
      <c r="F1" s="8073"/>
      <c r="G1" s="8073"/>
      <c r="H1" s="8073"/>
      <c r="I1" s="8073"/>
      <c r="J1" s="8073"/>
      <c r="K1" s="8073"/>
      <c r="L1" s="8073"/>
      <c r="M1" s="8073"/>
      <c r="N1" s="8073"/>
      <c r="O1" s="8073"/>
      <c r="P1" s="8073"/>
      <c r="Q1" s="8073"/>
    </row>
    <row r="2" spans="1:17">
      <c r="A2" s="8073" t="s">
        <v>362</v>
      </c>
      <c r="B2" s="8073"/>
      <c r="C2" s="8073"/>
      <c r="D2" s="8073"/>
      <c r="E2" s="8073"/>
      <c r="F2" s="8073"/>
      <c r="G2" s="8073"/>
      <c r="H2" s="8073"/>
      <c r="I2" s="8073"/>
      <c r="J2" s="8073"/>
      <c r="K2" s="1509"/>
      <c r="L2" s="1509"/>
      <c r="M2" s="1509"/>
      <c r="N2" s="1509"/>
      <c r="O2" s="1509"/>
      <c r="P2" s="1509"/>
      <c r="Q2" s="1509"/>
    </row>
    <row r="3" spans="1:17">
      <c r="A3" s="8142" t="s">
        <v>178</v>
      </c>
      <c r="B3" s="8142"/>
      <c r="C3" s="8142"/>
      <c r="D3" s="8142"/>
      <c r="E3" s="8142"/>
      <c r="F3" s="8142"/>
      <c r="G3" s="8142"/>
      <c r="H3" s="8142"/>
      <c r="I3" s="8142"/>
      <c r="J3" s="8142"/>
      <c r="K3" s="1092"/>
      <c r="L3" s="1092"/>
      <c r="M3" s="1092"/>
      <c r="N3" s="1092"/>
      <c r="O3" s="1092"/>
      <c r="P3" s="1092"/>
    </row>
    <row r="4" spans="1:17" ht="25.5" customHeight="1">
      <c r="A4" s="8073" t="s">
        <v>383</v>
      </c>
      <c r="B4" s="8073"/>
      <c r="C4" s="8073"/>
      <c r="D4" s="8073"/>
      <c r="E4" s="8073"/>
      <c r="F4" s="8073"/>
      <c r="G4" s="8073"/>
      <c r="H4" s="8073"/>
      <c r="I4" s="8073"/>
      <c r="J4" s="8073"/>
      <c r="K4" s="1509"/>
      <c r="L4" s="1509"/>
    </row>
    <row r="5" spans="1:17" ht="26.25" thickBot="1">
      <c r="A5" s="1093"/>
    </row>
    <row r="6" spans="1:17" ht="27" thickBot="1">
      <c r="A6" s="7381" t="s">
        <v>1</v>
      </c>
      <c r="B6" s="7390" t="s">
        <v>37</v>
      </c>
      <c r="C6" s="8147"/>
      <c r="D6" s="8148"/>
      <c r="E6" s="7390" t="s">
        <v>43</v>
      </c>
      <c r="F6" s="8147"/>
      <c r="G6" s="8148"/>
      <c r="H6" s="7384" t="s">
        <v>38</v>
      </c>
      <c r="I6" s="8084"/>
      <c r="J6" s="8085"/>
      <c r="K6" s="97"/>
      <c r="L6" s="97"/>
    </row>
    <row r="7" spans="1:17" ht="27" thickBot="1">
      <c r="A7" s="8145"/>
      <c r="B7" s="7364" t="s">
        <v>39</v>
      </c>
      <c r="C7" s="8152"/>
      <c r="D7" s="8153"/>
      <c r="E7" s="7364" t="s">
        <v>39</v>
      </c>
      <c r="F7" s="8152"/>
      <c r="G7" s="8153"/>
      <c r="H7" s="8149"/>
      <c r="I7" s="8150"/>
      <c r="J7" s="8151"/>
      <c r="K7" s="97"/>
      <c r="L7" s="97"/>
    </row>
    <row r="8" spans="1:17" ht="55.5" customHeight="1" thickBot="1">
      <c r="A8" s="8146"/>
      <c r="B8" s="1451" t="s">
        <v>7</v>
      </c>
      <c r="C8" s="1452" t="s">
        <v>8</v>
      </c>
      <c r="D8" s="1453" t="s">
        <v>9</v>
      </c>
      <c r="E8" s="1451" t="s">
        <v>7</v>
      </c>
      <c r="F8" s="1452" t="s">
        <v>8</v>
      </c>
      <c r="G8" s="1453" t="s">
        <v>9</v>
      </c>
      <c r="H8" s="1451" t="s">
        <v>7</v>
      </c>
      <c r="I8" s="1452" t="s">
        <v>8</v>
      </c>
      <c r="J8" s="1453" t="s">
        <v>9</v>
      </c>
      <c r="K8" s="97"/>
      <c r="L8" s="97"/>
    </row>
    <row r="9" spans="1:17" ht="26.25">
      <c r="A9" s="3562" t="s">
        <v>10</v>
      </c>
      <c r="B9" s="3764"/>
      <c r="C9" s="3765"/>
      <c r="D9" s="3785"/>
      <c r="E9" s="3764"/>
      <c r="F9" s="3765"/>
      <c r="G9" s="3766"/>
      <c r="H9" s="3786"/>
      <c r="I9" s="3787"/>
      <c r="J9" s="3788"/>
      <c r="K9" s="97"/>
      <c r="L9" s="97"/>
    </row>
    <row r="10" spans="1:17" ht="27" thickBot="1">
      <c r="A10" s="3779" t="s">
        <v>265</v>
      </c>
      <c r="B10" s="3767">
        <v>0</v>
      </c>
      <c r="C10" s="3768">
        <v>3</v>
      </c>
      <c r="D10" s="3754">
        <v>3</v>
      </c>
      <c r="E10" s="3767">
        <v>0</v>
      </c>
      <c r="F10" s="3768">
        <v>0</v>
      </c>
      <c r="G10" s="3769">
        <v>0</v>
      </c>
      <c r="H10" s="3759">
        <f>B10+E10</f>
        <v>0</v>
      </c>
      <c r="I10" s="3789">
        <f>C10+F10</f>
        <v>3</v>
      </c>
      <c r="J10" s="3790">
        <f>H10+I10</f>
        <v>3</v>
      </c>
      <c r="K10" s="97"/>
      <c r="L10" s="97"/>
    </row>
    <row r="11" spans="1:17" ht="27" thickBot="1">
      <c r="A11" s="3780" t="s">
        <v>27</v>
      </c>
      <c r="B11" s="3770">
        <f t="shared" ref="B11" si="0">SUM(B10:B10)</f>
        <v>0</v>
      </c>
      <c r="C11" s="3770">
        <f t="shared" ref="C11" si="1">SUM(C10:C10)</f>
        <v>3</v>
      </c>
      <c r="D11" s="3704">
        <f t="shared" ref="D11" si="2">SUM(D10:D10)</f>
        <v>3</v>
      </c>
      <c r="E11" s="3770">
        <f t="shared" ref="E11:J11" si="3">SUM(E10:E10)</f>
        <v>0</v>
      </c>
      <c r="F11" s="3770">
        <f t="shared" si="3"/>
        <v>0</v>
      </c>
      <c r="G11" s="3771">
        <f t="shared" si="3"/>
        <v>0</v>
      </c>
      <c r="H11" s="3760">
        <f t="shared" si="3"/>
        <v>0</v>
      </c>
      <c r="I11" s="3770">
        <f t="shared" si="3"/>
        <v>3</v>
      </c>
      <c r="J11" s="3771">
        <f t="shared" si="3"/>
        <v>3</v>
      </c>
      <c r="K11" s="97"/>
      <c r="L11" s="97"/>
    </row>
    <row r="12" spans="1:17" ht="27" thickBot="1">
      <c r="A12" s="3780" t="s">
        <v>15</v>
      </c>
      <c r="B12" s="3716"/>
      <c r="C12" s="3772"/>
      <c r="D12" s="3755"/>
      <c r="E12" s="3716"/>
      <c r="F12" s="3772"/>
      <c r="G12" s="3773"/>
      <c r="H12" s="3755"/>
      <c r="I12" s="3772"/>
      <c r="J12" s="3773"/>
      <c r="K12" s="97"/>
      <c r="L12" s="97"/>
    </row>
    <row r="13" spans="1:17" ht="26.25">
      <c r="A13" s="3729" t="s">
        <v>16</v>
      </c>
      <c r="B13" s="3716"/>
      <c r="C13" s="3774"/>
      <c r="D13" s="3756"/>
      <c r="E13" s="3716"/>
      <c r="F13" s="3774"/>
      <c r="G13" s="3718"/>
      <c r="H13" s="3755"/>
      <c r="I13" s="3719"/>
      <c r="J13" s="3791"/>
      <c r="K13" s="103"/>
      <c r="L13" s="103"/>
    </row>
    <row r="14" spans="1:17" ht="27" thickBot="1">
      <c r="A14" s="3779" t="s">
        <v>265</v>
      </c>
      <c r="B14" s="3767">
        <v>0</v>
      </c>
      <c r="C14" s="3768">
        <v>3</v>
      </c>
      <c r="D14" s="3754">
        <v>3</v>
      </c>
      <c r="E14" s="3767">
        <v>0</v>
      </c>
      <c r="F14" s="3768">
        <v>0</v>
      </c>
      <c r="G14" s="3769">
        <v>0</v>
      </c>
      <c r="H14" s="3759">
        <f>B14+E14</f>
        <v>0</v>
      </c>
      <c r="I14" s="3789">
        <f>C14+F14</f>
        <v>3</v>
      </c>
      <c r="J14" s="3790">
        <f>H14+I14</f>
        <v>3</v>
      </c>
      <c r="K14" s="103"/>
      <c r="L14" s="103"/>
    </row>
    <row r="15" spans="1:17" ht="27" thickBot="1">
      <c r="A15" s="3781" t="s">
        <v>17</v>
      </c>
      <c r="B15" s="3770">
        <f t="shared" ref="B15:D15" si="4">SUM(B13:B14)</f>
        <v>0</v>
      </c>
      <c r="C15" s="3770">
        <f t="shared" si="4"/>
        <v>3</v>
      </c>
      <c r="D15" s="3704">
        <f t="shared" si="4"/>
        <v>3</v>
      </c>
      <c r="E15" s="3770">
        <f>SUM(E13:E14)</f>
        <v>0</v>
      </c>
      <c r="F15" s="3770">
        <f>SUM(F13:F14)</f>
        <v>0</v>
      </c>
      <c r="G15" s="3771">
        <f>SUM(G13:G14)</f>
        <v>0</v>
      </c>
      <c r="H15" s="3760">
        <f>SUM(H14:H14)</f>
        <v>0</v>
      </c>
      <c r="I15" s="3770">
        <f>SUM(I14:I14)</f>
        <v>3</v>
      </c>
      <c r="J15" s="3771">
        <f>SUM(J14:J14)</f>
        <v>3</v>
      </c>
      <c r="K15" s="104"/>
      <c r="L15" s="104"/>
    </row>
    <row r="16" spans="1:17" ht="27" thickBot="1">
      <c r="A16" s="3782" t="s">
        <v>18</v>
      </c>
      <c r="B16" s="3775"/>
      <c r="C16" s="3776"/>
      <c r="D16" s="3757"/>
      <c r="E16" s="3775"/>
      <c r="F16" s="3776"/>
      <c r="G16" s="3777"/>
      <c r="H16" s="3761"/>
      <c r="I16" s="3792"/>
      <c r="J16" s="3747"/>
      <c r="K16" s="388"/>
      <c r="L16" s="388"/>
    </row>
    <row r="17" spans="1:16" ht="26.25" thickBot="1">
      <c r="A17" s="3779" t="s">
        <v>265</v>
      </c>
      <c r="B17" s="3767"/>
      <c r="C17" s="3768"/>
      <c r="D17" s="3754"/>
      <c r="E17" s="3767">
        <v>0</v>
      </c>
      <c r="F17" s="3768">
        <v>0</v>
      </c>
      <c r="G17" s="3769">
        <v>0</v>
      </c>
      <c r="H17" s="3759">
        <f>B17+E17</f>
        <v>0</v>
      </c>
      <c r="I17" s="3789">
        <f>C17+F17</f>
        <v>0</v>
      </c>
      <c r="J17" s="3790">
        <f>H17+I17</f>
        <v>0</v>
      </c>
      <c r="K17" s="388"/>
      <c r="L17" s="388"/>
    </row>
    <row r="18" spans="1:16" ht="26.25" thickBot="1">
      <c r="A18" s="3781" t="s">
        <v>19</v>
      </c>
      <c r="B18" s="3758"/>
      <c r="C18" s="3758"/>
      <c r="D18" s="3758"/>
      <c r="E18" s="3758">
        <f t="shared" ref="E18:J18" si="5">SUM(E17:E17)</f>
        <v>0</v>
      </c>
      <c r="F18" s="3758">
        <f t="shared" si="5"/>
        <v>0</v>
      </c>
      <c r="G18" s="3778">
        <f t="shared" si="5"/>
        <v>0</v>
      </c>
      <c r="H18" s="3762">
        <f t="shared" si="5"/>
        <v>0</v>
      </c>
      <c r="I18" s="3758">
        <f t="shared" si="5"/>
        <v>0</v>
      </c>
      <c r="J18" s="3778">
        <f t="shared" si="5"/>
        <v>0</v>
      </c>
      <c r="K18" s="388"/>
      <c r="L18" s="388"/>
    </row>
    <row r="19" spans="1:16" ht="26.25" thickBot="1">
      <c r="A19" s="3783" t="s">
        <v>29</v>
      </c>
      <c r="B19" s="3770">
        <v>0</v>
      </c>
      <c r="C19" s="3770">
        <v>3</v>
      </c>
      <c r="D19" s="3704">
        <v>3</v>
      </c>
      <c r="E19" s="3770">
        <f t="shared" ref="E19:J19" si="6">E15</f>
        <v>0</v>
      </c>
      <c r="F19" s="3770">
        <f t="shared" si="6"/>
        <v>0</v>
      </c>
      <c r="G19" s="3771">
        <f t="shared" si="6"/>
        <v>0</v>
      </c>
      <c r="H19" s="3763">
        <f t="shared" si="6"/>
        <v>0</v>
      </c>
      <c r="I19" s="3704">
        <f t="shared" si="6"/>
        <v>3</v>
      </c>
      <c r="J19" s="3771">
        <f t="shared" si="6"/>
        <v>3</v>
      </c>
      <c r="K19" s="414"/>
      <c r="L19" s="414"/>
    </row>
    <row r="20" spans="1:16" ht="26.25" thickBot="1">
      <c r="A20" s="3783" t="s">
        <v>30</v>
      </c>
      <c r="B20" s="3770">
        <f t="shared" ref="B20:D20" si="7">B18</f>
        <v>0</v>
      </c>
      <c r="C20" s="3770">
        <f t="shared" si="7"/>
        <v>0</v>
      </c>
      <c r="D20" s="3704">
        <f t="shared" si="7"/>
        <v>0</v>
      </c>
      <c r="E20" s="3770">
        <f t="shared" ref="E20:J20" si="8">E18</f>
        <v>0</v>
      </c>
      <c r="F20" s="3770">
        <f t="shared" si="8"/>
        <v>0</v>
      </c>
      <c r="G20" s="3771">
        <f t="shared" si="8"/>
        <v>0</v>
      </c>
      <c r="H20" s="3763">
        <f t="shared" si="8"/>
        <v>0</v>
      </c>
      <c r="I20" s="3704">
        <f t="shared" si="8"/>
        <v>0</v>
      </c>
      <c r="J20" s="3771">
        <f t="shared" si="8"/>
        <v>0</v>
      </c>
      <c r="K20" s="1094"/>
      <c r="L20" s="1094"/>
    </row>
    <row r="21" spans="1:16" ht="26.25" thickBot="1">
      <c r="A21" s="3784" t="s">
        <v>31</v>
      </c>
      <c r="B21" s="3793">
        <f t="shared" ref="B21:D21" si="9">SUM(B19:B20)</f>
        <v>0</v>
      </c>
      <c r="C21" s="3793">
        <f t="shared" si="9"/>
        <v>3</v>
      </c>
      <c r="D21" s="3794">
        <f t="shared" si="9"/>
        <v>3</v>
      </c>
      <c r="E21" s="3793">
        <f t="shared" ref="E21:J21" si="10">SUM(E19:E20)</f>
        <v>0</v>
      </c>
      <c r="F21" s="3793">
        <f t="shared" si="10"/>
        <v>0</v>
      </c>
      <c r="G21" s="3795">
        <f t="shared" si="10"/>
        <v>0</v>
      </c>
      <c r="H21" s="3796">
        <f t="shared" si="10"/>
        <v>0</v>
      </c>
      <c r="I21" s="3793">
        <f t="shared" si="10"/>
        <v>3</v>
      </c>
      <c r="J21" s="3795">
        <f t="shared" si="10"/>
        <v>3</v>
      </c>
      <c r="K21" s="1094"/>
      <c r="L21" s="1094"/>
    </row>
    <row r="22" spans="1:16">
      <c r="A22" s="388"/>
      <c r="B22" s="1094"/>
      <c r="C22" s="1094"/>
      <c r="D22" s="1094"/>
      <c r="E22" s="1094"/>
      <c r="F22" s="1094"/>
      <c r="G22" s="1094"/>
      <c r="H22" s="1094"/>
      <c r="I22" s="1094"/>
      <c r="J22" s="1094"/>
      <c r="K22" s="1094"/>
      <c r="L22" s="1094"/>
    </row>
    <row r="23" spans="1:16" hidden="1">
      <c r="A23" s="388"/>
      <c r="B23" s="1094"/>
      <c r="C23" s="1094"/>
      <c r="D23" s="1094"/>
      <c r="E23" s="1094"/>
      <c r="F23" s="1094"/>
      <c r="G23" s="1094"/>
      <c r="H23" s="1094"/>
      <c r="I23" s="1094"/>
      <c r="J23" s="1094"/>
      <c r="K23" s="1095"/>
    </row>
    <row r="24" spans="1:16">
      <c r="A24" s="8134"/>
      <c r="B24" s="8134"/>
      <c r="C24" s="8134"/>
      <c r="D24" s="8134"/>
      <c r="E24" s="8134"/>
      <c r="F24" s="8134"/>
      <c r="G24" s="8134"/>
      <c r="H24" s="8134"/>
      <c r="I24" s="8134"/>
      <c r="J24" s="8134"/>
      <c r="K24" s="8134"/>
      <c r="L24" s="8134"/>
      <c r="M24" s="8134"/>
      <c r="N24" s="8134"/>
      <c r="O24" s="8134"/>
      <c r="P24" s="8134"/>
    </row>
    <row r="25" spans="1:16">
      <c r="B25" s="1095"/>
      <c r="C25" s="1095"/>
      <c r="D25" s="1095"/>
      <c r="E25" s="1095"/>
      <c r="F25" s="1095"/>
      <c r="G25" s="1095"/>
      <c r="H25" s="1095"/>
      <c r="I25" s="1095"/>
      <c r="J25" s="1095"/>
      <c r="K25" s="1095"/>
      <c r="L25" s="1095"/>
      <c r="M25" s="1095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P75"/>
  <sheetViews>
    <sheetView topLeftCell="A4" zoomScale="50" zoomScaleNormal="50" workbookViewId="0">
      <selection activeCell="J64" sqref="J64"/>
    </sheetView>
  </sheetViews>
  <sheetFormatPr defaultRowHeight="20.25"/>
  <cols>
    <col min="1" max="1" width="101.140625" style="61" customWidth="1"/>
    <col min="2" max="2" width="10.42578125" style="61" customWidth="1"/>
    <col min="3" max="3" width="12.85546875" style="61" customWidth="1"/>
    <col min="4" max="5" width="12.28515625" style="61" customWidth="1"/>
    <col min="6" max="6" width="12.42578125" style="61" customWidth="1"/>
    <col min="7" max="7" width="11.5703125" style="61" customWidth="1"/>
    <col min="8" max="8" width="10.5703125" style="61" customWidth="1"/>
    <col min="9" max="9" width="10.42578125" style="61" customWidth="1"/>
    <col min="10" max="10" width="12.28515625" style="61" customWidth="1"/>
    <col min="11" max="12" width="10.7109375" style="61" customWidth="1"/>
    <col min="13" max="13" width="12" style="61" customWidth="1"/>
    <col min="14" max="14" width="12.5703125" style="61" customWidth="1"/>
    <col min="15" max="15" width="11.5703125" style="61" customWidth="1"/>
    <col min="16" max="16" width="13.28515625" style="61" customWidth="1"/>
    <col min="17" max="255" width="9.140625" style="61"/>
    <col min="256" max="256" width="88.85546875" style="61" customWidth="1"/>
    <col min="257" max="257" width="9.5703125" style="61" customWidth="1"/>
    <col min="258" max="258" width="12.85546875" style="61" customWidth="1"/>
    <col min="259" max="259" width="12.28515625" style="61" customWidth="1"/>
    <col min="260" max="260" width="10.28515625" style="61" customWidth="1"/>
    <col min="261" max="261" width="8.7109375" style="61" customWidth="1"/>
    <col min="262" max="262" width="11" style="61" customWidth="1"/>
    <col min="263" max="263" width="9.42578125" style="61" customWidth="1"/>
    <col min="264" max="264" width="10.42578125" style="61" customWidth="1"/>
    <col min="265" max="265" width="12.28515625" style="61" customWidth="1"/>
    <col min="266" max="267" width="9.5703125" style="61" customWidth="1"/>
    <col min="268" max="268" width="12" style="61" customWidth="1"/>
    <col min="269" max="269" width="12.5703125" style="61" customWidth="1"/>
    <col min="270" max="270" width="11" style="61" customWidth="1"/>
    <col min="271" max="271" width="11.28515625" style="61" customWidth="1"/>
    <col min="272" max="511" width="9.140625" style="61"/>
    <col min="512" max="512" width="88.85546875" style="61" customWidth="1"/>
    <col min="513" max="513" width="9.5703125" style="61" customWidth="1"/>
    <col min="514" max="514" width="12.85546875" style="61" customWidth="1"/>
    <col min="515" max="515" width="12.28515625" style="61" customWidth="1"/>
    <col min="516" max="516" width="10.28515625" style="61" customWidth="1"/>
    <col min="517" max="517" width="8.7109375" style="61" customWidth="1"/>
    <col min="518" max="518" width="11" style="61" customWidth="1"/>
    <col min="519" max="519" width="9.42578125" style="61" customWidth="1"/>
    <col min="520" max="520" width="10.42578125" style="61" customWidth="1"/>
    <col min="521" max="521" width="12.28515625" style="61" customWidth="1"/>
    <col min="522" max="523" width="9.5703125" style="61" customWidth="1"/>
    <col min="524" max="524" width="12" style="61" customWidth="1"/>
    <col min="525" max="525" width="12.5703125" style="61" customWidth="1"/>
    <col min="526" max="526" width="11" style="61" customWidth="1"/>
    <col min="527" max="527" width="11.28515625" style="61" customWidth="1"/>
    <col min="528" max="767" width="9.140625" style="61"/>
    <col min="768" max="768" width="88.85546875" style="61" customWidth="1"/>
    <col min="769" max="769" width="9.5703125" style="61" customWidth="1"/>
    <col min="770" max="770" width="12.85546875" style="61" customWidth="1"/>
    <col min="771" max="771" width="12.28515625" style="61" customWidth="1"/>
    <col min="772" max="772" width="10.28515625" style="61" customWidth="1"/>
    <col min="773" max="773" width="8.7109375" style="61" customWidth="1"/>
    <col min="774" max="774" width="11" style="61" customWidth="1"/>
    <col min="775" max="775" width="9.42578125" style="61" customWidth="1"/>
    <col min="776" max="776" width="10.42578125" style="61" customWidth="1"/>
    <col min="777" max="777" width="12.28515625" style="61" customWidth="1"/>
    <col min="778" max="779" width="9.5703125" style="61" customWidth="1"/>
    <col min="780" max="780" width="12" style="61" customWidth="1"/>
    <col min="781" max="781" width="12.5703125" style="61" customWidth="1"/>
    <col min="782" max="782" width="11" style="61" customWidth="1"/>
    <col min="783" max="783" width="11.28515625" style="61" customWidth="1"/>
    <col min="784" max="1023" width="9.140625" style="61"/>
    <col min="1024" max="1024" width="88.85546875" style="61" customWidth="1"/>
    <col min="1025" max="1025" width="9.5703125" style="61" customWidth="1"/>
    <col min="1026" max="1026" width="12.85546875" style="61" customWidth="1"/>
    <col min="1027" max="1027" width="12.28515625" style="61" customWidth="1"/>
    <col min="1028" max="1028" width="10.28515625" style="61" customWidth="1"/>
    <col min="1029" max="1029" width="8.7109375" style="61" customWidth="1"/>
    <col min="1030" max="1030" width="11" style="61" customWidth="1"/>
    <col min="1031" max="1031" width="9.42578125" style="61" customWidth="1"/>
    <col min="1032" max="1032" width="10.42578125" style="61" customWidth="1"/>
    <col min="1033" max="1033" width="12.28515625" style="61" customWidth="1"/>
    <col min="1034" max="1035" width="9.5703125" style="61" customWidth="1"/>
    <col min="1036" max="1036" width="12" style="61" customWidth="1"/>
    <col min="1037" max="1037" width="12.5703125" style="61" customWidth="1"/>
    <col min="1038" max="1038" width="11" style="61" customWidth="1"/>
    <col min="1039" max="1039" width="11.28515625" style="61" customWidth="1"/>
    <col min="1040" max="1279" width="9.140625" style="61"/>
    <col min="1280" max="1280" width="88.85546875" style="61" customWidth="1"/>
    <col min="1281" max="1281" width="9.5703125" style="61" customWidth="1"/>
    <col min="1282" max="1282" width="12.85546875" style="61" customWidth="1"/>
    <col min="1283" max="1283" width="12.28515625" style="61" customWidth="1"/>
    <col min="1284" max="1284" width="10.28515625" style="61" customWidth="1"/>
    <col min="1285" max="1285" width="8.7109375" style="61" customWidth="1"/>
    <col min="1286" max="1286" width="11" style="61" customWidth="1"/>
    <col min="1287" max="1287" width="9.42578125" style="61" customWidth="1"/>
    <col min="1288" max="1288" width="10.42578125" style="61" customWidth="1"/>
    <col min="1289" max="1289" width="12.28515625" style="61" customWidth="1"/>
    <col min="1290" max="1291" width="9.5703125" style="61" customWidth="1"/>
    <col min="1292" max="1292" width="12" style="61" customWidth="1"/>
    <col min="1293" max="1293" width="12.5703125" style="61" customWidth="1"/>
    <col min="1294" max="1294" width="11" style="61" customWidth="1"/>
    <col min="1295" max="1295" width="11.28515625" style="61" customWidth="1"/>
    <col min="1296" max="1535" width="9.140625" style="61"/>
    <col min="1536" max="1536" width="88.85546875" style="61" customWidth="1"/>
    <col min="1537" max="1537" width="9.5703125" style="61" customWidth="1"/>
    <col min="1538" max="1538" width="12.85546875" style="61" customWidth="1"/>
    <col min="1539" max="1539" width="12.28515625" style="61" customWidth="1"/>
    <col min="1540" max="1540" width="10.28515625" style="61" customWidth="1"/>
    <col min="1541" max="1541" width="8.7109375" style="61" customWidth="1"/>
    <col min="1542" max="1542" width="11" style="61" customWidth="1"/>
    <col min="1543" max="1543" width="9.42578125" style="61" customWidth="1"/>
    <col min="1544" max="1544" width="10.42578125" style="61" customWidth="1"/>
    <col min="1545" max="1545" width="12.28515625" style="61" customWidth="1"/>
    <col min="1546" max="1547" width="9.5703125" style="61" customWidth="1"/>
    <col min="1548" max="1548" width="12" style="61" customWidth="1"/>
    <col min="1549" max="1549" width="12.5703125" style="61" customWidth="1"/>
    <col min="1550" max="1550" width="11" style="61" customWidth="1"/>
    <col min="1551" max="1551" width="11.28515625" style="61" customWidth="1"/>
    <col min="1552" max="1791" width="9.140625" style="61"/>
    <col min="1792" max="1792" width="88.85546875" style="61" customWidth="1"/>
    <col min="1793" max="1793" width="9.5703125" style="61" customWidth="1"/>
    <col min="1794" max="1794" width="12.85546875" style="61" customWidth="1"/>
    <col min="1795" max="1795" width="12.28515625" style="61" customWidth="1"/>
    <col min="1796" max="1796" width="10.28515625" style="61" customWidth="1"/>
    <col min="1797" max="1797" width="8.7109375" style="61" customWidth="1"/>
    <col min="1798" max="1798" width="11" style="61" customWidth="1"/>
    <col min="1799" max="1799" width="9.42578125" style="61" customWidth="1"/>
    <col min="1800" max="1800" width="10.42578125" style="61" customWidth="1"/>
    <col min="1801" max="1801" width="12.28515625" style="61" customWidth="1"/>
    <col min="1802" max="1803" width="9.5703125" style="61" customWidth="1"/>
    <col min="1804" max="1804" width="12" style="61" customWidth="1"/>
    <col min="1805" max="1805" width="12.5703125" style="61" customWidth="1"/>
    <col min="1806" max="1806" width="11" style="61" customWidth="1"/>
    <col min="1807" max="1807" width="11.28515625" style="61" customWidth="1"/>
    <col min="1808" max="2047" width="9.140625" style="61"/>
    <col min="2048" max="2048" width="88.85546875" style="61" customWidth="1"/>
    <col min="2049" max="2049" width="9.5703125" style="61" customWidth="1"/>
    <col min="2050" max="2050" width="12.85546875" style="61" customWidth="1"/>
    <col min="2051" max="2051" width="12.28515625" style="61" customWidth="1"/>
    <col min="2052" max="2052" width="10.28515625" style="61" customWidth="1"/>
    <col min="2053" max="2053" width="8.7109375" style="61" customWidth="1"/>
    <col min="2054" max="2054" width="11" style="61" customWidth="1"/>
    <col min="2055" max="2055" width="9.42578125" style="61" customWidth="1"/>
    <col min="2056" max="2056" width="10.42578125" style="61" customWidth="1"/>
    <col min="2057" max="2057" width="12.28515625" style="61" customWidth="1"/>
    <col min="2058" max="2059" width="9.5703125" style="61" customWidth="1"/>
    <col min="2060" max="2060" width="12" style="61" customWidth="1"/>
    <col min="2061" max="2061" width="12.5703125" style="61" customWidth="1"/>
    <col min="2062" max="2062" width="11" style="61" customWidth="1"/>
    <col min="2063" max="2063" width="11.28515625" style="61" customWidth="1"/>
    <col min="2064" max="2303" width="9.140625" style="61"/>
    <col min="2304" max="2304" width="88.85546875" style="61" customWidth="1"/>
    <col min="2305" max="2305" width="9.5703125" style="61" customWidth="1"/>
    <col min="2306" max="2306" width="12.85546875" style="61" customWidth="1"/>
    <col min="2307" max="2307" width="12.28515625" style="61" customWidth="1"/>
    <col min="2308" max="2308" width="10.28515625" style="61" customWidth="1"/>
    <col min="2309" max="2309" width="8.7109375" style="61" customWidth="1"/>
    <col min="2310" max="2310" width="11" style="61" customWidth="1"/>
    <col min="2311" max="2311" width="9.42578125" style="61" customWidth="1"/>
    <col min="2312" max="2312" width="10.42578125" style="61" customWidth="1"/>
    <col min="2313" max="2313" width="12.28515625" style="61" customWidth="1"/>
    <col min="2314" max="2315" width="9.5703125" style="61" customWidth="1"/>
    <col min="2316" max="2316" width="12" style="61" customWidth="1"/>
    <col min="2317" max="2317" width="12.5703125" style="61" customWidth="1"/>
    <col min="2318" max="2318" width="11" style="61" customWidth="1"/>
    <col min="2319" max="2319" width="11.28515625" style="61" customWidth="1"/>
    <col min="2320" max="2559" width="9.140625" style="61"/>
    <col min="2560" max="2560" width="88.85546875" style="61" customWidth="1"/>
    <col min="2561" max="2561" width="9.5703125" style="61" customWidth="1"/>
    <col min="2562" max="2562" width="12.85546875" style="61" customWidth="1"/>
    <col min="2563" max="2563" width="12.28515625" style="61" customWidth="1"/>
    <col min="2564" max="2564" width="10.28515625" style="61" customWidth="1"/>
    <col min="2565" max="2565" width="8.7109375" style="61" customWidth="1"/>
    <col min="2566" max="2566" width="11" style="61" customWidth="1"/>
    <col min="2567" max="2567" width="9.42578125" style="61" customWidth="1"/>
    <col min="2568" max="2568" width="10.42578125" style="61" customWidth="1"/>
    <col min="2569" max="2569" width="12.28515625" style="61" customWidth="1"/>
    <col min="2570" max="2571" width="9.5703125" style="61" customWidth="1"/>
    <col min="2572" max="2572" width="12" style="61" customWidth="1"/>
    <col min="2573" max="2573" width="12.5703125" style="61" customWidth="1"/>
    <col min="2574" max="2574" width="11" style="61" customWidth="1"/>
    <col min="2575" max="2575" width="11.28515625" style="61" customWidth="1"/>
    <col min="2576" max="2815" width="9.140625" style="61"/>
    <col min="2816" max="2816" width="88.85546875" style="61" customWidth="1"/>
    <col min="2817" max="2817" width="9.5703125" style="61" customWidth="1"/>
    <col min="2818" max="2818" width="12.85546875" style="61" customWidth="1"/>
    <col min="2819" max="2819" width="12.28515625" style="61" customWidth="1"/>
    <col min="2820" max="2820" width="10.28515625" style="61" customWidth="1"/>
    <col min="2821" max="2821" width="8.7109375" style="61" customWidth="1"/>
    <col min="2822" max="2822" width="11" style="61" customWidth="1"/>
    <col min="2823" max="2823" width="9.42578125" style="61" customWidth="1"/>
    <col min="2824" max="2824" width="10.42578125" style="61" customWidth="1"/>
    <col min="2825" max="2825" width="12.28515625" style="61" customWidth="1"/>
    <col min="2826" max="2827" width="9.5703125" style="61" customWidth="1"/>
    <col min="2828" max="2828" width="12" style="61" customWidth="1"/>
    <col min="2829" max="2829" width="12.5703125" style="61" customWidth="1"/>
    <col min="2830" max="2830" width="11" style="61" customWidth="1"/>
    <col min="2831" max="2831" width="11.28515625" style="61" customWidth="1"/>
    <col min="2832" max="3071" width="9.140625" style="61"/>
    <col min="3072" max="3072" width="88.85546875" style="61" customWidth="1"/>
    <col min="3073" max="3073" width="9.5703125" style="61" customWidth="1"/>
    <col min="3074" max="3074" width="12.85546875" style="61" customWidth="1"/>
    <col min="3075" max="3075" width="12.28515625" style="61" customWidth="1"/>
    <col min="3076" max="3076" width="10.28515625" style="61" customWidth="1"/>
    <col min="3077" max="3077" width="8.7109375" style="61" customWidth="1"/>
    <col min="3078" max="3078" width="11" style="61" customWidth="1"/>
    <col min="3079" max="3079" width="9.42578125" style="61" customWidth="1"/>
    <col min="3080" max="3080" width="10.42578125" style="61" customWidth="1"/>
    <col min="3081" max="3081" width="12.28515625" style="61" customWidth="1"/>
    <col min="3082" max="3083" width="9.5703125" style="61" customWidth="1"/>
    <col min="3084" max="3084" width="12" style="61" customWidth="1"/>
    <col min="3085" max="3085" width="12.5703125" style="61" customWidth="1"/>
    <col min="3086" max="3086" width="11" style="61" customWidth="1"/>
    <col min="3087" max="3087" width="11.28515625" style="61" customWidth="1"/>
    <col min="3088" max="3327" width="9.140625" style="61"/>
    <col min="3328" max="3328" width="88.85546875" style="61" customWidth="1"/>
    <col min="3329" max="3329" width="9.5703125" style="61" customWidth="1"/>
    <col min="3330" max="3330" width="12.85546875" style="61" customWidth="1"/>
    <col min="3331" max="3331" width="12.28515625" style="61" customWidth="1"/>
    <col min="3332" max="3332" width="10.28515625" style="61" customWidth="1"/>
    <col min="3333" max="3333" width="8.7109375" style="61" customWidth="1"/>
    <col min="3334" max="3334" width="11" style="61" customWidth="1"/>
    <col min="3335" max="3335" width="9.42578125" style="61" customWidth="1"/>
    <col min="3336" max="3336" width="10.42578125" style="61" customWidth="1"/>
    <col min="3337" max="3337" width="12.28515625" style="61" customWidth="1"/>
    <col min="3338" max="3339" width="9.5703125" style="61" customWidth="1"/>
    <col min="3340" max="3340" width="12" style="61" customWidth="1"/>
    <col min="3341" max="3341" width="12.5703125" style="61" customWidth="1"/>
    <col min="3342" max="3342" width="11" style="61" customWidth="1"/>
    <col min="3343" max="3343" width="11.28515625" style="61" customWidth="1"/>
    <col min="3344" max="3583" width="9.140625" style="61"/>
    <col min="3584" max="3584" width="88.85546875" style="61" customWidth="1"/>
    <col min="3585" max="3585" width="9.5703125" style="61" customWidth="1"/>
    <col min="3586" max="3586" width="12.85546875" style="61" customWidth="1"/>
    <col min="3587" max="3587" width="12.28515625" style="61" customWidth="1"/>
    <col min="3588" max="3588" width="10.28515625" style="61" customWidth="1"/>
    <col min="3589" max="3589" width="8.7109375" style="61" customWidth="1"/>
    <col min="3590" max="3590" width="11" style="61" customWidth="1"/>
    <col min="3591" max="3591" width="9.42578125" style="61" customWidth="1"/>
    <col min="3592" max="3592" width="10.42578125" style="61" customWidth="1"/>
    <col min="3593" max="3593" width="12.28515625" style="61" customWidth="1"/>
    <col min="3594" max="3595" width="9.5703125" style="61" customWidth="1"/>
    <col min="3596" max="3596" width="12" style="61" customWidth="1"/>
    <col min="3597" max="3597" width="12.5703125" style="61" customWidth="1"/>
    <col min="3598" max="3598" width="11" style="61" customWidth="1"/>
    <col min="3599" max="3599" width="11.28515625" style="61" customWidth="1"/>
    <col min="3600" max="3839" width="9.140625" style="61"/>
    <col min="3840" max="3840" width="88.85546875" style="61" customWidth="1"/>
    <col min="3841" max="3841" width="9.5703125" style="61" customWidth="1"/>
    <col min="3842" max="3842" width="12.85546875" style="61" customWidth="1"/>
    <col min="3843" max="3843" width="12.28515625" style="61" customWidth="1"/>
    <col min="3844" max="3844" width="10.28515625" style="61" customWidth="1"/>
    <col min="3845" max="3845" width="8.7109375" style="61" customWidth="1"/>
    <col min="3846" max="3846" width="11" style="61" customWidth="1"/>
    <col min="3847" max="3847" width="9.42578125" style="61" customWidth="1"/>
    <col min="3848" max="3848" width="10.42578125" style="61" customWidth="1"/>
    <col min="3849" max="3849" width="12.28515625" style="61" customWidth="1"/>
    <col min="3850" max="3851" width="9.5703125" style="61" customWidth="1"/>
    <col min="3852" max="3852" width="12" style="61" customWidth="1"/>
    <col min="3853" max="3853" width="12.5703125" style="61" customWidth="1"/>
    <col min="3854" max="3854" width="11" style="61" customWidth="1"/>
    <col min="3855" max="3855" width="11.28515625" style="61" customWidth="1"/>
    <col min="3856" max="4095" width="9.140625" style="61"/>
    <col min="4096" max="4096" width="88.85546875" style="61" customWidth="1"/>
    <col min="4097" max="4097" width="9.5703125" style="61" customWidth="1"/>
    <col min="4098" max="4098" width="12.85546875" style="61" customWidth="1"/>
    <col min="4099" max="4099" width="12.28515625" style="61" customWidth="1"/>
    <col min="4100" max="4100" width="10.28515625" style="61" customWidth="1"/>
    <col min="4101" max="4101" width="8.7109375" style="61" customWidth="1"/>
    <col min="4102" max="4102" width="11" style="61" customWidth="1"/>
    <col min="4103" max="4103" width="9.42578125" style="61" customWidth="1"/>
    <col min="4104" max="4104" width="10.42578125" style="61" customWidth="1"/>
    <col min="4105" max="4105" width="12.28515625" style="61" customWidth="1"/>
    <col min="4106" max="4107" width="9.5703125" style="61" customWidth="1"/>
    <col min="4108" max="4108" width="12" style="61" customWidth="1"/>
    <col min="4109" max="4109" width="12.5703125" style="61" customWidth="1"/>
    <col min="4110" max="4110" width="11" style="61" customWidth="1"/>
    <col min="4111" max="4111" width="11.28515625" style="61" customWidth="1"/>
    <col min="4112" max="4351" width="9.140625" style="61"/>
    <col min="4352" max="4352" width="88.85546875" style="61" customWidth="1"/>
    <col min="4353" max="4353" width="9.5703125" style="61" customWidth="1"/>
    <col min="4354" max="4354" width="12.85546875" style="61" customWidth="1"/>
    <col min="4355" max="4355" width="12.28515625" style="61" customWidth="1"/>
    <col min="4356" max="4356" width="10.28515625" style="61" customWidth="1"/>
    <col min="4357" max="4357" width="8.7109375" style="61" customWidth="1"/>
    <col min="4358" max="4358" width="11" style="61" customWidth="1"/>
    <col min="4359" max="4359" width="9.42578125" style="61" customWidth="1"/>
    <col min="4360" max="4360" width="10.42578125" style="61" customWidth="1"/>
    <col min="4361" max="4361" width="12.28515625" style="61" customWidth="1"/>
    <col min="4362" max="4363" width="9.5703125" style="61" customWidth="1"/>
    <col min="4364" max="4364" width="12" style="61" customWidth="1"/>
    <col min="4365" max="4365" width="12.5703125" style="61" customWidth="1"/>
    <col min="4366" max="4366" width="11" style="61" customWidth="1"/>
    <col min="4367" max="4367" width="11.28515625" style="61" customWidth="1"/>
    <col min="4368" max="4607" width="9.140625" style="61"/>
    <col min="4608" max="4608" width="88.85546875" style="61" customWidth="1"/>
    <col min="4609" max="4609" width="9.5703125" style="61" customWidth="1"/>
    <col min="4610" max="4610" width="12.85546875" style="61" customWidth="1"/>
    <col min="4611" max="4611" width="12.28515625" style="61" customWidth="1"/>
    <col min="4612" max="4612" width="10.28515625" style="61" customWidth="1"/>
    <col min="4613" max="4613" width="8.7109375" style="61" customWidth="1"/>
    <col min="4614" max="4614" width="11" style="61" customWidth="1"/>
    <col min="4615" max="4615" width="9.42578125" style="61" customWidth="1"/>
    <col min="4616" max="4616" width="10.42578125" style="61" customWidth="1"/>
    <col min="4617" max="4617" width="12.28515625" style="61" customWidth="1"/>
    <col min="4618" max="4619" width="9.5703125" style="61" customWidth="1"/>
    <col min="4620" max="4620" width="12" style="61" customWidth="1"/>
    <col min="4621" max="4621" width="12.5703125" style="61" customWidth="1"/>
    <col min="4622" max="4622" width="11" style="61" customWidth="1"/>
    <col min="4623" max="4623" width="11.28515625" style="61" customWidth="1"/>
    <col min="4624" max="4863" width="9.140625" style="61"/>
    <col min="4864" max="4864" width="88.85546875" style="61" customWidth="1"/>
    <col min="4865" max="4865" width="9.5703125" style="61" customWidth="1"/>
    <col min="4866" max="4866" width="12.85546875" style="61" customWidth="1"/>
    <col min="4867" max="4867" width="12.28515625" style="61" customWidth="1"/>
    <col min="4868" max="4868" width="10.28515625" style="61" customWidth="1"/>
    <col min="4869" max="4869" width="8.7109375" style="61" customWidth="1"/>
    <col min="4870" max="4870" width="11" style="61" customWidth="1"/>
    <col min="4871" max="4871" width="9.42578125" style="61" customWidth="1"/>
    <col min="4872" max="4872" width="10.42578125" style="61" customWidth="1"/>
    <col min="4873" max="4873" width="12.28515625" style="61" customWidth="1"/>
    <col min="4874" max="4875" width="9.5703125" style="61" customWidth="1"/>
    <col min="4876" max="4876" width="12" style="61" customWidth="1"/>
    <col min="4877" max="4877" width="12.5703125" style="61" customWidth="1"/>
    <col min="4878" max="4878" width="11" style="61" customWidth="1"/>
    <col min="4879" max="4879" width="11.28515625" style="61" customWidth="1"/>
    <col min="4880" max="5119" width="9.140625" style="61"/>
    <col min="5120" max="5120" width="88.85546875" style="61" customWidth="1"/>
    <col min="5121" max="5121" width="9.5703125" style="61" customWidth="1"/>
    <col min="5122" max="5122" width="12.85546875" style="61" customWidth="1"/>
    <col min="5123" max="5123" width="12.28515625" style="61" customWidth="1"/>
    <col min="5124" max="5124" width="10.28515625" style="61" customWidth="1"/>
    <col min="5125" max="5125" width="8.7109375" style="61" customWidth="1"/>
    <col min="5126" max="5126" width="11" style="61" customWidth="1"/>
    <col min="5127" max="5127" width="9.42578125" style="61" customWidth="1"/>
    <col min="5128" max="5128" width="10.42578125" style="61" customWidth="1"/>
    <col min="5129" max="5129" width="12.28515625" style="61" customWidth="1"/>
    <col min="5130" max="5131" width="9.5703125" style="61" customWidth="1"/>
    <col min="5132" max="5132" width="12" style="61" customWidth="1"/>
    <col min="5133" max="5133" width="12.5703125" style="61" customWidth="1"/>
    <col min="5134" max="5134" width="11" style="61" customWidth="1"/>
    <col min="5135" max="5135" width="11.28515625" style="61" customWidth="1"/>
    <col min="5136" max="5375" width="9.140625" style="61"/>
    <col min="5376" max="5376" width="88.85546875" style="61" customWidth="1"/>
    <col min="5377" max="5377" width="9.5703125" style="61" customWidth="1"/>
    <col min="5378" max="5378" width="12.85546875" style="61" customWidth="1"/>
    <col min="5379" max="5379" width="12.28515625" style="61" customWidth="1"/>
    <col min="5380" max="5380" width="10.28515625" style="61" customWidth="1"/>
    <col min="5381" max="5381" width="8.7109375" style="61" customWidth="1"/>
    <col min="5382" max="5382" width="11" style="61" customWidth="1"/>
    <col min="5383" max="5383" width="9.42578125" style="61" customWidth="1"/>
    <col min="5384" max="5384" width="10.42578125" style="61" customWidth="1"/>
    <col min="5385" max="5385" width="12.28515625" style="61" customWidth="1"/>
    <col min="5386" max="5387" width="9.5703125" style="61" customWidth="1"/>
    <col min="5388" max="5388" width="12" style="61" customWidth="1"/>
    <col min="5389" max="5389" width="12.5703125" style="61" customWidth="1"/>
    <col min="5390" max="5390" width="11" style="61" customWidth="1"/>
    <col min="5391" max="5391" width="11.28515625" style="61" customWidth="1"/>
    <col min="5392" max="5631" width="9.140625" style="61"/>
    <col min="5632" max="5632" width="88.85546875" style="61" customWidth="1"/>
    <col min="5633" max="5633" width="9.5703125" style="61" customWidth="1"/>
    <col min="5634" max="5634" width="12.85546875" style="61" customWidth="1"/>
    <col min="5635" max="5635" width="12.28515625" style="61" customWidth="1"/>
    <col min="5636" max="5636" width="10.28515625" style="61" customWidth="1"/>
    <col min="5637" max="5637" width="8.7109375" style="61" customWidth="1"/>
    <col min="5638" max="5638" width="11" style="61" customWidth="1"/>
    <col min="5639" max="5639" width="9.42578125" style="61" customWidth="1"/>
    <col min="5640" max="5640" width="10.42578125" style="61" customWidth="1"/>
    <col min="5641" max="5641" width="12.28515625" style="61" customWidth="1"/>
    <col min="5642" max="5643" width="9.5703125" style="61" customWidth="1"/>
    <col min="5644" max="5644" width="12" style="61" customWidth="1"/>
    <col min="5645" max="5645" width="12.5703125" style="61" customWidth="1"/>
    <col min="5646" max="5646" width="11" style="61" customWidth="1"/>
    <col min="5647" max="5647" width="11.28515625" style="61" customWidth="1"/>
    <col min="5648" max="5887" width="9.140625" style="61"/>
    <col min="5888" max="5888" width="88.85546875" style="61" customWidth="1"/>
    <col min="5889" max="5889" width="9.5703125" style="61" customWidth="1"/>
    <col min="5890" max="5890" width="12.85546875" style="61" customWidth="1"/>
    <col min="5891" max="5891" width="12.28515625" style="61" customWidth="1"/>
    <col min="5892" max="5892" width="10.28515625" style="61" customWidth="1"/>
    <col min="5893" max="5893" width="8.7109375" style="61" customWidth="1"/>
    <col min="5894" max="5894" width="11" style="61" customWidth="1"/>
    <col min="5895" max="5895" width="9.42578125" style="61" customWidth="1"/>
    <col min="5896" max="5896" width="10.42578125" style="61" customWidth="1"/>
    <col min="5897" max="5897" width="12.28515625" style="61" customWidth="1"/>
    <col min="5898" max="5899" width="9.5703125" style="61" customWidth="1"/>
    <col min="5900" max="5900" width="12" style="61" customWidth="1"/>
    <col min="5901" max="5901" width="12.5703125" style="61" customWidth="1"/>
    <col min="5902" max="5902" width="11" style="61" customWidth="1"/>
    <col min="5903" max="5903" width="11.28515625" style="61" customWidth="1"/>
    <col min="5904" max="6143" width="9.140625" style="61"/>
    <col min="6144" max="6144" width="88.85546875" style="61" customWidth="1"/>
    <col min="6145" max="6145" width="9.5703125" style="61" customWidth="1"/>
    <col min="6146" max="6146" width="12.85546875" style="61" customWidth="1"/>
    <col min="6147" max="6147" width="12.28515625" style="61" customWidth="1"/>
    <col min="6148" max="6148" width="10.28515625" style="61" customWidth="1"/>
    <col min="6149" max="6149" width="8.7109375" style="61" customWidth="1"/>
    <col min="6150" max="6150" width="11" style="61" customWidth="1"/>
    <col min="6151" max="6151" width="9.42578125" style="61" customWidth="1"/>
    <col min="6152" max="6152" width="10.42578125" style="61" customWidth="1"/>
    <col min="6153" max="6153" width="12.28515625" style="61" customWidth="1"/>
    <col min="6154" max="6155" width="9.5703125" style="61" customWidth="1"/>
    <col min="6156" max="6156" width="12" style="61" customWidth="1"/>
    <col min="6157" max="6157" width="12.5703125" style="61" customWidth="1"/>
    <col min="6158" max="6158" width="11" style="61" customWidth="1"/>
    <col min="6159" max="6159" width="11.28515625" style="61" customWidth="1"/>
    <col min="6160" max="6399" width="9.140625" style="61"/>
    <col min="6400" max="6400" width="88.85546875" style="61" customWidth="1"/>
    <col min="6401" max="6401" width="9.5703125" style="61" customWidth="1"/>
    <col min="6402" max="6402" width="12.85546875" style="61" customWidth="1"/>
    <col min="6403" max="6403" width="12.28515625" style="61" customWidth="1"/>
    <col min="6404" max="6404" width="10.28515625" style="61" customWidth="1"/>
    <col min="6405" max="6405" width="8.7109375" style="61" customWidth="1"/>
    <col min="6406" max="6406" width="11" style="61" customWidth="1"/>
    <col min="6407" max="6407" width="9.42578125" style="61" customWidth="1"/>
    <col min="6408" max="6408" width="10.42578125" style="61" customWidth="1"/>
    <col min="6409" max="6409" width="12.28515625" style="61" customWidth="1"/>
    <col min="6410" max="6411" width="9.5703125" style="61" customWidth="1"/>
    <col min="6412" max="6412" width="12" style="61" customWidth="1"/>
    <col min="6413" max="6413" width="12.5703125" style="61" customWidth="1"/>
    <col min="6414" max="6414" width="11" style="61" customWidth="1"/>
    <col min="6415" max="6415" width="11.28515625" style="61" customWidth="1"/>
    <col min="6416" max="6655" width="9.140625" style="61"/>
    <col min="6656" max="6656" width="88.85546875" style="61" customWidth="1"/>
    <col min="6657" max="6657" width="9.5703125" style="61" customWidth="1"/>
    <col min="6658" max="6658" width="12.85546875" style="61" customWidth="1"/>
    <col min="6659" max="6659" width="12.28515625" style="61" customWidth="1"/>
    <col min="6660" max="6660" width="10.28515625" style="61" customWidth="1"/>
    <col min="6661" max="6661" width="8.7109375" style="61" customWidth="1"/>
    <col min="6662" max="6662" width="11" style="61" customWidth="1"/>
    <col min="6663" max="6663" width="9.42578125" style="61" customWidth="1"/>
    <col min="6664" max="6664" width="10.42578125" style="61" customWidth="1"/>
    <col min="6665" max="6665" width="12.28515625" style="61" customWidth="1"/>
    <col min="6666" max="6667" width="9.5703125" style="61" customWidth="1"/>
    <col min="6668" max="6668" width="12" style="61" customWidth="1"/>
    <col min="6669" max="6669" width="12.5703125" style="61" customWidth="1"/>
    <col min="6670" max="6670" width="11" style="61" customWidth="1"/>
    <col min="6671" max="6671" width="11.28515625" style="61" customWidth="1"/>
    <col min="6672" max="6911" width="9.140625" style="61"/>
    <col min="6912" max="6912" width="88.85546875" style="61" customWidth="1"/>
    <col min="6913" max="6913" width="9.5703125" style="61" customWidth="1"/>
    <col min="6914" max="6914" width="12.85546875" style="61" customWidth="1"/>
    <col min="6915" max="6915" width="12.28515625" style="61" customWidth="1"/>
    <col min="6916" max="6916" width="10.28515625" style="61" customWidth="1"/>
    <col min="6917" max="6917" width="8.7109375" style="61" customWidth="1"/>
    <col min="6918" max="6918" width="11" style="61" customWidth="1"/>
    <col min="6919" max="6919" width="9.42578125" style="61" customWidth="1"/>
    <col min="6920" max="6920" width="10.42578125" style="61" customWidth="1"/>
    <col min="6921" max="6921" width="12.28515625" style="61" customWidth="1"/>
    <col min="6922" max="6923" width="9.5703125" style="61" customWidth="1"/>
    <col min="6924" max="6924" width="12" style="61" customWidth="1"/>
    <col min="6925" max="6925" width="12.5703125" style="61" customWidth="1"/>
    <col min="6926" max="6926" width="11" style="61" customWidth="1"/>
    <col min="6927" max="6927" width="11.28515625" style="61" customWidth="1"/>
    <col min="6928" max="7167" width="9.140625" style="61"/>
    <col min="7168" max="7168" width="88.85546875" style="61" customWidth="1"/>
    <col min="7169" max="7169" width="9.5703125" style="61" customWidth="1"/>
    <col min="7170" max="7170" width="12.85546875" style="61" customWidth="1"/>
    <col min="7171" max="7171" width="12.28515625" style="61" customWidth="1"/>
    <col min="7172" max="7172" width="10.28515625" style="61" customWidth="1"/>
    <col min="7173" max="7173" width="8.7109375" style="61" customWidth="1"/>
    <col min="7174" max="7174" width="11" style="61" customWidth="1"/>
    <col min="7175" max="7175" width="9.42578125" style="61" customWidth="1"/>
    <col min="7176" max="7176" width="10.42578125" style="61" customWidth="1"/>
    <col min="7177" max="7177" width="12.28515625" style="61" customWidth="1"/>
    <col min="7178" max="7179" width="9.5703125" style="61" customWidth="1"/>
    <col min="7180" max="7180" width="12" style="61" customWidth="1"/>
    <col min="7181" max="7181" width="12.5703125" style="61" customWidth="1"/>
    <col min="7182" max="7182" width="11" style="61" customWidth="1"/>
    <col min="7183" max="7183" width="11.28515625" style="61" customWidth="1"/>
    <col min="7184" max="7423" width="9.140625" style="61"/>
    <col min="7424" max="7424" width="88.85546875" style="61" customWidth="1"/>
    <col min="7425" max="7425" width="9.5703125" style="61" customWidth="1"/>
    <col min="7426" max="7426" width="12.85546875" style="61" customWidth="1"/>
    <col min="7427" max="7427" width="12.28515625" style="61" customWidth="1"/>
    <col min="7428" max="7428" width="10.28515625" style="61" customWidth="1"/>
    <col min="7429" max="7429" width="8.7109375" style="61" customWidth="1"/>
    <col min="7430" max="7430" width="11" style="61" customWidth="1"/>
    <col min="7431" max="7431" width="9.42578125" style="61" customWidth="1"/>
    <col min="7432" max="7432" width="10.42578125" style="61" customWidth="1"/>
    <col min="7433" max="7433" width="12.28515625" style="61" customWidth="1"/>
    <col min="7434" max="7435" width="9.5703125" style="61" customWidth="1"/>
    <col min="7436" max="7436" width="12" style="61" customWidth="1"/>
    <col min="7437" max="7437" width="12.5703125" style="61" customWidth="1"/>
    <col min="7438" max="7438" width="11" style="61" customWidth="1"/>
    <col min="7439" max="7439" width="11.28515625" style="61" customWidth="1"/>
    <col min="7440" max="7679" width="9.140625" style="61"/>
    <col min="7680" max="7680" width="88.85546875" style="61" customWidth="1"/>
    <col min="7681" max="7681" width="9.5703125" style="61" customWidth="1"/>
    <col min="7682" max="7682" width="12.85546875" style="61" customWidth="1"/>
    <col min="7683" max="7683" width="12.28515625" style="61" customWidth="1"/>
    <col min="7684" max="7684" width="10.28515625" style="61" customWidth="1"/>
    <col min="7685" max="7685" width="8.7109375" style="61" customWidth="1"/>
    <col min="7686" max="7686" width="11" style="61" customWidth="1"/>
    <col min="7687" max="7687" width="9.42578125" style="61" customWidth="1"/>
    <col min="7688" max="7688" width="10.42578125" style="61" customWidth="1"/>
    <col min="7689" max="7689" width="12.28515625" style="61" customWidth="1"/>
    <col min="7690" max="7691" width="9.5703125" style="61" customWidth="1"/>
    <col min="7692" max="7692" width="12" style="61" customWidth="1"/>
    <col min="7693" max="7693" width="12.5703125" style="61" customWidth="1"/>
    <col min="7694" max="7694" width="11" style="61" customWidth="1"/>
    <col min="7695" max="7695" width="11.28515625" style="61" customWidth="1"/>
    <col min="7696" max="7935" width="9.140625" style="61"/>
    <col min="7936" max="7936" width="88.85546875" style="61" customWidth="1"/>
    <col min="7937" max="7937" width="9.5703125" style="61" customWidth="1"/>
    <col min="7938" max="7938" width="12.85546875" style="61" customWidth="1"/>
    <col min="7939" max="7939" width="12.28515625" style="61" customWidth="1"/>
    <col min="7940" max="7940" width="10.28515625" style="61" customWidth="1"/>
    <col min="7941" max="7941" width="8.7109375" style="61" customWidth="1"/>
    <col min="7942" max="7942" width="11" style="61" customWidth="1"/>
    <col min="7943" max="7943" width="9.42578125" style="61" customWidth="1"/>
    <col min="7944" max="7944" width="10.42578125" style="61" customWidth="1"/>
    <col min="7945" max="7945" width="12.28515625" style="61" customWidth="1"/>
    <col min="7946" max="7947" width="9.5703125" style="61" customWidth="1"/>
    <col min="7948" max="7948" width="12" style="61" customWidth="1"/>
    <col min="7949" max="7949" width="12.5703125" style="61" customWidth="1"/>
    <col min="7950" max="7950" width="11" style="61" customWidth="1"/>
    <col min="7951" max="7951" width="11.28515625" style="61" customWidth="1"/>
    <col min="7952" max="8191" width="9.140625" style="61"/>
    <col min="8192" max="8192" width="88.85546875" style="61" customWidth="1"/>
    <col min="8193" max="8193" width="9.5703125" style="61" customWidth="1"/>
    <col min="8194" max="8194" width="12.85546875" style="61" customWidth="1"/>
    <col min="8195" max="8195" width="12.28515625" style="61" customWidth="1"/>
    <col min="8196" max="8196" width="10.28515625" style="61" customWidth="1"/>
    <col min="8197" max="8197" width="8.7109375" style="61" customWidth="1"/>
    <col min="8198" max="8198" width="11" style="61" customWidth="1"/>
    <col min="8199" max="8199" width="9.42578125" style="61" customWidth="1"/>
    <col min="8200" max="8200" width="10.42578125" style="61" customWidth="1"/>
    <col min="8201" max="8201" width="12.28515625" style="61" customWidth="1"/>
    <col min="8202" max="8203" width="9.5703125" style="61" customWidth="1"/>
    <col min="8204" max="8204" width="12" style="61" customWidth="1"/>
    <col min="8205" max="8205" width="12.5703125" style="61" customWidth="1"/>
    <col min="8206" max="8206" width="11" style="61" customWidth="1"/>
    <col min="8207" max="8207" width="11.28515625" style="61" customWidth="1"/>
    <col min="8208" max="8447" width="9.140625" style="61"/>
    <col min="8448" max="8448" width="88.85546875" style="61" customWidth="1"/>
    <col min="8449" max="8449" width="9.5703125" style="61" customWidth="1"/>
    <col min="8450" max="8450" width="12.85546875" style="61" customWidth="1"/>
    <col min="8451" max="8451" width="12.28515625" style="61" customWidth="1"/>
    <col min="8452" max="8452" width="10.28515625" style="61" customWidth="1"/>
    <col min="8453" max="8453" width="8.7109375" style="61" customWidth="1"/>
    <col min="8454" max="8454" width="11" style="61" customWidth="1"/>
    <col min="8455" max="8455" width="9.42578125" style="61" customWidth="1"/>
    <col min="8456" max="8456" width="10.42578125" style="61" customWidth="1"/>
    <col min="8457" max="8457" width="12.28515625" style="61" customWidth="1"/>
    <col min="8458" max="8459" width="9.5703125" style="61" customWidth="1"/>
    <col min="8460" max="8460" width="12" style="61" customWidth="1"/>
    <col min="8461" max="8461" width="12.5703125" style="61" customWidth="1"/>
    <col min="8462" max="8462" width="11" style="61" customWidth="1"/>
    <col min="8463" max="8463" width="11.28515625" style="61" customWidth="1"/>
    <col min="8464" max="8703" width="9.140625" style="61"/>
    <col min="8704" max="8704" width="88.85546875" style="61" customWidth="1"/>
    <col min="8705" max="8705" width="9.5703125" style="61" customWidth="1"/>
    <col min="8706" max="8706" width="12.85546875" style="61" customWidth="1"/>
    <col min="8707" max="8707" width="12.28515625" style="61" customWidth="1"/>
    <col min="8708" max="8708" width="10.28515625" style="61" customWidth="1"/>
    <col min="8709" max="8709" width="8.7109375" style="61" customWidth="1"/>
    <col min="8710" max="8710" width="11" style="61" customWidth="1"/>
    <col min="8711" max="8711" width="9.42578125" style="61" customWidth="1"/>
    <col min="8712" max="8712" width="10.42578125" style="61" customWidth="1"/>
    <col min="8713" max="8713" width="12.28515625" style="61" customWidth="1"/>
    <col min="8714" max="8715" width="9.5703125" style="61" customWidth="1"/>
    <col min="8716" max="8716" width="12" style="61" customWidth="1"/>
    <col min="8717" max="8717" width="12.5703125" style="61" customWidth="1"/>
    <col min="8718" max="8718" width="11" style="61" customWidth="1"/>
    <col min="8719" max="8719" width="11.28515625" style="61" customWidth="1"/>
    <col min="8720" max="8959" width="9.140625" style="61"/>
    <col min="8960" max="8960" width="88.85546875" style="61" customWidth="1"/>
    <col min="8961" max="8961" width="9.5703125" style="61" customWidth="1"/>
    <col min="8962" max="8962" width="12.85546875" style="61" customWidth="1"/>
    <col min="8963" max="8963" width="12.28515625" style="61" customWidth="1"/>
    <col min="8964" max="8964" width="10.28515625" style="61" customWidth="1"/>
    <col min="8965" max="8965" width="8.7109375" style="61" customWidth="1"/>
    <col min="8966" max="8966" width="11" style="61" customWidth="1"/>
    <col min="8967" max="8967" width="9.42578125" style="61" customWidth="1"/>
    <col min="8968" max="8968" width="10.42578125" style="61" customWidth="1"/>
    <col min="8969" max="8969" width="12.28515625" style="61" customWidth="1"/>
    <col min="8970" max="8971" width="9.5703125" style="61" customWidth="1"/>
    <col min="8972" max="8972" width="12" style="61" customWidth="1"/>
    <col min="8973" max="8973" width="12.5703125" style="61" customWidth="1"/>
    <col min="8974" max="8974" width="11" style="61" customWidth="1"/>
    <col min="8975" max="8975" width="11.28515625" style="61" customWidth="1"/>
    <col min="8976" max="9215" width="9.140625" style="61"/>
    <col min="9216" max="9216" width="88.85546875" style="61" customWidth="1"/>
    <col min="9217" max="9217" width="9.5703125" style="61" customWidth="1"/>
    <col min="9218" max="9218" width="12.85546875" style="61" customWidth="1"/>
    <col min="9219" max="9219" width="12.28515625" style="61" customWidth="1"/>
    <col min="9220" max="9220" width="10.28515625" style="61" customWidth="1"/>
    <col min="9221" max="9221" width="8.7109375" style="61" customWidth="1"/>
    <col min="9222" max="9222" width="11" style="61" customWidth="1"/>
    <col min="9223" max="9223" width="9.42578125" style="61" customWidth="1"/>
    <col min="9224" max="9224" width="10.42578125" style="61" customWidth="1"/>
    <col min="9225" max="9225" width="12.28515625" style="61" customWidth="1"/>
    <col min="9226" max="9227" width="9.5703125" style="61" customWidth="1"/>
    <col min="9228" max="9228" width="12" style="61" customWidth="1"/>
    <col min="9229" max="9229" width="12.5703125" style="61" customWidth="1"/>
    <col min="9230" max="9230" width="11" style="61" customWidth="1"/>
    <col min="9231" max="9231" width="11.28515625" style="61" customWidth="1"/>
    <col min="9232" max="9471" width="9.140625" style="61"/>
    <col min="9472" max="9472" width="88.85546875" style="61" customWidth="1"/>
    <col min="9473" max="9473" width="9.5703125" style="61" customWidth="1"/>
    <col min="9474" max="9474" width="12.85546875" style="61" customWidth="1"/>
    <col min="9475" max="9475" width="12.28515625" style="61" customWidth="1"/>
    <col min="9476" max="9476" width="10.28515625" style="61" customWidth="1"/>
    <col min="9477" max="9477" width="8.7109375" style="61" customWidth="1"/>
    <col min="9478" max="9478" width="11" style="61" customWidth="1"/>
    <col min="9479" max="9479" width="9.42578125" style="61" customWidth="1"/>
    <col min="9480" max="9480" width="10.42578125" style="61" customWidth="1"/>
    <col min="9481" max="9481" width="12.28515625" style="61" customWidth="1"/>
    <col min="9482" max="9483" width="9.5703125" style="61" customWidth="1"/>
    <col min="9484" max="9484" width="12" style="61" customWidth="1"/>
    <col min="9485" max="9485" width="12.5703125" style="61" customWidth="1"/>
    <col min="9486" max="9486" width="11" style="61" customWidth="1"/>
    <col min="9487" max="9487" width="11.28515625" style="61" customWidth="1"/>
    <col min="9488" max="9727" width="9.140625" style="61"/>
    <col min="9728" max="9728" width="88.85546875" style="61" customWidth="1"/>
    <col min="9729" max="9729" width="9.5703125" style="61" customWidth="1"/>
    <col min="9730" max="9730" width="12.85546875" style="61" customWidth="1"/>
    <col min="9731" max="9731" width="12.28515625" style="61" customWidth="1"/>
    <col min="9732" max="9732" width="10.28515625" style="61" customWidth="1"/>
    <col min="9733" max="9733" width="8.7109375" style="61" customWidth="1"/>
    <col min="9734" max="9734" width="11" style="61" customWidth="1"/>
    <col min="9735" max="9735" width="9.42578125" style="61" customWidth="1"/>
    <col min="9736" max="9736" width="10.42578125" style="61" customWidth="1"/>
    <col min="9737" max="9737" width="12.28515625" style="61" customWidth="1"/>
    <col min="9738" max="9739" width="9.5703125" style="61" customWidth="1"/>
    <col min="9740" max="9740" width="12" style="61" customWidth="1"/>
    <col min="9741" max="9741" width="12.5703125" style="61" customWidth="1"/>
    <col min="9742" max="9742" width="11" style="61" customWidth="1"/>
    <col min="9743" max="9743" width="11.28515625" style="61" customWidth="1"/>
    <col min="9744" max="9983" width="9.140625" style="61"/>
    <col min="9984" max="9984" width="88.85546875" style="61" customWidth="1"/>
    <col min="9985" max="9985" width="9.5703125" style="61" customWidth="1"/>
    <col min="9986" max="9986" width="12.85546875" style="61" customWidth="1"/>
    <col min="9987" max="9987" width="12.28515625" style="61" customWidth="1"/>
    <col min="9988" max="9988" width="10.28515625" style="61" customWidth="1"/>
    <col min="9989" max="9989" width="8.7109375" style="61" customWidth="1"/>
    <col min="9990" max="9990" width="11" style="61" customWidth="1"/>
    <col min="9991" max="9991" width="9.42578125" style="61" customWidth="1"/>
    <col min="9992" max="9992" width="10.42578125" style="61" customWidth="1"/>
    <col min="9993" max="9993" width="12.28515625" style="61" customWidth="1"/>
    <col min="9994" max="9995" width="9.5703125" style="61" customWidth="1"/>
    <col min="9996" max="9996" width="12" style="61" customWidth="1"/>
    <col min="9997" max="9997" width="12.5703125" style="61" customWidth="1"/>
    <col min="9998" max="9998" width="11" style="61" customWidth="1"/>
    <col min="9999" max="9999" width="11.28515625" style="61" customWidth="1"/>
    <col min="10000" max="10239" width="9.140625" style="61"/>
    <col min="10240" max="10240" width="88.85546875" style="61" customWidth="1"/>
    <col min="10241" max="10241" width="9.5703125" style="61" customWidth="1"/>
    <col min="10242" max="10242" width="12.85546875" style="61" customWidth="1"/>
    <col min="10243" max="10243" width="12.28515625" style="61" customWidth="1"/>
    <col min="10244" max="10244" width="10.28515625" style="61" customWidth="1"/>
    <col min="10245" max="10245" width="8.7109375" style="61" customWidth="1"/>
    <col min="10246" max="10246" width="11" style="61" customWidth="1"/>
    <col min="10247" max="10247" width="9.42578125" style="61" customWidth="1"/>
    <col min="10248" max="10248" width="10.42578125" style="61" customWidth="1"/>
    <col min="10249" max="10249" width="12.28515625" style="61" customWidth="1"/>
    <col min="10250" max="10251" width="9.5703125" style="61" customWidth="1"/>
    <col min="10252" max="10252" width="12" style="61" customWidth="1"/>
    <col min="10253" max="10253" width="12.5703125" style="61" customWidth="1"/>
    <col min="10254" max="10254" width="11" style="61" customWidth="1"/>
    <col min="10255" max="10255" width="11.28515625" style="61" customWidth="1"/>
    <col min="10256" max="10495" width="9.140625" style="61"/>
    <col min="10496" max="10496" width="88.85546875" style="61" customWidth="1"/>
    <col min="10497" max="10497" width="9.5703125" style="61" customWidth="1"/>
    <col min="10498" max="10498" width="12.85546875" style="61" customWidth="1"/>
    <col min="10499" max="10499" width="12.28515625" style="61" customWidth="1"/>
    <col min="10500" max="10500" width="10.28515625" style="61" customWidth="1"/>
    <col min="10501" max="10501" width="8.7109375" style="61" customWidth="1"/>
    <col min="10502" max="10502" width="11" style="61" customWidth="1"/>
    <col min="10503" max="10503" width="9.42578125" style="61" customWidth="1"/>
    <col min="10504" max="10504" width="10.42578125" style="61" customWidth="1"/>
    <col min="10505" max="10505" width="12.28515625" style="61" customWidth="1"/>
    <col min="10506" max="10507" width="9.5703125" style="61" customWidth="1"/>
    <col min="10508" max="10508" width="12" style="61" customWidth="1"/>
    <col min="10509" max="10509" width="12.5703125" style="61" customWidth="1"/>
    <col min="10510" max="10510" width="11" style="61" customWidth="1"/>
    <col min="10511" max="10511" width="11.28515625" style="61" customWidth="1"/>
    <col min="10512" max="10751" width="9.140625" style="61"/>
    <col min="10752" max="10752" width="88.85546875" style="61" customWidth="1"/>
    <col min="10753" max="10753" width="9.5703125" style="61" customWidth="1"/>
    <col min="10754" max="10754" width="12.85546875" style="61" customWidth="1"/>
    <col min="10755" max="10755" width="12.28515625" style="61" customWidth="1"/>
    <col min="10756" max="10756" width="10.28515625" style="61" customWidth="1"/>
    <col min="10757" max="10757" width="8.7109375" style="61" customWidth="1"/>
    <col min="10758" max="10758" width="11" style="61" customWidth="1"/>
    <col min="10759" max="10759" width="9.42578125" style="61" customWidth="1"/>
    <col min="10760" max="10760" width="10.42578125" style="61" customWidth="1"/>
    <col min="10761" max="10761" width="12.28515625" style="61" customWidth="1"/>
    <col min="10762" max="10763" width="9.5703125" style="61" customWidth="1"/>
    <col min="10764" max="10764" width="12" style="61" customWidth="1"/>
    <col min="10765" max="10765" width="12.5703125" style="61" customWidth="1"/>
    <col min="10766" max="10766" width="11" style="61" customWidth="1"/>
    <col min="10767" max="10767" width="11.28515625" style="61" customWidth="1"/>
    <col min="10768" max="11007" width="9.140625" style="61"/>
    <col min="11008" max="11008" width="88.85546875" style="61" customWidth="1"/>
    <col min="11009" max="11009" width="9.5703125" style="61" customWidth="1"/>
    <col min="11010" max="11010" width="12.85546875" style="61" customWidth="1"/>
    <col min="11011" max="11011" width="12.28515625" style="61" customWidth="1"/>
    <col min="11012" max="11012" width="10.28515625" style="61" customWidth="1"/>
    <col min="11013" max="11013" width="8.7109375" style="61" customWidth="1"/>
    <col min="11014" max="11014" width="11" style="61" customWidth="1"/>
    <col min="11015" max="11015" width="9.42578125" style="61" customWidth="1"/>
    <col min="11016" max="11016" width="10.42578125" style="61" customWidth="1"/>
    <col min="11017" max="11017" width="12.28515625" style="61" customWidth="1"/>
    <col min="11018" max="11019" width="9.5703125" style="61" customWidth="1"/>
    <col min="11020" max="11020" width="12" style="61" customWidth="1"/>
    <col min="11021" max="11021" width="12.5703125" style="61" customWidth="1"/>
    <col min="11022" max="11022" width="11" style="61" customWidth="1"/>
    <col min="11023" max="11023" width="11.28515625" style="61" customWidth="1"/>
    <col min="11024" max="11263" width="9.140625" style="61"/>
    <col min="11264" max="11264" width="88.85546875" style="61" customWidth="1"/>
    <col min="11265" max="11265" width="9.5703125" style="61" customWidth="1"/>
    <col min="11266" max="11266" width="12.85546875" style="61" customWidth="1"/>
    <col min="11267" max="11267" width="12.28515625" style="61" customWidth="1"/>
    <col min="11268" max="11268" width="10.28515625" style="61" customWidth="1"/>
    <col min="11269" max="11269" width="8.7109375" style="61" customWidth="1"/>
    <col min="11270" max="11270" width="11" style="61" customWidth="1"/>
    <col min="11271" max="11271" width="9.42578125" style="61" customWidth="1"/>
    <col min="11272" max="11272" width="10.42578125" style="61" customWidth="1"/>
    <col min="11273" max="11273" width="12.28515625" style="61" customWidth="1"/>
    <col min="11274" max="11275" width="9.5703125" style="61" customWidth="1"/>
    <col min="11276" max="11276" width="12" style="61" customWidth="1"/>
    <col min="11277" max="11277" width="12.5703125" style="61" customWidth="1"/>
    <col min="11278" max="11278" width="11" style="61" customWidth="1"/>
    <col min="11279" max="11279" width="11.28515625" style="61" customWidth="1"/>
    <col min="11280" max="11519" width="9.140625" style="61"/>
    <col min="11520" max="11520" width="88.85546875" style="61" customWidth="1"/>
    <col min="11521" max="11521" width="9.5703125" style="61" customWidth="1"/>
    <col min="11522" max="11522" width="12.85546875" style="61" customWidth="1"/>
    <col min="11523" max="11523" width="12.28515625" style="61" customWidth="1"/>
    <col min="11524" max="11524" width="10.28515625" style="61" customWidth="1"/>
    <col min="11525" max="11525" width="8.7109375" style="61" customWidth="1"/>
    <col min="11526" max="11526" width="11" style="61" customWidth="1"/>
    <col min="11527" max="11527" width="9.42578125" style="61" customWidth="1"/>
    <col min="11528" max="11528" width="10.42578125" style="61" customWidth="1"/>
    <col min="11529" max="11529" width="12.28515625" style="61" customWidth="1"/>
    <col min="11530" max="11531" width="9.5703125" style="61" customWidth="1"/>
    <col min="11532" max="11532" width="12" style="61" customWidth="1"/>
    <col min="11533" max="11533" width="12.5703125" style="61" customWidth="1"/>
    <col min="11534" max="11534" width="11" style="61" customWidth="1"/>
    <col min="11535" max="11535" width="11.28515625" style="61" customWidth="1"/>
    <col min="11536" max="11775" width="9.140625" style="61"/>
    <col min="11776" max="11776" width="88.85546875" style="61" customWidth="1"/>
    <col min="11777" max="11777" width="9.5703125" style="61" customWidth="1"/>
    <col min="11778" max="11778" width="12.85546875" style="61" customWidth="1"/>
    <col min="11779" max="11779" width="12.28515625" style="61" customWidth="1"/>
    <col min="11780" max="11780" width="10.28515625" style="61" customWidth="1"/>
    <col min="11781" max="11781" width="8.7109375" style="61" customWidth="1"/>
    <col min="11782" max="11782" width="11" style="61" customWidth="1"/>
    <col min="11783" max="11783" width="9.42578125" style="61" customWidth="1"/>
    <col min="11784" max="11784" width="10.42578125" style="61" customWidth="1"/>
    <col min="11785" max="11785" width="12.28515625" style="61" customWidth="1"/>
    <col min="11786" max="11787" width="9.5703125" style="61" customWidth="1"/>
    <col min="11788" max="11788" width="12" style="61" customWidth="1"/>
    <col min="11789" max="11789" width="12.5703125" style="61" customWidth="1"/>
    <col min="11790" max="11790" width="11" style="61" customWidth="1"/>
    <col min="11791" max="11791" width="11.28515625" style="61" customWidth="1"/>
    <col min="11792" max="12031" width="9.140625" style="61"/>
    <col min="12032" max="12032" width="88.85546875" style="61" customWidth="1"/>
    <col min="12033" max="12033" width="9.5703125" style="61" customWidth="1"/>
    <col min="12034" max="12034" width="12.85546875" style="61" customWidth="1"/>
    <col min="12035" max="12035" width="12.28515625" style="61" customWidth="1"/>
    <col min="12036" max="12036" width="10.28515625" style="61" customWidth="1"/>
    <col min="12037" max="12037" width="8.7109375" style="61" customWidth="1"/>
    <col min="12038" max="12038" width="11" style="61" customWidth="1"/>
    <col min="12039" max="12039" width="9.42578125" style="61" customWidth="1"/>
    <col min="12040" max="12040" width="10.42578125" style="61" customWidth="1"/>
    <col min="12041" max="12041" width="12.28515625" style="61" customWidth="1"/>
    <col min="12042" max="12043" width="9.5703125" style="61" customWidth="1"/>
    <col min="12044" max="12044" width="12" style="61" customWidth="1"/>
    <col min="12045" max="12045" width="12.5703125" style="61" customWidth="1"/>
    <col min="12046" max="12046" width="11" style="61" customWidth="1"/>
    <col min="12047" max="12047" width="11.28515625" style="61" customWidth="1"/>
    <col min="12048" max="12287" width="9.140625" style="61"/>
    <col min="12288" max="12288" width="88.85546875" style="61" customWidth="1"/>
    <col min="12289" max="12289" width="9.5703125" style="61" customWidth="1"/>
    <col min="12290" max="12290" width="12.85546875" style="61" customWidth="1"/>
    <col min="12291" max="12291" width="12.28515625" style="61" customWidth="1"/>
    <col min="12292" max="12292" width="10.28515625" style="61" customWidth="1"/>
    <col min="12293" max="12293" width="8.7109375" style="61" customWidth="1"/>
    <col min="12294" max="12294" width="11" style="61" customWidth="1"/>
    <col min="12295" max="12295" width="9.42578125" style="61" customWidth="1"/>
    <col min="12296" max="12296" width="10.42578125" style="61" customWidth="1"/>
    <col min="12297" max="12297" width="12.28515625" style="61" customWidth="1"/>
    <col min="12298" max="12299" width="9.5703125" style="61" customWidth="1"/>
    <col min="12300" max="12300" width="12" style="61" customWidth="1"/>
    <col min="12301" max="12301" width="12.5703125" style="61" customWidth="1"/>
    <col min="12302" max="12302" width="11" style="61" customWidth="1"/>
    <col min="12303" max="12303" width="11.28515625" style="61" customWidth="1"/>
    <col min="12304" max="12543" width="9.140625" style="61"/>
    <col min="12544" max="12544" width="88.85546875" style="61" customWidth="1"/>
    <col min="12545" max="12545" width="9.5703125" style="61" customWidth="1"/>
    <col min="12546" max="12546" width="12.85546875" style="61" customWidth="1"/>
    <col min="12547" max="12547" width="12.28515625" style="61" customWidth="1"/>
    <col min="12548" max="12548" width="10.28515625" style="61" customWidth="1"/>
    <col min="12549" max="12549" width="8.7109375" style="61" customWidth="1"/>
    <col min="12550" max="12550" width="11" style="61" customWidth="1"/>
    <col min="12551" max="12551" width="9.42578125" style="61" customWidth="1"/>
    <col min="12552" max="12552" width="10.42578125" style="61" customWidth="1"/>
    <col min="12553" max="12553" width="12.28515625" style="61" customWidth="1"/>
    <col min="12554" max="12555" width="9.5703125" style="61" customWidth="1"/>
    <col min="12556" max="12556" width="12" style="61" customWidth="1"/>
    <col min="12557" max="12557" width="12.5703125" style="61" customWidth="1"/>
    <col min="12558" max="12558" width="11" style="61" customWidth="1"/>
    <col min="12559" max="12559" width="11.28515625" style="61" customWidth="1"/>
    <col min="12560" max="12799" width="9.140625" style="61"/>
    <col min="12800" max="12800" width="88.85546875" style="61" customWidth="1"/>
    <col min="12801" max="12801" width="9.5703125" style="61" customWidth="1"/>
    <col min="12802" max="12802" width="12.85546875" style="61" customWidth="1"/>
    <col min="12803" max="12803" width="12.28515625" style="61" customWidth="1"/>
    <col min="12804" max="12804" width="10.28515625" style="61" customWidth="1"/>
    <col min="12805" max="12805" width="8.7109375" style="61" customWidth="1"/>
    <col min="12806" max="12806" width="11" style="61" customWidth="1"/>
    <col min="12807" max="12807" width="9.42578125" style="61" customWidth="1"/>
    <col min="12808" max="12808" width="10.42578125" style="61" customWidth="1"/>
    <col min="12809" max="12809" width="12.28515625" style="61" customWidth="1"/>
    <col min="12810" max="12811" width="9.5703125" style="61" customWidth="1"/>
    <col min="12812" max="12812" width="12" style="61" customWidth="1"/>
    <col min="12813" max="12813" width="12.5703125" style="61" customWidth="1"/>
    <col min="12814" max="12814" width="11" style="61" customWidth="1"/>
    <col min="12815" max="12815" width="11.28515625" style="61" customWidth="1"/>
    <col min="12816" max="13055" width="9.140625" style="61"/>
    <col min="13056" max="13056" width="88.85546875" style="61" customWidth="1"/>
    <col min="13057" max="13057" width="9.5703125" style="61" customWidth="1"/>
    <col min="13058" max="13058" width="12.85546875" style="61" customWidth="1"/>
    <col min="13059" max="13059" width="12.28515625" style="61" customWidth="1"/>
    <col min="13060" max="13060" width="10.28515625" style="61" customWidth="1"/>
    <col min="13061" max="13061" width="8.7109375" style="61" customWidth="1"/>
    <col min="13062" max="13062" width="11" style="61" customWidth="1"/>
    <col min="13063" max="13063" width="9.42578125" style="61" customWidth="1"/>
    <col min="13064" max="13064" width="10.42578125" style="61" customWidth="1"/>
    <col min="13065" max="13065" width="12.28515625" style="61" customWidth="1"/>
    <col min="13066" max="13067" width="9.5703125" style="61" customWidth="1"/>
    <col min="13068" max="13068" width="12" style="61" customWidth="1"/>
    <col min="13069" max="13069" width="12.5703125" style="61" customWidth="1"/>
    <col min="13070" max="13070" width="11" style="61" customWidth="1"/>
    <col min="13071" max="13071" width="11.28515625" style="61" customWidth="1"/>
    <col min="13072" max="13311" width="9.140625" style="61"/>
    <col min="13312" max="13312" width="88.85546875" style="61" customWidth="1"/>
    <col min="13313" max="13313" width="9.5703125" style="61" customWidth="1"/>
    <col min="13314" max="13314" width="12.85546875" style="61" customWidth="1"/>
    <col min="13315" max="13315" width="12.28515625" style="61" customWidth="1"/>
    <col min="13316" max="13316" width="10.28515625" style="61" customWidth="1"/>
    <col min="13317" max="13317" width="8.7109375" style="61" customWidth="1"/>
    <col min="13318" max="13318" width="11" style="61" customWidth="1"/>
    <col min="13319" max="13319" width="9.42578125" style="61" customWidth="1"/>
    <col min="13320" max="13320" width="10.42578125" style="61" customWidth="1"/>
    <col min="13321" max="13321" width="12.28515625" style="61" customWidth="1"/>
    <col min="13322" max="13323" width="9.5703125" style="61" customWidth="1"/>
    <col min="13324" max="13324" width="12" style="61" customWidth="1"/>
    <col min="13325" max="13325" width="12.5703125" style="61" customWidth="1"/>
    <col min="13326" max="13326" width="11" style="61" customWidth="1"/>
    <col min="13327" max="13327" width="11.28515625" style="61" customWidth="1"/>
    <col min="13328" max="13567" width="9.140625" style="61"/>
    <col min="13568" max="13568" width="88.85546875" style="61" customWidth="1"/>
    <col min="13569" max="13569" width="9.5703125" style="61" customWidth="1"/>
    <col min="13570" max="13570" width="12.85546875" style="61" customWidth="1"/>
    <col min="13571" max="13571" width="12.28515625" style="61" customWidth="1"/>
    <col min="13572" max="13572" width="10.28515625" style="61" customWidth="1"/>
    <col min="13573" max="13573" width="8.7109375" style="61" customWidth="1"/>
    <col min="13574" max="13574" width="11" style="61" customWidth="1"/>
    <col min="13575" max="13575" width="9.42578125" style="61" customWidth="1"/>
    <col min="13576" max="13576" width="10.42578125" style="61" customWidth="1"/>
    <col min="13577" max="13577" width="12.28515625" style="61" customWidth="1"/>
    <col min="13578" max="13579" width="9.5703125" style="61" customWidth="1"/>
    <col min="13580" max="13580" width="12" style="61" customWidth="1"/>
    <col min="13581" max="13581" width="12.5703125" style="61" customWidth="1"/>
    <col min="13582" max="13582" width="11" style="61" customWidth="1"/>
    <col min="13583" max="13583" width="11.28515625" style="61" customWidth="1"/>
    <col min="13584" max="13823" width="9.140625" style="61"/>
    <col min="13824" max="13824" width="88.85546875" style="61" customWidth="1"/>
    <col min="13825" max="13825" width="9.5703125" style="61" customWidth="1"/>
    <col min="13826" max="13826" width="12.85546875" style="61" customWidth="1"/>
    <col min="13827" max="13827" width="12.28515625" style="61" customWidth="1"/>
    <col min="13828" max="13828" width="10.28515625" style="61" customWidth="1"/>
    <col min="13829" max="13829" width="8.7109375" style="61" customWidth="1"/>
    <col min="13830" max="13830" width="11" style="61" customWidth="1"/>
    <col min="13831" max="13831" width="9.42578125" style="61" customWidth="1"/>
    <col min="13832" max="13832" width="10.42578125" style="61" customWidth="1"/>
    <col min="13833" max="13833" width="12.28515625" style="61" customWidth="1"/>
    <col min="13834" max="13835" width="9.5703125" style="61" customWidth="1"/>
    <col min="13836" max="13836" width="12" style="61" customWidth="1"/>
    <col min="13837" max="13837" width="12.5703125" style="61" customWidth="1"/>
    <col min="13838" max="13838" width="11" style="61" customWidth="1"/>
    <col min="13839" max="13839" width="11.28515625" style="61" customWidth="1"/>
    <col min="13840" max="14079" width="9.140625" style="61"/>
    <col min="14080" max="14080" width="88.85546875" style="61" customWidth="1"/>
    <col min="14081" max="14081" width="9.5703125" style="61" customWidth="1"/>
    <col min="14082" max="14082" width="12.85546875" style="61" customWidth="1"/>
    <col min="14083" max="14083" width="12.28515625" style="61" customWidth="1"/>
    <col min="14084" max="14084" width="10.28515625" style="61" customWidth="1"/>
    <col min="14085" max="14085" width="8.7109375" style="61" customWidth="1"/>
    <col min="14086" max="14086" width="11" style="61" customWidth="1"/>
    <col min="14087" max="14087" width="9.42578125" style="61" customWidth="1"/>
    <col min="14088" max="14088" width="10.42578125" style="61" customWidth="1"/>
    <col min="14089" max="14089" width="12.28515625" style="61" customWidth="1"/>
    <col min="14090" max="14091" width="9.5703125" style="61" customWidth="1"/>
    <col min="14092" max="14092" width="12" style="61" customWidth="1"/>
    <col min="14093" max="14093" width="12.5703125" style="61" customWidth="1"/>
    <col min="14094" max="14094" width="11" style="61" customWidth="1"/>
    <col min="14095" max="14095" width="11.28515625" style="61" customWidth="1"/>
    <col min="14096" max="14335" width="9.140625" style="61"/>
    <col min="14336" max="14336" width="88.85546875" style="61" customWidth="1"/>
    <col min="14337" max="14337" width="9.5703125" style="61" customWidth="1"/>
    <col min="14338" max="14338" width="12.85546875" style="61" customWidth="1"/>
    <col min="14339" max="14339" width="12.28515625" style="61" customWidth="1"/>
    <col min="14340" max="14340" width="10.28515625" style="61" customWidth="1"/>
    <col min="14341" max="14341" width="8.7109375" style="61" customWidth="1"/>
    <col min="14342" max="14342" width="11" style="61" customWidth="1"/>
    <col min="14343" max="14343" width="9.42578125" style="61" customWidth="1"/>
    <col min="14344" max="14344" width="10.42578125" style="61" customWidth="1"/>
    <col min="14345" max="14345" width="12.28515625" style="61" customWidth="1"/>
    <col min="14346" max="14347" width="9.5703125" style="61" customWidth="1"/>
    <col min="14348" max="14348" width="12" style="61" customWidth="1"/>
    <col min="14349" max="14349" width="12.5703125" style="61" customWidth="1"/>
    <col min="14350" max="14350" width="11" style="61" customWidth="1"/>
    <col min="14351" max="14351" width="11.28515625" style="61" customWidth="1"/>
    <col min="14352" max="14591" width="9.140625" style="61"/>
    <col min="14592" max="14592" width="88.85546875" style="61" customWidth="1"/>
    <col min="14593" max="14593" width="9.5703125" style="61" customWidth="1"/>
    <col min="14594" max="14594" width="12.85546875" style="61" customWidth="1"/>
    <col min="14595" max="14595" width="12.28515625" style="61" customWidth="1"/>
    <col min="14596" max="14596" width="10.28515625" style="61" customWidth="1"/>
    <col min="14597" max="14597" width="8.7109375" style="61" customWidth="1"/>
    <col min="14598" max="14598" width="11" style="61" customWidth="1"/>
    <col min="14599" max="14599" width="9.42578125" style="61" customWidth="1"/>
    <col min="14600" max="14600" width="10.42578125" style="61" customWidth="1"/>
    <col min="14601" max="14601" width="12.28515625" style="61" customWidth="1"/>
    <col min="14602" max="14603" width="9.5703125" style="61" customWidth="1"/>
    <col min="14604" max="14604" width="12" style="61" customWidth="1"/>
    <col min="14605" max="14605" width="12.5703125" style="61" customWidth="1"/>
    <col min="14606" max="14606" width="11" style="61" customWidth="1"/>
    <col min="14607" max="14607" width="11.28515625" style="61" customWidth="1"/>
    <col min="14608" max="14847" width="9.140625" style="61"/>
    <col min="14848" max="14848" width="88.85546875" style="61" customWidth="1"/>
    <col min="14849" max="14849" width="9.5703125" style="61" customWidth="1"/>
    <col min="14850" max="14850" width="12.85546875" style="61" customWidth="1"/>
    <col min="14851" max="14851" width="12.28515625" style="61" customWidth="1"/>
    <col min="14852" max="14852" width="10.28515625" style="61" customWidth="1"/>
    <col min="14853" max="14853" width="8.7109375" style="61" customWidth="1"/>
    <col min="14854" max="14854" width="11" style="61" customWidth="1"/>
    <col min="14855" max="14855" width="9.42578125" style="61" customWidth="1"/>
    <col min="14856" max="14856" width="10.42578125" style="61" customWidth="1"/>
    <col min="14857" max="14857" width="12.28515625" style="61" customWidth="1"/>
    <col min="14858" max="14859" width="9.5703125" style="61" customWidth="1"/>
    <col min="14860" max="14860" width="12" style="61" customWidth="1"/>
    <col min="14861" max="14861" width="12.5703125" style="61" customWidth="1"/>
    <col min="14862" max="14862" width="11" style="61" customWidth="1"/>
    <col min="14863" max="14863" width="11.28515625" style="61" customWidth="1"/>
    <col min="14864" max="15103" width="9.140625" style="61"/>
    <col min="15104" max="15104" width="88.85546875" style="61" customWidth="1"/>
    <col min="15105" max="15105" width="9.5703125" style="61" customWidth="1"/>
    <col min="15106" max="15106" width="12.85546875" style="61" customWidth="1"/>
    <col min="15107" max="15107" width="12.28515625" style="61" customWidth="1"/>
    <col min="15108" max="15108" width="10.28515625" style="61" customWidth="1"/>
    <col min="15109" max="15109" width="8.7109375" style="61" customWidth="1"/>
    <col min="15110" max="15110" width="11" style="61" customWidth="1"/>
    <col min="15111" max="15111" width="9.42578125" style="61" customWidth="1"/>
    <col min="15112" max="15112" width="10.42578125" style="61" customWidth="1"/>
    <col min="15113" max="15113" width="12.28515625" style="61" customWidth="1"/>
    <col min="15114" max="15115" width="9.5703125" style="61" customWidth="1"/>
    <col min="15116" max="15116" width="12" style="61" customWidth="1"/>
    <col min="15117" max="15117" width="12.5703125" style="61" customWidth="1"/>
    <col min="15118" max="15118" width="11" style="61" customWidth="1"/>
    <col min="15119" max="15119" width="11.28515625" style="61" customWidth="1"/>
    <col min="15120" max="15359" width="9.140625" style="61"/>
    <col min="15360" max="15360" width="88.85546875" style="61" customWidth="1"/>
    <col min="15361" max="15361" width="9.5703125" style="61" customWidth="1"/>
    <col min="15362" max="15362" width="12.85546875" style="61" customWidth="1"/>
    <col min="15363" max="15363" width="12.28515625" style="61" customWidth="1"/>
    <col min="15364" max="15364" width="10.28515625" style="61" customWidth="1"/>
    <col min="15365" max="15365" width="8.7109375" style="61" customWidth="1"/>
    <col min="15366" max="15366" width="11" style="61" customWidth="1"/>
    <col min="15367" max="15367" width="9.42578125" style="61" customWidth="1"/>
    <col min="15368" max="15368" width="10.42578125" style="61" customWidth="1"/>
    <col min="15369" max="15369" width="12.28515625" style="61" customWidth="1"/>
    <col min="15370" max="15371" width="9.5703125" style="61" customWidth="1"/>
    <col min="15372" max="15372" width="12" style="61" customWidth="1"/>
    <col min="15373" max="15373" width="12.5703125" style="61" customWidth="1"/>
    <col min="15374" max="15374" width="11" style="61" customWidth="1"/>
    <col min="15375" max="15375" width="11.28515625" style="61" customWidth="1"/>
    <col min="15376" max="15615" width="9.140625" style="61"/>
    <col min="15616" max="15616" width="88.85546875" style="61" customWidth="1"/>
    <col min="15617" max="15617" width="9.5703125" style="61" customWidth="1"/>
    <col min="15618" max="15618" width="12.85546875" style="61" customWidth="1"/>
    <col min="15619" max="15619" width="12.28515625" style="61" customWidth="1"/>
    <col min="15620" max="15620" width="10.28515625" style="61" customWidth="1"/>
    <col min="15621" max="15621" width="8.7109375" style="61" customWidth="1"/>
    <col min="15622" max="15622" width="11" style="61" customWidth="1"/>
    <col min="15623" max="15623" width="9.42578125" style="61" customWidth="1"/>
    <col min="15624" max="15624" width="10.42578125" style="61" customWidth="1"/>
    <col min="15625" max="15625" width="12.28515625" style="61" customWidth="1"/>
    <col min="15626" max="15627" width="9.5703125" style="61" customWidth="1"/>
    <col min="15628" max="15628" width="12" style="61" customWidth="1"/>
    <col min="15629" max="15629" width="12.5703125" style="61" customWidth="1"/>
    <col min="15630" max="15630" width="11" style="61" customWidth="1"/>
    <col min="15631" max="15631" width="11.28515625" style="61" customWidth="1"/>
    <col min="15632" max="15871" width="9.140625" style="61"/>
    <col min="15872" max="15872" width="88.85546875" style="61" customWidth="1"/>
    <col min="15873" max="15873" width="9.5703125" style="61" customWidth="1"/>
    <col min="15874" max="15874" width="12.85546875" style="61" customWidth="1"/>
    <col min="15875" max="15875" width="12.28515625" style="61" customWidth="1"/>
    <col min="15876" max="15876" width="10.28515625" style="61" customWidth="1"/>
    <col min="15877" max="15877" width="8.7109375" style="61" customWidth="1"/>
    <col min="15878" max="15878" width="11" style="61" customWidth="1"/>
    <col min="15879" max="15879" width="9.42578125" style="61" customWidth="1"/>
    <col min="15880" max="15880" width="10.42578125" style="61" customWidth="1"/>
    <col min="15881" max="15881" width="12.28515625" style="61" customWidth="1"/>
    <col min="15882" max="15883" width="9.5703125" style="61" customWidth="1"/>
    <col min="15884" max="15884" width="12" style="61" customWidth="1"/>
    <col min="15885" max="15885" width="12.5703125" style="61" customWidth="1"/>
    <col min="15886" max="15886" width="11" style="61" customWidth="1"/>
    <col min="15887" max="15887" width="11.28515625" style="61" customWidth="1"/>
    <col min="15888" max="16127" width="9.140625" style="61"/>
    <col min="16128" max="16128" width="88.85546875" style="61" customWidth="1"/>
    <col min="16129" max="16129" width="9.5703125" style="61" customWidth="1"/>
    <col min="16130" max="16130" width="12.85546875" style="61" customWidth="1"/>
    <col min="16131" max="16131" width="12.28515625" style="61" customWidth="1"/>
    <col min="16132" max="16132" width="10.28515625" style="61" customWidth="1"/>
    <col min="16133" max="16133" width="8.7109375" style="61" customWidth="1"/>
    <col min="16134" max="16134" width="11" style="61" customWidth="1"/>
    <col min="16135" max="16135" width="9.42578125" style="61" customWidth="1"/>
    <col min="16136" max="16136" width="10.42578125" style="61" customWidth="1"/>
    <col min="16137" max="16137" width="12.28515625" style="61" customWidth="1"/>
    <col min="16138" max="16139" width="9.5703125" style="61" customWidth="1"/>
    <col min="16140" max="16140" width="12" style="61" customWidth="1"/>
    <col min="16141" max="16141" width="12.5703125" style="61" customWidth="1"/>
    <col min="16142" max="16142" width="11" style="61" customWidth="1"/>
    <col min="16143" max="16143" width="11.28515625" style="61" customWidth="1"/>
    <col min="16144" max="16384" width="9.140625" style="61"/>
  </cols>
  <sheetData>
    <row r="1" spans="1:16" ht="63.75" customHeight="1">
      <c r="A1" s="7268" t="s">
        <v>272</v>
      </c>
      <c r="B1" s="7268"/>
      <c r="C1" s="7268"/>
      <c r="D1" s="7268"/>
      <c r="E1" s="7268"/>
      <c r="F1" s="7268"/>
      <c r="G1" s="7268"/>
      <c r="H1" s="7268"/>
      <c r="I1" s="7268"/>
      <c r="J1" s="7268"/>
      <c r="K1" s="7268"/>
      <c r="L1" s="7268"/>
      <c r="M1" s="7268"/>
      <c r="N1" s="7268"/>
      <c r="O1" s="7268"/>
      <c r="P1" s="7268"/>
    </row>
    <row r="2" spans="1:16" ht="11.25" customHeight="1">
      <c r="A2" s="7267"/>
      <c r="B2" s="7267"/>
      <c r="C2" s="7267"/>
      <c r="D2" s="7267"/>
      <c r="E2" s="7267"/>
      <c r="F2" s="7267"/>
      <c r="G2" s="7267"/>
      <c r="H2" s="7267"/>
      <c r="I2" s="7267"/>
      <c r="J2" s="7267"/>
      <c r="K2" s="7267"/>
      <c r="L2" s="7267"/>
      <c r="M2" s="7267"/>
      <c r="N2" s="7267"/>
      <c r="O2" s="7267"/>
      <c r="P2" s="7267"/>
    </row>
    <row r="3" spans="1:16" ht="21.75" customHeight="1">
      <c r="A3" s="8013" t="s">
        <v>384</v>
      </c>
      <c r="B3" s="8013"/>
      <c r="C3" s="8013"/>
      <c r="D3" s="8013"/>
      <c r="E3" s="8013"/>
      <c r="F3" s="8013"/>
      <c r="G3" s="8013"/>
      <c r="H3" s="8013"/>
      <c r="I3" s="8013"/>
      <c r="J3" s="8013"/>
      <c r="K3" s="8013"/>
      <c r="L3" s="8013"/>
      <c r="M3" s="8013"/>
      <c r="N3" s="8013"/>
      <c r="O3" s="8013"/>
      <c r="P3" s="8013"/>
    </row>
    <row r="4" spans="1:16" ht="33" customHeight="1" thickBot="1">
      <c r="A4" s="5597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6" ht="33" customHeight="1" thickBot="1">
      <c r="A5" s="8165" t="s">
        <v>1</v>
      </c>
      <c r="B5" s="8154" t="s">
        <v>2</v>
      </c>
      <c r="C5" s="8155"/>
      <c r="D5" s="8156"/>
      <c r="E5" s="8157" t="s">
        <v>3</v>
      </c>
      <c r="F5" s="8158"/>
      <c r="G5" s="8159"/>
      <c r="H5" s="8160" t="s">
        <v>4</v>
      </c>
      <c r="I5" s="8158"/>
      <c r="J5" s="8161"/>
      <c r="K5" s="8160" t="s">
        <v>5</v>
      </c>
      <c r="L5" s="8158"/>
      <c r="M5" s="8161"/>
      <c r="N5" s="8162" t="s">
        <v>22</v>
      </c>
      <c r="O5" s="8163"/>
      <c r="P5" s="8164"/>
    </row>
    <row r="6" spans="1:16" ht="171.75" customHeight="1" thickBot="1">
      <c r="A6" s="8166"/>
      <c r="B6" s="966" t="s">
        <v>7</v>
      </c>
      <c r="C6" s="966" t="s">
        <v>8</v>
      </c>
      <c r="D6" s="966" t="s">
        <v>9</v>
      </c>
      <c r="E6" s="1673" t="s">
        <v>7</v>
      </c>
      <c r="F6" s="1673" t="s">
        <v>8</v>
      </c>
      <c r="G6" s="1673" t="s">
        <v>9</v>
      </c>
      <c r="H6" s="5309" t="s">
        <v>7</v>
      </c>
      <c r="I6" s="5309" t="s">
        <v>8</v>
      </c>
      <c r="J6" s="5309" t="s">
        <v>9</v>
      </c>
      <c r="K6" s="5309" t="s">
        <v>7</v>
      </c>
      <c r="L6" s="5309" t="s">
        <v>8</v>
      </c>
      <c r="M6" s="5309" t="s">
        <v>9</v>
      </c>
      <c r="N6" s="1673" t="s">
        <v>7</v>
      </c>
      <c r="O6" s="1673" t="s">
        <v>8</v>
      </c>
      <c r="P6" s="1893" t="s">
        <v>9</v>
      </c>
    </row>
    <row r="7" spans="1:16" ht="32.25" customHeight="1" thickBot="1">
      <c r="A7" s="967" t="s">
        <v>10</v>
      </c>
      <c r="B7" s="969"/>
      <c r="C7" s="969"/>
      <c r="D7" s="969"/>
      <c r="E7" s="1674"/>
      <c r="F7" s="1674"/>
      <c r="G7" s="1674"/>
      <c r="H7" s="5310"/>
      <c r="I7" s="5310"/>
      <c r="J7" s="5310"/>
      <c r="K7" s="5310"/>
      <c r="L7" s="5310"/>
      <c r="M7" s="5310"/>
      <c r="N7" s="1674"/>
      <c r="O7" s="1674"/>
      <c r="P7" s="1894"/>
    </row>
    <row r="8" spans="1:16" ht="26.25" customHeight="1" thickBot="1">
      <c r="A8" s="968" t="s">
        <v>273</v>
      </c>
      <c r="B8" s="970"/>
      <c r="C8" s="970"/>
      <c r="D8" s="971"/>
      <c r="E8" s="1675"/>
      <c r="F8" s="1675"/>
      <c r="G8" s="1895"/>
      <c r="H8" s="5311"/>
      <c r="I8" s="5311"/>
      <c r="J8" s="5953"/>
      <c r="K8" s="5311"/>
      <c r="L8" s="5311"/>
      <c r="M8" s="5953"/>
      <c r="N8" s="1896"/>
      <c r="O8" s="1896"/>
      <c r="P8" s="1897"/>
    </row>
    <row r="9" spans="1:16">
      <c r="A9" s="2921" t="s">
        <v>274</v>
      </c>
      <c r="B9" s="7055">
        <v>69</v>
      </c>
      <c r="C9" s="5948">
        <v>1</v>
      </c>
      <c r="D9" s="7056">
        <f>B9+C9</f>
        <v>70</v>
      </c>
      <c r="E9" s="7057">
        <v>48</v>
      </c>
      <c r="F9" s="5948">
        <v>1</v>
      </c>
      <c r="G9" s="7056">
        <f>E9+F9</f>
        <v>49</v>
      </c>
      <c r="H9" s="6194">
        <v>41</v>
      </c>
      <c r="I9" s="5065">
        <v>4</v>
      </c>
      <c r="J9" s="5955">
        <f>H9+I9</f>
        <v>45</v>
      </c>
      <c r="K9" s="5954">
        <v>33</v>
      </c>
      <c r="L9" s="5065">
        <v>0</v>
      </c>
      <c r="M9" s="5955">
        <f>K9+L9</f>
        <v>33</v>
      </c>
      <c r="N9" s="1898">
        <f>B9+E9+H9+K9</f>
        <v>191</v>
      </c>
      <c r="O9" s="1899">
        <f>C9+F9+I9+L9</f>
        <v>6</v>
      </c>
      <c r="P9" s="1900">
        <f>N9+O9</f>
        <v>197</v>
      </c>
    </row>
    <row r="10" spans="1:16">
      <c r="A10" s="2922" t="s">
        <v>275</v>
      </c>
      <c r="B10" s="7058">
        <v>0</v>
      </c>
      <c r="C10" s="5950">
        <v>0</v>
      </c>
      <c r="D10" s="7059">
        <f t="shared" ref="D10:D18" si="0">B10+C10</f>
        <v>0</v>
      </c>
      <c r="E10" s="5952">
        <v>2</v>
      </c>
      <c r="F10" s="5950">
        <v>0</v>
      </c>
      <c r="G10" s="7059">
        <f t="shared" ref="G10:G18" si="1">E10+F10</f>
        <v>2</v>
      </c>
      <c r="H10" s="6195">
        <v>13</v>
      </c>
      <c r="I10" s="6196">
        <v>0</v>
      </c>
      <c r="J10" s="5957">
        <f t="shared" ref="J10:J27" si="2">H10+I10</f>
        <v>13</v>
      </c>
      <c r="K10" s="5956">
        <v>5</v>
      </c>
      <c r="L10" s="5066">
        <v>0</v>
      </c>
      <c r="M10" s="5957">
        <f t="shared" ref="M10:M27" si="3">K10+L10</f>
        <v>5</v>
      </c>
      <c r="N10" s="1901">
        <f t="shared" ref="N10:O65" si="4">B10+E10+H10+K10</f>
        <v>20</v>
      </c>
      <c r="O10" s="1902">
        <f t="shared" si="4"/>
        <v>0</v>
      </c>
      <c r="P10" s="1903">
        <f t="shared" ref="P10:P72" si="5">N10+O10</f>
        <v>20</v>
      </c>
    </row>
    <row r="11" spans="1:16">
      <c r="A11" s="2922" t="s">
        <v>276</v>
      </c>
      <c r="B11" s="7058">
        <v>20</v>
      </c>
      <c r="C11" s="5950">
        <v>0</v>
      </c>
      <c r="D11" s="7059">
        <f t="shared" si="0"/>
        <v>20</v>
      </c>
      <c r="E11" s="5952">
        <v>14</v>
      </c>
      <c r="F11" s="5950">
        <v>0</v>
      </c>
      <c r="G11" s="7059">
        <f t="shared" si="1"/>
        <v>14</v>
      </c>
      <c r="H11" s="6195">
        <v>16</v>
      </c>
      <c r="I11" s="6196">
        <v>0</v>
      </c>
      <c r="J11" s="5957">
        <f t="shared" si="2"/>
        <v>16</v>
      </c>
      <c r="K11" s="5956">
        <v>12</v>
      </c>
      <c r="L11" s="5066">
        <v>0</v>
      </c>
      <c r="M11" s="5957">
        <f t="shared" si="3"/>
        <v>12</v>
      </c>
      <c r="N11" s="1901">
        <f t="shared" si="4"/>
        <v>62</v>
      </c>
      <c r="O11" s="1902">
        <f t="shared" si="4"/>
        <v>0</v>
      </c>
      <c r="P11" s="1903">
        <f t="shared" si="5"/>
        <v>62</v>
      </c>
    </row>
    <row r="12" spans="1:16">
      <c r="A12" s="2922" t="s">
        <v>277</v>
      </c>
      <c r="B12" s="7058">
        <v>16</v>
      </c>
      <c r="C12" s="5950">
        <v>0</v>
      </c>
      <c r="D12" s="7059">
        <f t="shared" si="0"/>
        <v>16</v>
      </c>
      <c r="E12" s="5952">
        <v>15</v>
      </c>
      <c r="F12" s="5950">
        <v>0</v>
      </c>
      <c r="G12" s="7059">
        <f t="shared" si="1"/>
        <v>15</v>
      </c>
      <c r="H12" s="6195">
        <v>11</v>
      </c>
      <c r="I12" s="6196">
        <v>0</v>
      </c>
      <c r="J12" s="5957">
        <f t="shared" si="2"/>
        <v>11</v>
      </c>
      <c r="K12" s="5956">
        <v>11</v>
      </c>
      <c r="L12" s="5066">
        <v>0</v>
      </c>
      <c r="M12" s="5957">
        <f t="shared" si="3"/>
        <v>11</v>
      </c>
      <c r="N12" s="1901">
        <f t="shared" si="4"/>
        <v>53</v>
      </c>
      <c r="O12" s="1902">
        <f t="shared" si="4"/>
        <v>0</v>
      </c>
      <c r="P12" s="1903">
        <f t="shared" si="5"/>
        <v>53</v>
      </c>
    </row>
    <row r="13" spans="1:16">
      <c r="A13" s="2922" t="s">
        <v>278</v>
      </c>
      <c r="B13" s="7058"/>
      <c r="C13" s="5950"/>
      <c r="D13" s="7059">
        <f t="shared" si="0"/>
        <v>0</v>
      </c>
      <c r="E13" s="5952">
        <v>0</v>
      </c>
      <c r="F13" s="5950">
        <v>0</v>
      </c>
      <c r="G13" s="7059">
        <f t="shared" si="1"/>
        <v>0</v>
      </c>
      <c r="H13" s="6195">
        <v>0</v>
      </c>
      <c r="I13" s="6196">
        <v>0</v>
      </c>
      <c r="J13" s="5957">
        <f t="shared" si="2"/>
        <v>0</v>
      </c>
      <c r="K13" s="5956">
        <v>0</v>
      </c>
      <c r="L13" s="5066">
        <v>0</v>
      </c>
      <c r="M13" s="5957">
        <f t="shared" si="3"/>
        <v>0</v>
      </c>
      <c r="N13" s="1901">
        <f t="shared" si="4"/>
        <v>0</v>
      </c>
      <c r="O13" s="1902">
        <f t="shared" si="4"/>
        <v>0</v>
      </c>
      <c r="P13" s="1903">
        <f t="shared" si="5"/>
        <v>0</v>
      </c>
    </row>
    <row r="14" spans="1:16">
      <c r="A14" s="2922" t="s">
        <v>279</v>
      </c>
      <c r="B14" s="7058">
        <v>57</v>
      </c>
      <c r="C14" s="5950">
        <v>0</v>
      </c>
      <c r="D14" s="7059">
        <f t="shared" si="0"/>
        <v>57</v>
      </c>
      <c r="E14" s="5952">
        <v>57</v>
      </c>
      <c r="F14" s="5950">
        <v>0</v>
      </c>
      <c r="G14" s="7059">
        <f t="shared" si="1"/>
        <v>57</v>
      </c>
      <c r="H14" s="6195">
        <v>48</v>
      </c>
      <c r="I14" s="6196">
        <v>5</v>
      </c>
      <c r="J14" s="5957">
        <f t="shared" si="2"/>
        <v>53</v>
      </c>
      <c r="K14" s="5956">
        <v>39</v>
      </c>
      <c r="L14" s="5066">
        <v>0</v>
      </c>
      <c r="M14" s="5957">
        <f t="shared" si="3"/>
        <v>39</v>
      </c>
      <c r="N14" s="1901">
        <f t="shared" si="4"/>
        <v>201</v>
      </c>
      <c r="O14" s="1902">
        <f t="shared" si="4"/>
        <v>5</v>
      </c>
      <c r="P14" s="1903">
        <f t="shared" si="5"/>
        <v>206</v>
      </c>
    </row>
    <row r="15" spans="1:16">
      <c r="A15" s="2922" t="s">
        <v>280</v>
      </c>
      <c r="B15" s="7058">
        <v>15</v>
      </c>
      <c r="C15" s="5950">
        <v>0</v>
      </c>
      <c r="D15" s="7059">
        <f t="shared" si="0"/>
        <v>15</v>
      </c>
      <c r="E15" s="5952">
        <v>10</v>
      </c>
      <c r="F15" s="5950">
        <v>0</v>
      </c>
      <c r="G15" s="7059">
        <f t="shared" si="1"/>
        <v>10</v>
      </c>
      <c r="H15" s="6195">
        <v>16</v>
      </c>
      <c r="I15" s="6196">
        <v>0</v>
      </c>
      <c r="J15" s="5957">
        <f t="shared" si="2"/>
        <v>16</v>
      </c>
      <c r="K15" s="5956">
        <v>15</v>
      </c>
      <c r="L15" s="5066">
        <v>0</v>
      </c>
      <c r="M15" s="5957">
        <f t="shared" si="3"/>
        <v>15</v>
      </c>
      <c r="N15" s="1901">
        <f t="shared" si="4"/>
        <v>56</v>
      </c>
      <c r="O15" s="1902">
        <f t="shared" si="4"/>
        <v>0</v>
      </c>
      <c r="P15" s="1903">
        <f t="shared" si="5"/>
        <v>56</v>
      </c>
    </row>
    <row r="16" spans="1:16">
      <c r="A16" s="2922" t="s">
        <v>281</v>
      </c>
      <c r="B16" s="7058">
        <v>1</v>
      </c>
      <c r="C16" s="5950">
        <v>0</v>
      </c>
      <c r="D16" s="7059">
        <f t="shared" si="0"/>
        <v>1</v>
      </c>
      <c r="E16" s="5952">
        <v>5</v>
      </c>
      <c r="F16" s="5950">
        <v>0</v>
      </c>
      <c r="G16" s="7059">
        <f t="shared" si="1"/>
        <v>5</v>
      </c>
      <c r="H16" s="6195">
        <v>7</v>
      </c>
      <c r="I16" s="6196">
        <v>0</v>
      </c>
      <c r="J16" s="5957">
        <f t="shared" si="2"/>
        <v>7</v>
      </c>
      <c r="K16" s="5956">
        <v>0</v>
      </c>
      <c r="L16" s="5066">
        <v>0</v>
      </c>
      <c r="M16" s="5957">
        <f t="shared" si="3"/>
        <v>0</v>
      </c>
      <c r="N16" s="1901">
        <f t="shared" si="4"/>
        <v>13</v>
      </c>
      <c r="O16" s="1902">
        <f t="shared" si="4"/>
        <v>0</v>
      </c>
      <c r="P16" s="1903">
        <f t="shared" si="5"/>
        <v>13</v>
      </c>
    </row>
    <row r="17" spans="1:16" ht="25.5" customHeight="1">
      <c r="A17" s="2922" t="s">
        <v>282</v>
      </c>
      <c r="B17" s="7058">
        <v>15</v>
      </c>
      <c r="C17" s="5950">
        <v>0</v>
      </c>
      <c r="D17" s="7059">
        <f t="shared" si="0"/>
        <v>15</v>
      </c>
      <c r="E17" s="5952">
        <v>10</v>
      </c>
      <c r="F17" s="5950">
        <v>0</v>
      </c>
      <c r="G17" s="7059">
        <f t="shared" si="1"/>
        <v>10</v>
      </c>
      <c r="H17" s="6195">
        <v>12</v>
      </c>
      <c r="I17" s="6196">
        <v>0</v>
      </c>
      <c r="J17" s="5957">
        <f t="shared" si="2"/>
        <v>12</v>
      </c>
      <c r="K17" s="5956">
        <v>0</v>
      </c>
      <c r="L17" s="5066">
        <v>0</v>
      </c>
      <c r="M17" s="5957">
        <f t="shared" si="3"/>
        <v>0</v>
      </c>
      <c r="N17" s="1901">
        <f t="shared" si="4"/>
        <v>37</v>
      </c>
      <c r="O17" s="1902">
        <f t="shared" si="4"/>
        <v>0</v>
      </c>
      <c r="P17" s="1903">
        <f t="shared" si="5"/>
        <v>37</v>
      </c>
    </row>
    <row r="18" spans="1:16" ht="27" customHeight="1">
      <c r="A18" s="2922" t="s">
        <v>283</v>
      </c>
      <c r="B18" s="7058">
        <v>0</v>
      </c>
      <c r="C18" s="5950">
        <v>0</v>
      </c>
      <c r="D18" s="7059">
        <f t="shared" si="0"/>
        <v>0</v>
      </c>
      <c r="E18" s="5952">
        <v>6</v>
      </c>
      <c r="F18" s="5950">
        <v>0</v>
      </c>
      <c r="G18" s="7059">
        <f t="shared" si="1"/>
        <v>6</v>
      </c>
      <c r="H18" s="6195">
        <v>11</v>
      </c>
      <c r="I18" s="6196">
        <v>0</v>
      </c>
      <c r="J18" s="5957">
        <f t="shared" si="2"/>
        <v>11</v>
      </c>
      <c r="K18" s="5956">
        <v>0</v>
      </c>
      <c r="L18" s="5066">
        <v>0</v>
      </c>
      <c r="M18" s="5957">
        <f t="shared" si="3"/>
        <v>0</v>
      </c>
      <c r="N18" s="1901">
        <f t="shared" si="4"/>
        <v>17</v>
      </c>
      <c r="O18" s="1902">
        <f t="shared" si="4"/>
        <v>0</v>
      </c>
      <c r="P18" s="1903">
        <f t="shared" si="5"/>
        <v>17</v>
      </c>
    </row>
    <row r="19" spans="1:16" ht="29.25" customHeight="1">
      <c r="A19" s="2922" t="s">
        <v>284</v>
      </c>
      <c r="B19" s="3482">
        <v>0</v>
      </c>
      <c r="C19" s="3483">
        <v>0</v>
      </c>
      <c r="D19" s="3484">
        <f t="shared" ref="D19:D27" si="6">B19+C19</f>
        <v>0</v>
      </c>
      <c r="E19" s="3485">
        <v>0</v>
      </c>
      <c r="F19" s="3486">
        <v>0</v>
      </c>
      <c r="G19" s="3487">
        <f t="shared" ref="G19:G27" si="7">E19+F19</f>
        <v>0</v>
      </c>
      <c r="H19" s="6195">
        <v>8</v>
      </c>
      <c r="I19" s="6196">
        <v>0</v>
      </c>
      <c r="J19" s="5957">
        <f t="shared" si="2"/>
        <v>8</v>
      </c>
      <c r="K19" s="5956">
        <v>0</v>
      </c>
      <c r="L19" s="5066">
        <v>0</v>
      </c>
      <c r="M19" s="5957">
        <f t="shared" si="3"/>
        <v>0</v>
      </c>
      <c r="N19" s="1901">
        <f t="shared" si="4"/>
        <v>8</v>
      </c>
      <c r="O19" s="1902">
        <f t="shared" si="4"/>
        <v>0</v>
      </c>
      <c r="P19" s="1903">
        <f t="shared" si="5"/>
        <v>8</v>
      </c>
    </row>
    <row r="20" spans="1:16">
      <c r="A20" s="2922" t="s">
        <v>285</v>
      </c>
      <c r="B20" s="3482">
        <v>0</v>
      </c>
      <c r="C20" s="3483">
        <v>0</v>
      </c>
      <c r="D20" s="3484">
        <f t="shared" si="6"/>
        <v>0</v>
      </c>
      <c r="E20" s="3485">
        <v>0</v>
      </c>
      <c r="F20" s="3486">
        <v>0</v>
      </c>
      <c r="G20" s="3487">
        <f t="shared" si="7"/>
        <v>0</v>
      </c>
      <c r="H20" s="6195">
        <v>0</v>
      </c>
      <c r="I20" s="6196">
        <v>0</v>
      </c>
      <c r="J20" s="5957">
        <f t="shared" si="2"/>
        <v>0</v>
      </c>
      <c r="K20" s="5956">
        <v>8</v>
      </c>
      <c r="L20" s="5066">
        <v>0</v>
      </c>
      <c r="M20" s="5957">
        <f t="shared" si="3"/>
        <v>8</v>
      </c>
      <c r="N20" s="1901">
        <f t="shared" si="4"/>
        <v>8</v>
      </c>
      <c r="O20" s="1902">
        <f t="shared" si="4"/>
        <v>0</v>
      </c>
      <c r="P20" s="1903">
        <f t="shared" si="5"/>
        <v>8</v>
      </c>
    </row>
    <row r="21" spans="1:16">
      <c r="A21" s="2922" t="s">
        <v>286</v>
      </c>
      <c r="B21" s="3482">
        <v>0</v>
      </c>
      <c r="C21" s="3483">
        <v>0</v>
      </c>
      <c r="D21" s="3484">
        <f t="shared" si="6"/>
        <v>0</v>
      </c>
      <c r="E21" s="3485">
        <v>0</v>
      </c>
      <c r="F21" s="3486">
        <v>0</v>
      </c>
      <c r="G21" s="3487">
        <f t="shared" si="7"/>
        <v>0</v>
      </c>
      <c r="H21" s="6195">
        <v>0</v>
      </c>
      <c r="I21" s="6196">
        <v>0</v>
      </c>
      <c r="J21" s="5957">
        <f t="shared" si="2"/>
        <v>0</v>
      </c>
      <c r="K21" s="5956">
        <v>18</v>
      </c>
      <c r="L21" s="5066">
        <v>0</v>
      </c>
      <c r="M21" s="5957">
        <f t="shared" si="3"/>
        <v>18</v>
      </c>
      <c r="N21" s="1901">
        <f t="shared" si="4"/>
        <v>18</v>
      </c>
      <c r="O21" s="1902">
        <f t="shared" si="4"/>
        <v>0</v>
      </c>
      <c r="P21" s="1903">
        <f t="shared" si="5"/>
        <v>18</v>
      </c>
    </row>
    <row r="22" spans="1:16">
      <c r="A22" s="2922" t="s">
        <v>287</v>
      </c>
      <c r="B22" s="3482">
        <v>0</v>
      </c>
      <c r="C22" s="3483">
        <v>0</v>
      </c>
      <c r="D22" s="3484">
        <f t="shared" si="6"/>
        <v>0</v>
      </c>
      <c r="E22" s="3485">
        <v>0</v>
      </c>
      <c r="F22" s="3486">
        <v>0</v>
      </c>
      <c r="G22" s="3487">
        <f t="shared" si="7"/>
        <v>0</v>
      </c>
      <c r="H22" s="6195">
        <v>0</v>
      </c>
      <c r="I22" s="6196">
        <v>0</v>
      </c>
      <c r="J22" s="5957">
        <f t="shared" si="2"/>
        <v>0</v>
      </c>
      <c r="K22" s="5956">
        <v>3</v>
      </c>
      <c r="L22" s="5066">
        <v>0</v>
      </c>
      <c r="M22" s="5957">
        <f t="shared" si="3"/>
        <v>3</v>
      </c>
      <c r="N22" s="1901">
        <f t="shared" si="4"/>
        <v>3</v>
      </c>
      <c r="O22" s="1902">
        <f t="shared" si="4"/>
        <v>0</v>
      </c>
      <c r="P22" s="1903">
        <f t="shared" si="5"/>
        <v>3</v>
      </c>
    </row>
    <row r="23" spans="1:16">
      <c r="A23" s="2922" t="s">
        <v>288</v>
      </c>
      <c r="B23" s="3482">
        <v>0</v>
      </c>
      <c r="C23" s="3483">
        <v>0</v>
      </c>
      <c r="D23" s="3484">
        <f t="shared" si="6"/>
        <v>0</v>
      </c>
      <c r="E23" s="3485">
        <v>0</v>
      </c>
      <c r="F23" s="3486">
        <v>0</v>
      </c>
      <c r="G23" s="3487">
        <f t="shared" si="7"/>
        <v>0</v>
      </c>
      <c r="H23" s="6195">
        <v>0</v>
      </c>
      <c r="I23" s="6196">
        <v>0</v>
      </c>
      <c r="J23" s="5957">
        <f t="shared" si="2"/>
        <v>0</v>
      </c>
      <c r="K23" s="5956">
        <v>7</v>
      </c>
      <c r="L23" s="5066">
        <v>0</v>
      </c>
      <c r="M23" s="5957">
        <f t="shared" si="3"/>
        <v>7</v>
      </c>
      <c r="N23" s="1901">
        <f t="shared" si="4"/>
        <v>7</v>
      </c>
      <c r="O23" s="1902">
        <f t="shared" si="4"/>
        <v>0</v>
      </c>
      <c r="P23" s="1903">
        <f t="shared" si="5"/>
        <v>7</v>
      </c>
    </row>
    <row r="24" spans="1:16">
      <c r="A24" s="2922" t="s">
        <v>289</v>
      </c>
      <c r="B24" s="3482">
        <v>0</v>
      </c>
      <c r="C24" s="3483">
        <v>0</v>
      </c>
      <c r="D24" s="3484">
        <f t="shared" si="6"/>
        <v>0</v>
      </c>
      <c r="E24" s="3485">
        <v>0</v>
      </c>
      <c r="F24" s="3486">
        <v>0</v>
      </c>
      <c r="G24" s="3487">
        <f t="shared" si="7"/>
        <v>0</v>
      </c>
      <c r="H24" s="6195">
        <v>0</v>
      </c>
      <c r="I24" s="6196">
        <v>0</v>
      </c>
      <c r="J24" s="5957">
        <f t="shared" si="2"/>
        <v>0</v>
      </c>
      <c r="K24" s="5956">
        <v>0</v>
      </c>
      <c r="L24" s="5066">
        <v>0</v>
      </c>
      <c r="M24" s="5957">
        <f t="shared" si="3"/>
        <v>0</v>
      </c>
      <c r="N24" s="1901">
        <f t="shared" si="4"/>
        <v>0</v>
      </c>
      <c r="O24" s="1902">
        <f t="shared" si="4"/>
        <v>0</v>
      </c>
      <c r="P24" s="1903">
        <f t="shared" si="5"/>
        <v>0</v>
      </c>
    </row>
    <row r="25" spans="1:16">
      <c r="A25" s="2922" t="s">
        <v>290</v>
      </c>
      <c r="B25" s="3482">
        <v>0</v>
      </c>
      <c r="C25" s="3483">
        <v>0</v>
      </c>
      <c r="D25" s="3484">
        <f t="shared" si="6"/>
        <v>0</v>
      </c>
      <c r="E25" s="3485">
        <v>0</v>
      </c>
      <c r="F25" s="3486">
        <v>0</v>
      </c>
      <c r="G25" s="3487">
        <f t="shared" si="7"/>
        <v>0</v>
      </c>
      <c r="H25" s="6195">
        <v>0</v>
      </c>
      <c r="I25" s="6196">
        <v>0</v>
      </c>
      <c r="J25" s="5957">
        <f t="shared" si="2"/>
        <v>0</v>
      </c>
      <c r="K25" s="5956">
        <v>0</v>
      </c>
      <c r="L25" s="5066">
        <v>0</v>
      </c>
      <c r="M25" s="5957">
        <f t="shared" si="3"/>
        <v>0</v>
      </c>
      <c r="N25" s="1901">
        <f t="shared" si="4"/>
        <v>0</v>
      </c>
      <c r="O25" s="1902">
        <f t="shared" si="4"/>
        <v>0</v>
      </c>
      <c r="P25" s="1903">
        <f t="shared" si="5"/>
        <v>0</v>
      </c>
    </row>
    <row r="26" spans="1:16">
      <c r="A26" s="2922" t="s">
        <v>291</v>
      </c>
      <c r="B26" s="3482">
        <v>0</v>
      </c>
      <c r="C26" s="3483">
        <v>0</v>
      </c>
      <c r="D26" s="3484">
        <f t="shared" si="6"/>
        <v>0</v>
      </c>
      <c r="E26" s="3485">
        <v>0</v>
      </c>
      <c r="F26" s="3486">
        <v>0</v>
      </c>
      <c r="G26" s="3487">
        <f t="shared" si="7"/>
        <v>0</v>
      </c>
      <c r="H26" s="6195">
        <v>0</v>
      </c>
      <c r="I26" s="6196">
        <v>0</v>
      </c>
      <c r="J26" s="5957">
        <f t="shared" si="2"/>
        <v>0</v>
      </c>
      <c r="K26" s="5956">
        <v>0</v>
      </c>
      <c r="L26" s="5066">
        <v>0</v>
      </c>
      <c r="M26" s="5957">
        <f t="shared" si="3"/>
        <v>0</v>
      </c>
      <c r="N26" s="1901">
        <f t="shared" si="4"/>
        <v>0</v>
      </c>
      <c r="O26" s="1902">
        <f t="shared" si="4"/>
        <v>0</v>
      </c>
      <c r="P26" s="1903">
        <f t="shared" si="5"/>
        <v>0</v>
      </c>
    </row>
    <row r="27" spans="1:16" ht="21" thickBot="1">
      <c r="A27" s="2922" t="s">
        <v>292</v>
      </c>
      <c r="B27" s="3482">
        <v>0</v>
      </c>
      <c r="C27" s="3483">
        <v>0</v>
      </c>
      <c r="D27" s="3484">
        <f t="shared" si="6"/>
        <v>0</v>
      </c>
      <c r="E27" s="3485">
        <v>0</v>
      </c>
      <c r="F27" s="3486">
        <v>0</v>
      </c>
      <c r="G27" s="3487">
        <f t="shared" si="7"/>
        <v>0</v>
      </c>
      <c r="H27" s="6195">
        <v>0</v>
      </c>
      <c r="I27" s="6196">
        <v>0</v>
      </c>
      <c r="J27" s="5957">
        <f t="shared" si="2"/>
        <v>0</v>
      </c>
      <c r="K27" s="5956">
        <v>0</v>
      </c>
      <c r="L27" s="5066">
        <v>0</v>
      </c>
      <c r="M27" s="5957">
        <f t="shared" si="3"/>
        <v>0</v>
      </c>
      <c r="N27" s="1901">
        <f t="shared" si="4"/>
        <v>0</v>
      </c>
      <c r="O27" s="1902">
        <f t="shared" si="4"/>
        <v>0</v>
      </c>
      <c r="P27" s="1903">
        <f t="shared" si="5"/>
        <v>0</v>
      </c>
    </row>
    <row r="28" spans="1:16" ht="31.5" customHeight="1" thickBot="1">
      <c r="A28" s="2923" t="s">
        <v>27</v>
      </c>
      <c r="B28" s="3488">
        <f t="shared" ref="B28:M28" si="8">SUM(B9:B27)</f>
        <v>193</v>
      </c>
      <c r="C28" s="3489">
        <f t="shared" si="8"/>
        <v>1</v>
      </c>
      <c r="D28" s="3490">
        <f t="shared" si="8"/>
        <v>194</v>
      </c>
      <c r="E28" s="3491">
        <f t="shared" si="8"/>
        <v>167</v>
      </c>
      <c r="F28" s="3492">
        <f t="shared" si="8"/>
        <v>1</v>
      </c>
      <c r="G28" s="3493">
        <f t="shared" si="8"/>
        <v>168</v>
      </c>
      <c r="H28" s="6198">
        <f t="shared" si="8"/>
        <v>183</v>
      </c>
      <c r="I28" s="6199">
        <f t="shared" si="8"/>
        <v>9</v>
      </c>
      <c r="J28" s="5960">
        <f t="shared" si="8"/>
        <v>192</v>
      </c>
      <c r="K28" s="5958">
        <f t="shared" si="8"/>
        <v>151</v>
      </c>
      <c r="L28" s="5959">
        <f t="shared" si="8"/>
        <v>0</v>
      </c>
      <c r="M28" s="5960">
        <f t="shared" si="8"/>
        <v>151</v>
      </c>
      <c r="N28" s="1904">
        <f t="shared" ref="N28:P28" si="9">SUM(N9:N27)</f>
        <v>694</v>
      </c>
      <c r="O28" s="1905">
        <f t="shared" si="9"/>
        <v>11</v>
      </c>
      <c r="P28" s="1906">
        <f t="shared" si="9"/>
        <v>705</v>
      </c>
    </row>
    <row r="29" spans="1:16" ht="30.75" customHeight="1" thickBot="1">
      <c r="A29" s="2924" t="s">
        <v>15</v>
      </c>
      <c r="B29" s="3494"/>
      <c r="C29" s="3495"/>
      <c r="D29" s="3496"/>
      <c r="E29" s="3497"/>
      <c r="F29" s="3498"/>
      <c r="G29" s="3498"/>
      <c r="H29" s="5961"/>
      <c r="I29" s="5961"/>
      <c r="J29" s="5961"/>
      <c r="K29" s="5961"/>
      <c r="L29" s="5961"/>
      <c r="M29" s="5961"/>
      <c r="N29" s="1907"/>
      <c r="O29" s="1907"/>
      <c r="P29" s="1907"/>
    </row>
    <row r="30" spans="1:16" ht="28.5" customHeight="1" thickBot="1">
      <c r="A30" s="2925" t="s">
        <v>16</v>
      </c>
      <c r="B30" s="3499"/>
      <c r="C30" s="3500"/>
      <c r="D30" s="3501"/>
      <c r="E30" s="3502"/>
      <c r="F30" s="3503"/>
      <c r="G30" s="3504"/>
      <c r="H30" s="6200"/>
      <c r="I30" s="6200"/>
      <c r="J30" s="5963"/>
      <c r="K30" s="5962"/>
      <c r="L30" s="5962"/>
      <c r="M30" s="5963"/>
      <c r="N30" s="1896"/>
      <c r="O30" s="1896"/>
      <c r="P30" s="1897"/>
    </row>
    <row r="31" spans="1:16" ht="24.95" customHeight="1" thickBot="1">
      <c r="A31" s="2926" t="s">
        <v>273</v>
      </c>
      <c r="B31" s="3499"/>
      <c r="C31" s="3500"/>
      <c r="D31" s="3501"/>
      <c r="E31" s="3491"/>
      <c r="F31" s="3489"/>
      <c r="G31" s="3500"/>
      <c r="H31" s="6201"/>
      <c r="I31" s="6201"/>
      <c r="J31" s="5953"/>
      <c r="K31" s="5311"/>
      <c r="L31" s="5311"/>
      <c r="M31" s="5953"/>
      <c r="N31" s="1896"/>
      <c r="O31" s="1896"/>
      <c r="P31" s="1897"/>
    </row>
    <row r="32" spans="1:16">
      <c r="A32" s="2921" t="s">
        <v>274</v>
      </c>
      <c r="B32" s="7055">
        <v>68</v>
      </c>
      <c r="C32" s="5948">
        <v>1</v>
      </c>
      <c r="D32" s="7056">
        <f>B32+C32</f>
        <v>69</v>
      </c>
      <c r="E32" s="7057">
        <v>47</v>
      </c>
      <c r="F32" s="5948">
        <v>1</v>
      </c>
      <c r="G32" s="7056">
        <f>E32+F32</f>
        <v>48</v>
      </c>
      <c r="H32" s="6202">
        <v>41</v>
      </c>
      <c r="I32" s="5065">
        <v>4</v>
      </c>
      <c r="J32" s="5955">
        <f>H32+I32</f>
        <v>45</v>
      </c>
      <c r="K32" s="5954">
        <v>33</v>
      </c>
      <c r="L32" s="5065">
        <v>0</v>
      </c>
      <c r="M32" s="5955">
        <f>K32+L32</f>
        <v>33</v>
      </c>
      <c r="N32" s="1898">
        <f t="shared" si="4"/>
        <v>189</v>
      </c>
      <c r="O32" s="1899">
        <f t="shared" si="4"/>
        <v>6</v>
      </c>
      <c r="P32" s="1900">
        <f t="shared" si="5"/>
        <v>195</v>
      </c>
    </row>
    <row r="33" spans="1:16">
      <c r="A33" s="2922" t="s">
        <v>275</v>
      </c>
      <c r="B33" s="7058">
        <v>0</v>
      </c>
      <c r="C33" s="5950">
        <v>0</v>
      </c>
      <c r="D33" s="7059">
        <f t="shared" ref="D33:D41" si="10">B33+C33</f>
        <v>0</v>
      </c>
      <c r="E33" s="5952">
        <v>2</v>
      </c>
      <c r="F33" s="5950">
        <v>0</v>
      </c>
      <c r="G33" s="7059">
        <f t="shared" ref="G33:G41" si="11">E33+F33</f>
        <v>2</v>
      </c>
      <c r="H33" s="6203">
        <v>13</v>
      </c>
      <c r="I33" s="6196">
        <v>0</v>
      </c>
      <c r="J33" s="5957">
        <f t="shared" ref="J33:J50" si="12">H33+I33</f>
        <v>13</v>
      </c>
      <c r="K33" s="5956">
        <v>5</v>
      </c>
      <c r="L33" s="5066">
        <v>0</v>
      </c>
      <c r="M33" s="5957">
        <f t="shared" ref="M33:M50" si="13">K33+L33</f>
        <v>5</v>
      </c>
      <c r="N33" s="1901">
        <f t="shared" si="4"/>
        <v>20</v>
      </c>
      <c r="O33" s="1902">
        <f t="shared" si="4"/>
        <v>0</v>
      </c>
      <c r="P33" s="1903">
        <f t="shared" si="5"/>
        <v>20</v>
      </c>
    </row>
    <row r="34" spans="1:16">
      <c r="A34" s="2922" t="s">
        <v>276</v>
      </c>
      <c r="B34" s="7058">
        <v>20</v>
      </c>
      <c r="C34" s="5950">
        <v>0</v>
      </c>
      <c r="D34" s="7059">
        <f t="shared" si="10"/>
        <v>20</v>
      </c>
      <c r="E34" s="5952">
        <v>14</v>
      </c>
      <c r="F34" s="5950">
        <v>0</v>
      </c>
      <c r="G34" s="7059">
        <f t="shared" si="11"/>
        <v>14</v>
      </c>
      <c r="H34" s="6203">
        <v>16</v>
      </c>
      <c r="I34" s="6196">
        <v>0</v>
      </c>
      <c r="J34" s="5957">
        <f t="shared" si="12"/>
        <v>16</v>
      </c>
      <c r="K34" s="5956">
        <v>11</v>
      </c>
      <c r="L34" s="5066">
        <v>0</v>
      </c>
      <c r="M34" s="5957">
        <f t="shared" si="13"/>
        <v>11</v>
      </c>
      <c r="N34" s="1901">
        <f t="shared" si="4"/>
        <v>61</v>
      </c>
      <c r="O34" s="1902">
        <f t="shared" si="4"/>
        <v>0</v>
      </c>
      <c r="P34" s="1903">
        <f t="shared" si="5"/>
        <v>61</v>
      </c>
    </row>
    <row r="35" spans="1:16">
      <c r="A35" s="2922" t="s">
        <v>277</v>
      </c>
      <c r="B35" s="7058">
        <v>15</v>
      </c>
      <c r="C35" s="5950">
        <v>0</v>
      </c>
      <c r="D35" s="7059">
        <f t="shared" si="10"/>
        <v>15</v>
      </c>
      <c r="E35" s="5952">
        <v>15</v>
      </c>
      <c r="F35" s="5950">
        <v>0</v>
      </c>
      <c r="G35" s="7059">
        <f t="shared" si="11"/>
        <v>15</v>
      </c>
      <c r="H35" s="6203">
        <v>11</v>
      </c>
      <c r="I35" s="6196">
        <v>0</v>
      </c>
      <c r="J35" s="5957">
        <f t="shared" si="12"/>
        <v>11</v>
      </c>
      <c r="K35" s="5956">
        <v>11</v>
      </c>
      <c r="L35" s="5066">
        <v>0</v>
      </c>
      <c r="M35" s="5957">
        <f t="shared" si="13"/>
        <v>11</v>
      </c>
      <c r="N35" s="1901">
        <f t="shared" si="4"/>
        <v>52</v>
      </c>
      <c r="O35" s="1902">
        <f t="shared" si="4"/>
        <v>0</v>
      </c>
      <c r="P35" s="1903">
        <f t="shared" si="5"/>
        <v>52</v>
      </c>
    </row>
    <row r="36" spans="1:16">
      <c r="A36" s="2922" t="s">
        <v>278</v>
      </c>
      <c r="B36" s="7058">
        <v>0</v>
      </c>
      <c r="C36" s="5950">
        <v>0</v>
      </c>
      <c r="D36" s="7059">
        <v>0</v>
      </c>
      <c r="E36" s="5952">
        <v>0</v>
      </c>
      <c r="F36" s="5950">
        <v>0</v>
      </c>
      <c r="G36" s="7059">
        <f t="shared" si="11"/>
        <v>0</v>
      </c>
      <c r="H36" s="6203">
        <v>0</v>
      </c>
      <c r="I36" s="6196">
        <v>0</v>
      </c>
      <c r="J36" s="5957">
        <f t="shared" si="12"/>
        <v>0</v>
      </c>
      <c r="K36" s="5956">
        <v>0</v>
      </c>
      <c r="L36" s="5066">
        <v>0</v>
      </c>
      <c r="M36" s="5957">
        <f t="shared" si="13"/>
        <v>0</v>
      </c>
      <c r="N36" s="1901">
        <f t="shared" si="4"/>
        <v>0</v>
      </c>
      <c r="O36" s="1902">
        <f t="shared" si="4"/>
        <v>0</v>
      </c>
      <c r="P36" s="1903">
        <f t="shared" si="5"/>
        <v>0</v>
      </c>
    </row>
    <row r="37" spans="1:16">
      <c r="A37" s="2922" t="s">
        <v>279</v>
      </c>
      <c r="B37" s="7058">
        <v>57</v>
      </c>
      <c r="C37" s="5950">
        <v>0</v>
      </c>
      <c r="D37" s="7059">
        <f t="shared" si="10"/>
        <v>57</v>
      </c>
      <c r="E37" s="5952">
        <v>57</v>
      </c>
      <c r="F37" s="5950">
        <v>0</v>
      </c>
      <c r="G37" s="7059">
        <f t="shared" si="11"/>
        <v>57</v>
      </c>
      <c r="H37" s="6203">
        <v>47</v>
      </c>
      <c r="I37" s="6196">
        <v>5</v>
      </c>
      <c r="J37" s="5957">
        <f t="shared" si="12"/>
        <v>52</v>
      </c>
      <c r="K37" s="5956">
        <v>38</v>
      </c>
      <c r="L37" s="5066">
        <v>0</v>
      </c>
      <c r="M37" s="5957">
        <f t="shared" si="13"/>
        <v>38</v>
      </c>
      <c r="N37" s="1901">
        <f>B37+E37+H37+K37</f>
        <v>199</v>
      </c>
      <c r="O37" s="1902">
        <f t="shared" si="4"/>
        <v>5</v>
      </c>
      <c r="P37" s="1903">
        <f t="shared" si="5"/>
        <v>204</v>
      </c>
    </row>
    <row r="38" spans="1:16">
      <c r="A38" s="2922" t="s">
        <v>280</v>
      </c>
      <c r="B38" s="7058">
        <v>14</v>
      </c>
      <c r="C38" s="5950">
        <v>0</v>
      </c>
      <c r="D38" s="7059">
        <f t="shared" si="10"/>
        <v>14</v>
      </c>
      <c r="E38" s="5952">
        <v>10</v>
      </c>
      <c r="F38" s="5950">
        <v>0</v>
      </c>
      <c r="G38" s="7059">
        <f t="shared" si="11"/>
        <v>10</v>
      </c>
      <c r="H38" s="6203">
        <v>16</v>
      </c>
      <c r="I38" s="6196">
        <v>0</v>
      </c>
      <c r="J38" s="5957">
        <f t="shared" si="12"/>
        <v>16</v>
      </c>
      <c r="K38" s="5956">
        <v>15</v>
      </c>
      <c r="L38" s="5066">
        <v>0</v>
      </c>
      <c r="M38" s="5957">
        <f t="shared" si="13"/>
        <v>15</v>
      </c>
      <c r="N38" s="1901">
        <f t="shared" si="4"/>
        <v>55</v>
      </c>
      <c r="O38" s="1902">
        <f t="shared" si="4"/>
        <v>0</v>
      </c>
      <c r="P38" s="1903">
        <f t="shared" si="5"/>
        <v>55</v>
      </c>
    </row>
    <row r="39" spans="1:16">
      <c r="A39" s="2922" t="s">
        <v>281</v>
      </c>
      <c r="B39" s="7058">
        <v>1</v>
      </c>
      <c r="C39" s="5950">
        <v>0</v>
      </c>
      <c r="D39" s="7059">
        <f t="shared" si="10"/>
        <v>1</v>
      </c>
      <c r="E39" s="5952">
        <v>5</v>
      </c>
      <c r="F39" s="5950">
        <v>0</v>
      </c>
      <c r="G39" s="7059">
        <f t="shared" si="11"/>
        <v>5</v>
      </c>
      <c r="H39" s="6203">
        <v>7</v>
      </c>
      <c r="I39" s="6196">
        <v>0</v>
      </c>
      <c r="J39" s="5957">
        <f t="shared" si="12"/>
        <v>7</v>
      </c>
      <c r="K39" s="5964">
        <v>0</v>
      </c>
      <c r="L39" s="5067">
        <v>0</v>
      </c>
      <c r="M39" s="5957">
        <f t="shared" si="13"/>
        <v>0</v>
      </c>
      <c r="N39" s="1901">
        <f t="shared" si="4"/>
        <v>13</v>
      </c>
      <c r="O39" s="1902">
        <f t="shared" si="4"/>
        <v>0</v>
      </c>
      <c r="P39" s="1903">
        <f t="shared" si="5"/>
        <v>13</v>
      </c>
    </row>
    <row r="40" spans="1:16" ht="19.5" customHeight="1">
      <c r="A40" s="2922" t="s">
        <v>282</v>
      </c>
      <c r="B40" s="7058">
        <v>15</v>
      </c>
      <c r="C40" s="5950">
        <v>0</v>
      </c>
      <c r="D40" s="7059">
        <f t="shared" si="10"/>
        <v>15</v>
      </c>
      <c r="E40" s="5952">
        <v>9</v>
      </c>
      <c r="F40" s="5950">
        <v>0</v>
      </c>
      <c r="G40" s="7059">
        <f t="shared" si="11"/>
        <v>9</v>
      </c>
      <c r="H40" s="6203">
        <v>12</v>
      </c>
      <c r="I40" s="6196">
        <v>0</v>
      </c>
      <c r="J40" s="5957">
        <f t="shared" si="12"/>
        <v>12</v>
      </c>
      <c r="K40" s="5964">
        <v>0</v>
      </c>
      <c r="L40" s="5067">
        <v>0</v>
      </c>
      <c r="M40" s="5957">
        <f t="shared" si="13"/>
        <v>0</v>
      </c>
      <c r="N40" s="1901">
        <f t="shared" si="4"/>
        <v>36</v>
      </c>
      <c r="O40" s="1902">
        <f t="shared" si="4"/>
        <v>0</v>
      </c>
      <c r="P40" s="1903">
        <f t="shared" si="5"/>
        <v>36</v>
      </c>
    </row>
    <row r="41" spans="1:16">
      <c r="A41" s="2922" t="s">
        <v>283</v>
      </c>
      <c r="B41" s="7058">
        <v>0</v>
      </c>
      <c r="C41" s="5950">
        <v>0</v>
      </c>
      <c r="D41" s="7059">
        <f t="shared" si="10"/>
        <v>0</v>
      </c>
      <c r="E41" s="5952">
        <v>6</v>
      </c>
      <c r="F41" s="5950">
        <v>0</v>
      </c>
      <c r="G41" s="7059">
        <f t="shared" si="11"/>
        <v>6</v>
      </c>
      <c r="H41" s="6203">
        <v>11</v>
      </c>
      <c r="I41" s="6196">
        <v>0</v>
      </c>
      <c r="J41" s="5957">
        <f t="shared" si="12"/>
        <v>11</v>
      </c>
      <c r="K41" s="5964">
        <v>0</v>
      </c>
      <c r="L41" s="5067">
        <v>0</v>
      </c>
      <c r="M41" s="5957">
        <f t="shared" si="13"/>
        <v>0</v>
      </c>
      <c r="N41" s="1901">
        <f t="shared" si="4"/>
        <v>17</v>
      </c>
      <c r="O41" s="1902">
        <f t="shared" si="4"/>
        <v>0</v>
      </c>
      <c r="P41" s="1903">
        <f t="shared" si="5"/>
        <v>17</v>
      </c>
    </row>
    <row r="42" spans="1:16" ht="24" customHeight="1">
      <c r="A42" s="2922" t="s">
        <v>284</v>
      </c>
      <c r="B42" s="3482">
        <v>0</v>
      </c>
      <c r="C42" s="3483">
        <v>0</v>
      </c>
      <c r="D42" s="3484">
        <f t="shared" ref="D42:D50" si="14">B42+C42</f>
        <v>0</v>
      </c>
      <c r="E42" s="3485">
        <v>0</v>
      </c>
      <c r="F42" s="3486">
        <v>0</v>
      </c>
      <c r="G42" s="3487">
        <f t="shared" ref="G42:G50" si="15">E42+F42</f>
        <v>0</v>
      </c>
      <c r="H42" s="6203">
        <v>8</v>
      </c>
      <c r="I42" s="6196">
        <v>0</v>
      </c>
      <c r="J42" s="5957">
        <f t="shared" si="12"/>
        <v>8</v>
      </c>
      <c r="K42" s="5964">
        <v>0</v>
      </c>
      <c r="L42" s="5067">
        <v>0</v>
      </c>
      <c r="M42" s="5957">
        <f t="shared" si="13"/>
        <v>0</v>
      </c>
      <c r="N42" s="1901">
        <f t="shared" si="4"/>
        <v>8</v>
      </c>
      <c r="O42" s="1902">
        <f t="shared" si="4"/>
        <v>0</v>
      </c>
      <c r="P42" s="1903">
        <f t="shared" si="5"/>
        <v>8</v>
      </c>
    </row>
    <row r="43" spans="1:16">
      <c r="A43" s="2922" t="s">
        <v>285</v>
      </c>
      <c r="B43" s="3482">
        <v>0</v>
      </c>
      <c r="C43" s="3483">
        <v>0</v>
      </c>
      <c r="D43" s="3484">
        <f t="shared" si="14"/>
        <v>0</v>
      </c>
      <c r="E43" s="3485">
        <v>0</v>
      </c>
      <c r="F43" s="3486">
        <v>0</v>
      </c>
      <c r="G43" s="3487">
        <f t="shared" si="15"/>
        <v>0</v>
      </c>
      <c r="H43" s="6203">
        <v>0</v>
      </c>
      <c r="I43" s="6196">
        <v>0</v>
      </c>
      <c r="J43" s="5957">
        <f t="shared" si="12"/>
        <v>0</v>
      </c>
      <c r="K43" s="5964">
        <v>8</v>
      </c>
      <c r="L43" s="5067">
        <v>0</v>
      </c>
      <c r="M43" s="5957">
        <f t="shared" si="13"/>
        <v>8</v>
      </c>
      <c r="N43" s="1901">
        <f t="shared" si="4"/>
        <v>8</v>
      </c>
      <c r="O43" s="1902">
        <f t="shared" si="4"/>
        <v>0</v>
      </c>
      <c r="P43" s="1903">
        <f t="shared" si="5"/>
        <v>8</v>
      </c>
    </row>
    <row r="44" spans="1:16">
      <c r="A44" s="2922" t="s">
        <v>286</v>
      </c>
      <c r="B44" s="3482">
        <v>0</v>
      </c>
      <c r="C44" s="3483">
        <v>0</v>
      </c>
      <c r="D44" s="3484">
        <f t="shared" si="14"/>
        <v>0</v>
      </c>
      <c r="E44" s="3485">
        <v>0</v>
      </c>
      <c r="F44" s="3486">
        <v>0</v>
      </c>
      <c r="G44" s="3487">
        <f t="shared" si="15"/>
        <v>0</v>
      </c>
      <c r="H44" s="6203">
        <v>0</v>
      </c>
      <c r="I44" s="6196">
        <v>0</v>
      </c>
      <c r="J44" s="5957">
        <f t="shared" si="12"/>
        <v>0</v>
      </c>
      <c r="K44" s="5964">
        <v>17</v>
      </c>
      <c r="L44" s="5067">
        <v>0</v>
      </c>
      <c r="M44" s="5957">
        <f t="shared" si="13"/>
        <v>17</v>
      </c>
      <c r="N44" s="1901">
        <f t="shared" si="4"/>
        <v>17</v>
      </c>
      <c r="O44" s="1902">
        <f t="shared" si="4"/>
        <v>0</v>
      </c>
      <c r="P44" s="1903">
        <f t="shared" si="5"/>
        <v>17</v>
      </c>
    </row>
    <row r="45" spans="1:16">
      <c r="A45" s="2922" t="s">
        <v>287</v>
      </c>
      <c r="B45" s="3482">
        <v>0</v>
      </c>
      <c r="C45" s="3483">
        <v>0</v>
      </c>
      <c r="D45" s="3484">
        <f t="shared" si="14"/>
        <v>0</v>
      </c>
      <c r="E45" s="3485">
        <v>0</v>
      </c>
      <c r="F45" s="3486">
        <v>0</v>
      </c>
      <c r="G45" s="3487">
        <f t="shared" si="15"/>
        <v>0</v>
      </c>
      <c r="H45" s="6203">
        <v>0</v>
      </c>
      <c r="I45" s="6196">
        <v>0</v>
      </c>
      <c r="J45" s="5957">
        <f t="shared" si="12"/>
        <v>0</v>
      </c>
      <c r="K45" s="5964">
        <v>3</v>
      </c>
      <c r="L45" s="5067">
        <v>0</v>
      </c>
      <c r="M45" s="5957">
        <f t="shared" si="13"/>
        <v>3</v>
      </c>
      <c r="N45" s="1901">
        <f t="shared" si="4"/>
        <v>3</v>
      </c>
      <c r="O45" s="1902">
        <f t="shared" si="4"/>
        <v>0</v>
      </c>
      <c r="P45" s="1903">
        <f t="shared" si="5"/>
        <v>3</v>
      </c>
    </row>
    <row r="46" spans="1:16">
      <c r="A46" s="2922" t="s">
        <v>288</v>
      </c>
      <c r="B46" s="3482">
        <v>0</v>
      </c>
      <c r="C46" s="3483">
        <v>0</v>
      </c>
      <c r="D46" s="3484">
        <f t="shared" si="14"/>
        <v>0</v>
      </c>
      <c r="E46" s="3485">
        <v>0</v>
      </c>
      <c r="F46" s="3486">
        <v>0</v>
      </c>
      <c r="G46" s="3487">
        <f t="shared" si="15"/>
        <v>0</v>
      </c>
      <c r="H46" s="6203">
        <v>0</v>
      </c>
      <c r="I46" s="6196">
        <v>0</v>
      </c>
      <c r="J46" s="5957">
        <f t="shared" si="12"/>
        <v>0</v>
      </c>
      <c r="K46" s="5964">
        <v>7</v>
      </c>
      <c r="L46" s="5067">
        <v>0</v>
      </c>
      <c r="M46" s="5957">
        <f t="shared" si="13"/>
        <v>7</v>
      </c>
      <c r="N46" s="1901">
        <f t="shared" si="4"/>
        <v>7</v>
      </c>
      <c r="O46" s="1902">
        <f t="shared" si="4"/>
        <v>0</v>
      </c>
      <c r="P46" s="1903">
        <f t="shared" si="5"/>
        <v>7</v>
      </c>
    </row>
    <row r="47" spans="1:16">
      <c r="A47" s="2922" t="s">
        <v>289</v>
      </c>
      <c r="B47" s="3482">
        <v>0</v>
      </c>
      <c r="C47" s="3483">
        <v>0</v>
      </c>
      <c r="D47" s="3484">
        <f t="shared" si="14"/>
        <v>0</v>
      </c>
      <c r="E47" s="3485">
        <v>0</v>
      </c>
      <c r="F47" s="3486">
        <v>0</v>
      </c>
      <c r="G47" s="3487">
        <f t="shared" si="15"/>
        <v>0</v>
      </c>
      <c r="H47" s="6203">
        <v>0</v>
      </c>
      <c r="I47" s="6196">
        <v>0</v>
      </c>
      <c r="J47" s="5957">
        <f t="shared" si="12"/>
        <v>0</v>
      </c>
      <c r="K47" s="5964">
        <v>0</v>
      </c>
      <c r="L47" s="5067">
        <v>0</v>
      </c>
      <c r="M47" s="5957">
        <f t="shared" si="13"/>
        <v>0</v>
      </c>
      <c r="N47" s="1901">
        <f t="shared" si="4"/>
        <v>0</v>
      </c>
      <c r="O47" s="1902">
        <f t="shared" si="4"/>
        <v>0</v>
      </c>
      <c r="P47" s="1903">
        <f t="shared" si="5"/>
        <v>0</v>
      </c>
    </row>
    <row r="48" spans="1:16">
      <c r="A48" s="2922" t="s">
        <v>293</v>
      </c>
      <c r="B48" s="3482">
        <v>0</v>
      </c>
      <c r="C48" s="3483">
        <v>0</v>
      </c>
      <c r="D48" s="3484">
        <f t="shared" si="14"/>
        <v>0</v>
      </c>
      <c r="E48" s="3485">
        <v>0</v>
      </c>
      <c r="F48" s="3486">
        <v>0</v>
      </c>
      <c r="G48" s="3487">
        <f t="shared" si="15"/>
        <v>0</v>
      </c>
      <c r="H48" s="6203">
        <v>0</v>
      </c>
      <c r="I48" s="6196">
        <v>0</v>
      </c>
      <c r="J48" s="5957">
        <f t="shared" si="12"/>
        <v>0</v>
      </c>
      <c r="K48" s="5964">
        <v>0</v>
      </c>
      <c r="L48" s="5067">
        <v>0</v>
      </c>
      <c r="M48" s="5957">
        <f t="shared" si="13"/>
        <v>0</v>
      </c>
      <c r="N48" s="1901">
        <f t="shared" si="4"/>
        <v>0</v>
      </c>
      <c r="O48" s="1902">
        <f t="shared" si="4"/>
        <v>0</v>
      </c>
      <c r="P48" s="1903">
        <f t="shared" si="5"/>
        <v>0</v>
      </c>
    </row>
    <row r="49" spans="1:16">
      <c r="A49" s="2922" t="s">
        <v>291</v>
      </c>
      <c r="B49" s="3482">
        <v>0</v>
      </c>
      <c r="C49" s="3483">
        <v>0</v>
      </c>
      <c r="D49" s="3484">
        <f t="shared" si="14"/>
        <v>0</v>
      </c>
      <c r="E49" s="3485">
        <v>0</v>
      </c>
      <c r="F49" s="3486">
        <v>0</v>
      </c>
      <c r="G49" s="3487">
        <f t="shared" si="15"/>
        <v>0</v>
      </c>
      <c r="H49" s="6203">
        <v>0</v>
      </c>
      <c r="I49" s="6196">
        <v>0</v>
      </c>
      <c r="J49" s="5957">
        <f t="shared" si="12"/>
        <v>0</v>
      </c>
      <c r="K49" s="5964">
        <v>0</v>
      </c>
      <c r="L49" s="5067">
        <v>0</v>
      </c>
      <c r="M49" s="5957">
        <f t="shared" si="13"/>
        <v>0</v>
      </c>
      <c r="N49" s="1901">
        <f t="shared" si="4"/>
        <v>0</v>
      </c>
      <c r="O49" s="1902">
        <f t="shared" si="4"/>
        <v>0</v>
      </c>
      <c r="P49" s="1903">
        <f t="shared" si="5"/>
        <v>0</v>
      </c>
    </row>
    <row r="50" spans="1:16" ht="21" thickBot="1">
      <c r="A50" s="2922" t="s">
        <v>292</v>
      </c>
      <c r="B50" s="3482">
        <v>0</v>
      </c>
      <c r="C50" s="3483">
        <v>0</v>
      </c>
      <c r="D50" s="3484">
        <f t="shared" si="14"/>
        <v>0</v>
      </c>
      <c r="E50" s="3485">
        <v>0</v>
      </c>
      <c r="F50" s="3486">
        <v>0</v>
      </c>
      <c r="G50" s="3487">
        <f t="shared" si="15"/>
        <v>0</v>
      </c>
      <c r="H50" s="6203">
        <v>0</v>
      </c>
      <c r="I50" s="6196">
        <v>0</v>
      </c>
      <c r="J50" s="5957">
        <f t="shared" si="12"/>
        <v>0</v>
      </c>
      <c r="K50" s="5964">
        <v>0</v>
      </c>
      <c r="L50" s="5067">
        <v>0</v>
      </c>
      <c r="M50" s="5957">
        <f t="shared" si="13"/>
        <v>0</v>
      </c>
      <c r="N50" s="1901">
        <f t="shared" si="4"/>
        <v>0</v>
      </c>
      <c r="O50" s="1902">
        <f t="shared" si="4"/>
        <v>0</v>
      </c>
      <c r="P50" s="1903">
        <f t="shared" si="5"/>
        <v>0</v>
      </c>
    </row>
    <row r="51" spans="1:16" ht="30.75" customHeight="1" thickBot="1">
      <c r="A51" s="2927" t="s">
        <v>17</v>
      </c>
      <c r="B51" s="3488">
        <f t="shared" ref="B51:G51" si="16">SUM(B32:B50)</f>
        <v>190</v>
      </c>
      <c r="C51" s="3489">
        <f t="shared" si="16"/>
        <v>1</v>
      </c>
      <c r="D51" s="3490">
        <f t="shared" si="16"/>
        <v>191</v>
      </c>
      <c r="E51" s="3491">
        <f t="shared" si="16"/>
        <v>165</v>
      </c>
      <c r="F51" s="3492">
        <f t="shared" si="16"/>
        <v>1</v>
      </c>
      <c r="G51" s="3493">
        <f t="shared" si="16"/>
        <v>166</v>
      </c>
      <c r="H51" s="6198">
        <f t="shared" ref="H51:I51" si="17">SUM(H32:H50)</f>
        <v>182</v>
      </c>
      <c r="I51" s="6199">
        <f t="shared" si="17"/>
        <v>9</v>
      </c>
      <c r="J51" s="5960">
        <f t="shared" ref="J51:M51" si="18">SUM(J32:J50)</f>
        <v>191</v>
      </c>
      <c r="K51" s="5958">
        <f t="shared" si="18"/>
        <v>148</v>
      </c>
      <c r="L51" s="5959">
        <f t="shared" si="18"/>
        <v>0</v>
      </c>
      <c r="M51" s="5960">
        <f t="shared" si="18"/>
        <v>148</v>
      </c>
      <c r="N51" s="1904">
        <f t="shared" ref="N51:P51" si="19">SUM(N32:N50)</f>
        <v>685</v>
      </c>
      <c r="O51" s="1905">
        <f t="shared" si="19"/>
        <v>11</v>
      </c>
      <c r="P51" s="1906">
        <f t="shared" si="19"/>
        <v>696</v>
      </c>
    </row>
    <row r="52" spans="1:16" ht="33" customHeight="1" thickBot="1">
      <c r="A52" s="2928" t="s">
        <v>18</v>
      </c>
      <c r="B52" s="3499"/>
      <c r="C52" s="3500"/>
      <c r="D52" s="3501"/>
      <c r="E52" s="3502"/>
      <c r="F52" s="3503"/>
      <c r="G52" s="3503"/>
      <c r="H52" s="6200"/>
      <c r="I52" s="6200"/>
      <c r="J52" s="5962"/>
      <c r="K52" s="5962"/>
      <c r="L52" s="5962"/>
      <c r="M52" s="5962"/>
      <c r="N52" s="1896"/>
      <c r="O52" s="1896"/>
      <c r="P52" s="1897"/>
    </row>
    <row r="53" spans="1:16" ht="26.25" customHeight="1" thickBot="1">
      <c r="A53" s="2926" t="s">
        <v>273</v>
      </c>
      <c r="B53" s="3499"/>
      <c r="C53" s="3500"/>
      <c r="D53" s="3501"/>
      <c r="E53" s="3505"/>
      <c r="F53" s="3506"/>
      <c r="G53" s="3500"/>
      <c r="H53" s="6204"/>
      <c r="I53" s="6204"/>
      <c r="J53" s="5953"/>
      <c r="K53" s="5965"/>
      <c r="L53" s="5965"/>
      <c r="M53" s="5953"/>
      <c r="N53" s="1896"/>
      <c r="O53" s="1896"/>
      <c r="P53" s="1897"/>
    </row>
    <row r="54" spans="1:16">
      <c r="A54" s="2921" t="s">
        <v>274</v>
      </c>
      <c r="B54" s="7055">
        <v>1</v>
      </c>
      <c r="C54" s="5948">
        <v>0</v>
      </c>
      <c r="D54" s="5949">
        <f>B54+C54</f>
        <v>1</v>
      </c>
      <c r="E54" s="3481">
        <v>1</v>
      </c>
      <c r="F54" s="5948">
        <v>0</v>
      </c>
      <c r="G54" s="5949">
        <f>E54+F54</f>
        <v>1</v>
      </c>
      <c r="H54" s="6202">
        <v>0</v>
      </c>
      <c r="I54" s="5065">
        <v>0</v>
      </c>
      <c r="J54" s="5955">
        <f>H54+I54</f>
        <v>0</v>
      </c>
      <c r="K54" s="5966">
        <v>0</v>
      </c>
      <c r="L54" s="5068">
        <v>0</v>
      </c>
      <c r="M54" s="5955">
        <f>K54+L54</f>
        <v>0</v>
      </c>
      <c r="N54" s="1898">
        <f t="shared" si="4"/>
        <v>2</v>
      </c>
      <c r="O54" s="1899">
        <f t="shared" si="4"/>
        <v>0</v>
      </c>
      <c r="P54" s="1900">
        <f t="shared" si="5"/>
        <v>2</v>
      </c>
    </row>
    <row r="55" spans="1:16">
      <c r="A55" s="2922" t="s">
        <v>275</v>
      </c>
      <c r="B55" s="7058">
        <v>0</v>
      </c>
      <c r="C55" s="5950">
        <v>0</v>
      </c>
      <c r="D55" s="5951">
        <f t="shared" ref="D55:D62" si="20">B55+C55</f>
        <v>0</v>
      </c>
      <c r="E55" s="5952">
        <v>0</v>
      </c>
      <c r="F55" s="5950">
        <v>0</v>
      </c>
      <c r="G55" s="5951">
        <f t="shared" ref="G55:G62" si="21">E55+F55</f>
        <v>0</v>
      </c>
      <c r="H55" s="6203">
        <v>0</v>
      </c>
      <c r="I55" s="6196">
        <v>0</v>
      </c>
      <c r="J55" s="5957">
        <f t="shared" ref="J55:J72" si="22">H55+I55</f>
        <v>0</v>
      </c>
      <c r="K55" s="5964">
        <v>0</v>
      </c>
      <c r="L55" s="5067">
        <v>0</v>
      </c>
      <c r="M55" s="5957">
        <f t="shared" ref="M55:M72" si="23">K55+L55</f>
        <v>0</v>
      </c>
      <c r="N55" s="1901">
        <f t="shared" si="4"/>
        <v>0</v>
      </c>
      <c r="O55" s="1902">
        <f t="shared" si="4"/>
        <v>0</v>
      </c>
      <c r="P55" s="1903">
        <f t="shared" si="5"/>
        <v>0</v>
      </c>
    </row>
    <row r="56" spans="1:16">
      <c r="A56" s="2922" t="s">
        <v>276</v>
      </c>
      <c r="B56" s="7058">
        <v>0</v>
      </c>
      <c r="C56" s="5950">
        <v>0</v>
      </c>
      <c r="D56" s="5951">
        <f t="shared" si="20"/>
        <v>0</v>
      </c>
      <c r="E56" s="5952">
        <v>0</v>
      </c>
      <c r="F56" s="5950">
        <v>0</v>
      </c>
      <c r="G56" s="5951">
        <f t="shared" si="21"/>
        <v>0</v>
      </c>
      <c r="H56" s="6203">
        <v>0</v>
      </c>
      <c r="I56" s="6196">
        <v>0</v>
      </c>
      <c r="J56" s="5957">
        <f t="shared" si="22"/>
        <v>0</v>
      </c>
      <c r="K56" s="5964">
        <v>1</v>
      </c>
      <c r="L56" s="5067">
        <v>0</v>
      </c>
      <c r="M56" s="5957">
        <f t="shared" si="23"/>
        <v>1</v>
      </c>
      <c r="N56" s="1901">
        <f t="shared" si="4"/>
        <v>1</v>
      </c>
      <c r="O56" s="1902">
        <f t="shared" si="4"/>
        <v>0</v>
      </c>
      <c r="P56" s="1903">
        <f t="shared" si="5"/>
        <v>1</v>
      </c>
    </row>
    <row r="57" spans="1:16">
      <c r="A57" s="2922" t="s">
        <v>277</v>
      </c>
      <c r="B57" s="7058">
        <v>1</v>
      </c>
      <c r="C57" s="5950">
        <v>0</v>
      </c>
      <c r="D57" s="5951">
        <f t="shared" si="20"/>
        <v>1</v>
      </c>
      <c r="E57" s="5952">
        <v>0</v>
      </c>
      <c r="F57" s="5950">
        <v>0</v>
      </c>
      <c r="G57" s="5951">
        <f t="shared" si="21"/>
        <v>0</v>
      </c>
      <c r="H57" s="6203">
        <v>0</v>
      </c>
      <c r="I57" s="6196">
        <v>0</v>
      </c>
      <c r="J57" s="5957">
        <f t="shared" si="22"/>
        <v>0</v>
      </c>
      <c r="K57" s="5964">
        <v>0</v>
      </c>
      <c r="L57" s="5067">
        <v>0</v>
      </c>
      <c r="M57" s="5957">
        <f t="shared" si="23"/>
        <v>0</v>
      </c>
      <c r="N57" s="1901">
        <f t="shared" si="4"/>
        <v>1</v>
      </c>
      <c r="O57" s="1902">
        <f t="shared" si="4"/>
        <v>0</v>
      </c>
      <c r="P57" s="1903">
        <f t="shared" si="5"/>
        <v>1</v>
      </c>
    </row>
    <row r="58" spans="1:16">
      <c r="A58" s="2922" t="s">
        <v>278</v>
      </c>
      <c r="B58" s="7058">
        <v>0</v>
      </c>
      <c r="C58" s="5950">
        <v>0</v>
      </c>
      <c r="D58" s="5951">
        <f t="shared" si="20"/>
        <v>0</v>
      </c>
      <c r="E58" s="5952">
        <v>0</v>
      </c>
      <c r="F58" s="5950">
        <v>0</v>
      </c>
      <c r="G58" s="5951">
        <f t="shared" si="21"/>
        <v>0</v>
      </c>
      <c r="H58" s="6203">
        <v>0</v>
      </c>
      <c r="I58" s="6196">
        <v>0</v>
      </c>
      <c r="J58" s="5957">
        <f t="shared" si="22"/>
        <v>0</v>
      </c>
      <c r="K58" s="5964">
        <v>0</v>
      </c>
      <c r="L58" s="5067">
        <v>0</v>
      </c>
      <c r="M58" s="5957">
        <f t="shared" si="23"/>
        <v>0</v>
      </c>
      <c r="N58" s="1901">
        <f t="shared" si="4"/>
        <v>0</v>
      </c>
      <c r="O58" s="1902">
        <f t="shared" si="4"/>
        <v>0</v>
      </c>
      <c r="P58" s="1903">
        <f t="shared" si="5"/>
        <v>0</v>
      </c>
    </row>
    <row r="59" spans="1:16">
      <c r="A59" s="2922" t="s">
        <v>279</v>
      </c>
      <c r="B59" s="7058">
        <v>0</v>
      </c>
      <c r="C59" s="5950">
        <v>0</v>
      </c>
      <c r="D59" s="5951">
        <f t="shared" si="20"/>
        <v>0</v>
      </c>
      <c r="E59" s="5952">
        <v>0</v>
      </c>
      <c r="F59" s="5950">
        <v>0</v>
      </c>
      <c r="G59" s="5951">
        <f t="shared" si="21"/>
        <v>0</v>
      </c>
      <c r="H59" s="6203">
        <v>1</v>
      </c>
      <c r="I59" s="6196">
        <v>0</v>
      </c>
      <c r="J59" s="5957">
        <f t="shared" si="22"/>
        <v>1</v>
      </c>
      <c r="K59" s="5964">
        <v>1</v>
      </c>
      <c r="L59" s="5067">
        <v>0</v>
      </c>
      <c r="M59" s="5957">
        <f t="shared" si="23"/>
        <v>1</v>
      </c>
      <c r="N59" s="1901">
        <f t="shared" si="4"/>
        <v>2</v>
      </c>
      <c r="O59" s="1902">
        <f t="shared" si="4"/>
        <v>0</v>
      </c>
      <c r="P59" s="1903">
        <f t="shared" si="5"/>
        <v>2</v>
      </c>
    </row>
    <row r="60" spans="1:16">
      <c r="A60" s="2922" t="s">
        <v>280</v>
      </c>
      <c r="B60" s="7058">
        <v>1</v>
      </c>
      <c r="C60" s="5950">
        <v>0</v>
      </c>
      <c r="D60" s="5951">
        <f t="shared" si="20"/>
        <v>1</v>
      </c>
      <c r="E60" s="5952">
        <v>0</v>
      </c>
      <c r="F60" s="5950">
        <v>0</v>
      </c>
      <c r="G60" s="5951">
        <f t="shared" si="21"/>
        <v>0</v>
      </c>
      <c r="H60" s="6203">
        <v>0</v>
      </c>
      <c r="I60" s="6196">
        <v>0</v>
      </c>
      <c r="J60" s="5957">
        <f t="shared" si="22"/>
        <v>0</v>
      </c>
      <c r="K60" s="5964">
        <v>0</v>
      </c>
      <c r="L60" s="5067">
        <v>0</v>
      </c>
      <c r="M60" s="5957">
        <f t="shared" si="23"/>
        <v>0</v>
      </c>
      <c r="N60" s="1901">
        <f t="shared" si="4"/>
        <v>1</v>
      </c>
      <c r="O60" s="1902">
        <f t="shared" si="4"/>
        <v>0</v>
      </c>
      <c r="P60" s="1903">
        <f t="shared" si="5"/>
        <v>1</v>
      </c>
    </row>
    <row r="61" spans="1:16">
      <c r="A61" s="2922" t="s">
        <v>281</v>
      </c>
      <c r="B61" s="7058">
        <v>0</v>
      </c>
      <c r="C61" s="5950">
        <v>0</v>
      </c>
      <c r="D61" s="5951">
        <f t="shared" si="20"/>
        <v>0</v>
      </c>
      <c r="E61" s="5952">
        <v>0</v>
      </c>
      <c r="F61" s="5950">
        <v>0</v>
      </c>
      <c r="G61" s="5951">
        <f t="shared" si="21"/>
        <v>0</v>
      </c>
      <c r="H61" s="6203">
        <v>0</v>
      </c>
      <c r="I61" s="6196">
        <v>0</v>
      </c>
      <c r="J61" s="5957">
        <f t="shared" si="22"/>
        <v>0</v>
      </c>
      <c r="K61" s="5964">
        <v>0</v>
      </c>
      <c r="L61" s="5067">
        <v>0</v>
      </c>
      <c r="M61" s="5957">
        <f t="shared" si="23"/>
        <v>0</v>
      </c>
      <c r="N61" s="1901">
        <f t="shared" si="4"/>
        <v>0</v>
      </c>
      <c r="O61" s="1902">
        <f t="shared" si="4"/>
        <v>0</v>
      </c>
      <c r="P61" s="1903">
        <f t="shared" si="5"/>
        <v>0</v>
      </c>
    </row>
    <row r="62" spans="1:16" ht="27" customHeight="1">
      <c r="A62" s="2922" t="s">
        <v>282</v>
      </c>
      <c r="B62" s="5250">
        <v>0</v>
      </c>
      <c r="C62" s="5950">
        <v>0</v>
      </c>
      <c r="D62" s="5951">
        <f t="shared" si="20"/>
        <v>0</v>
      </c>
      <c r="E62" s="5952">
        <v>1</v>
      </c>
      <c r="F62" s="5950">
        <v>0</v>
      </c>
      <c r="G62" s="5951">
        <f t="shared" si="21"/>
        <v>1</v>
      </c>
      <c r="H62" s="6203">
        <v>0</v>
      </c>
      <c r="I62" s="6196">
        <v>0</v>
      </c>
      <c r="J62" s="5957">
        <f t="shared" si="22"/>
        <v>0</v>
      </c>
      <c r="K62" s="5964">
        <v>0</v>
      </c>
      <c r="L62" s="5067">
        <v>0</v>
      </c>
      <c r="M62" s="5957">
        <f t="shared" si="23"/>
        <v>0</v>
      </c>
      <c r="N62" s="1901">
        <f t="shared" si="4"/>
        <v>1</v>
      </c>
      <c r="O62" s="1902">
        <f t="shared" si="4"/>
        <v>0</v>
      </c>
      <c r="P62" s="1903">
        <f t="shared" si="5"/>
        <v>1</v>
      </c>
    </row>
    <row r="63" spans="1:16">
      <c r="A63" s="2922" t="s">
        <v>283</v>
      </c>
      <c r="B63" s="3482">
        <v>0</v>
      </c>
      <c r="C63" s="3483">
        <v>0</v>
      </c>
      <c r="D63" s="3484">
        <f t="shared" ref="D63:D72" si="24">B63+C63</f>
        <v>0</v>
      </c>
      <c r="E63" s="3485">
        <v>0</v>
      </c>
      <c r="F63" s="3486">
        <v>0</v>
      </c>
      <c r="G63" s="3487">
        <f t="shared" ref="G63:G72" si="25">E63+F63</f>
        <v>0</v>
      </c>
      <c r="H63" s="6203">
        <v>0</v>
      </c>
      <c r="I63" s="6196">
        <v>0</v>
      </c>
      <c r="J63" s="5957">
        <f t="shared" si="22"/>
        <v>0</v>
      </c>
      <c r="K63" s="5964">
        <v>0</v>
      </c>
      <c r="L63" s="5067">
        <v>0</v>
      </c>
      <c r="M63" s="5957">
        <f t="shared" si="23"/>
        <v>0</v>
      </c>
      <c r="N63" s="1901">
        <f t="shared" si="4"/>
        <v>0</v>
      </c>
      <c r="O63" s="1902">
        <f t="shared" si="4"/>
        <v>0</v>
      </c>
      <c r="P63" s="1903">
        <f t="shared" si="5"/>
        <v>0</v>
      </c>
    </row>
    <row r="64" spans="1:16" ht="24.75" customHeight="1">
      <c r="A64" s="2922" t="s">
        <v>284</v>
      </c>
      <c r="B64" s="3482">
        <v>0</v>
      </c>
      <c r="C64" s="3483">
        <v>0</v>
      </c>
      <c r="D64" s="3484">
        <f t="shared" si="24"/>
        <v>0</v>
      </c>
      <c r="E64" s="3485">
        <v>0</v>
      </c>
      <c r="F64" s="3486">
        <v>0</v>
      </c>
      <c r="G64" s="3487">
        <f t="shared" si="25"/>
        <v>0</v>
      </c>
      <c r="H64" s="6203">
        <v>0</v>
      </c>
      <c r="I64" s="6196">
        <v>0</v>
      </c>
      <c r="J64" s="5957">
        <f t="shared" si="22"/>
        <v>0</v>
      </c>
      <c r="K64" s="5964">
        <v>0</v>
      </c>
      <c r="L64" s="5067">
        <v>0</v>
      </c>
      <c r="M64" s="5957">
        <f t="shared" si="23"/>
        <v>0</v>
      </c>
      <c r="N64" s="1901">
        <f t="shared" si="4"/>
        <v>0</v>
      </c>
      <c r="O64" s="1902">
        <f t="shared" si="4"/>
        <v>0</v>
      </c>
      <c r="P64" s="1903">
        <f t="shared" si="5"/>
        <v>0</v>
      </c>
    </row>
    <row r="65" spans="1:16">
      <c r="A65" s="2922" t="s">
        <v>285</v>
      </c>
      <c r="B65" s="3482">
        <v>0</v>
      </c>
      <c r="C65" s="3483">
        <v>0</v>
      </c>
      <c r="D65" s="3484">
        <f t="shared" si="24"/>
        <v>0</v>
      </c>
      <c r="E65" s="3485">
        <v>0</v>
      </c>
      <c r="F65" s="3486">
        <v>0</v>
      </c>
      <c r="G65" s="3487">
        <f t="shared" si="25"/>
        <v>0</v>
      </c>
      <c r="H65" s="6195">
        <v>0</v>
      </c>
      <c r="I65" s="6196">
        <v>0</v>
      </c>
      <c r="J65" s="5957">
        <f t="shared" si="22"/>
        <v>0</v>
      </c>
      <c r="K65" s="5964">
        <v>0</v>
      </c>
      <c r="L65" s="5067">
        <v>0</v>
      </c>
      <c r="M65" s="5957">
        <f t="shared" si="23"/>
        <v>0</v>
      </c>
      <c r="N65" s="1901">
        <f t="shared" si="4"/>
        <v>0</v>
      </c>
      <c r="O65" s="1902">
        <f t="shared" si="4"/>
        <v>0</v>
      </c>
      <c r="P65" s="1903">
        <f t="shared" si="5"/>
        <v>0</v>
      </c>
    </row>
    <row r="66" spans="1:16">
      <c r="A66" s="2922" t="s">
        <v>286</v>
      </c>
      <c r="B66" s="3482">
        <v>0</v>
      </c>
      <c r="C66" s="3483">
        <v>0</v>
      </c>
      <c r="D66" s="3484">
        <f t="shared" si="24"/>
        <v>0</v>
      </c>
      <c r="E66" s="3485">
        <v>0</v>
      </c>
      <c r="F66" s="3486">
        <v>0</v>
      </c>
      <c r="G66" s="3487">
        <f t="shared" si="25"/>
        <v>0</v>
      </c>
      <c r="H66" s="6195">
        <v>0</v>
      </c>
      <c r="I66" s="6196">
        <v>0</v>
      </c>
      <c r="J66" s="5957">
        <f t="shared" si="22"/>
        <v>0</v>
      </c>
      <c r="K66" s="5964">
        <v>1</v>
      </c>
      <c r="L66" s="5067">
        <v>0</v>
      </c>
      <c r="M66" s="5957">
        <f t="shared" si="23"/>
        <v>1</v>
      </c>
      <c r="N66" s="1901">
        <f t="shared" ref="N66:O72" si="26">B66+E66+H66+K66</f>
        <v>1</v>
      </c>
      <c r="O66" s="1902">
        <f t="shared" si="26"/>
        <v>0</v>
      </c>
      <c r="P66" s="1903">
        <f t="shared" si="5"/>
        <v>1</v>
      </c>
    </row>
    <row r="67" spans="1:16">
      <c r="A67" s="2922" t="s">
        <v>287</v>
      </c>
      <c r="B67" s="3482">
        <v>0</v>
      </c>
      <c r="C67" s="3483">
        <v>0</v>
      </c>
      <c r="D67" s="3484">
        <f t="shared" si="24"/>
        <v>0</v>
      </c>
      <c r="E67" s="3485">
        <v>0</v>
      </c>
      <c r="F67" s="3486">
        <v>0</v>
      </c>
      <c r="G67" s="3487">
        <f t="shared" si="25"/>
        <v>0</v>
      </c>
      <c r="H67" s="6195">
        <v>0</v>
      </c>
      <c r="I67" s="6196">
        <v>0</v>
      </c>
      <c r="J67" s="5957">
        <f t="shared" si="22"/>
        <v>0</v>
      </c>
      <c r="K67" s="5964">
        <v>0</v>
      </c>
      <c r="L67" s="5067">
        <v>0</v>
      </c>
      <c r="M67" s="5957">
        <f t="shared" si="23"/>
        <v>0</v>
      </c>
      <c r="N67" s="1901">
        <f t="shared" si="26"/>
        <v>0</v>
      </c>
      <c r="O67" s="1902">
        <f t="shared" si="26"/>
        <v>0</v>
      </c>
      <c r="P67" s="1903">
        <f t="shared" si="5"/>
        <v>0</v>
      </c>
    </row>
    <row r="68" spans="1:16">
      <c r="A68" s="2922" t="s">
        <v>288</v>
      </c>
      <c r="B68" s="3482">
        <v>0</v>
      </c>
      <c r="C68" s="3483">
        <v>0</v>
      </c>
      <c r="D68" s="3484">
        <f t="shared" si="24"/>
        <v>0</v>
      </c>
      <c r="E68" s="3485">
        <v>0</v>
      </c>
      <c r="F68" s="3486">
        <v>0</v>
      </c>
      <c r="G68" s="3487">
        <v>0</v>
      </c>
      <c r="H68" s="6195">
        <v>0</v>
      </c>
      <c r="I68" s="6196">
        <v>0</v>
      </c>
      <c r="J68" s="5957">
        <f t="shared" si="22"/>
        <v>0</v>
      </c>
      <c r="K68" s="5964">
        <v>0</v>
      </c>
      <c r="L68" s="5067">
        <v>0</v>
      </c>
      <c r="M68" s="5957">
        <f t="shared" si="23"/>
        <v>0</v>
      </c>
      <c r="N68" s="1901">
        <f t="shared" si="26"/>
        <v>0</v>
      </c>
      <c r="O68" s="1902">
        <f t="shared" si="26"/>
        <v>0</v>
      </c>
      <c r="P68" s="1903">
        <f t="shared" si="5"/>
        <v>0</v>
      </c>
    </row>
    <row r="69" spans="1:16">
      <c r="A69" s="2922" t="s">
        <v>289</v>
      </c>
      <c r="B69" s="3482">
        <v>0</v>
      </c>
      <c r="C69" s="3483">
        <v>0</v>
      </c>
      <c r="D69" s="3484">
        <f t="shared" si="24"/>
        <v>0</v>
      </c>
      <c r="E69" s="3485">
        <v>0</v>
      </c>
      <c r="F69" s="3486">
        <v>0</v>
      </c>
      <c r="G69" s="3487">
        <f t="shared" si="25"/>
        <v>0</v>
      </c>
      <c r="H69" s="6195">
        <v>0</v>
      </c>
      <c r="I69" s="6196">
        <v>0</v>
      </c>
      <c r="J69" s="5957">
        <f t="shared" si="22"/>
        <v>0</v>
      </c>
      <c r="K69" s="5964">
        <v>0</v>
      </c>
      <c r="L69" s="5067">
        <v>0</v>
      </c>
      <c r="M69" s="5957">
        <f t="shared" si="23"/>
        <v>0</v>
      </c>
      <c r="N69" s="1901">
        <f t="shared" si="26"/>
        <v>0</v>
      </c>
      <c r="O69" s="1902">
        <f t="shared" si="26"/>
        <v>0</v>
      </c>
      <c r="P69" s="1903">
        <f t="shared" si="5"/>
        <v>0</v>
      </c>
    </row>
    <row r="70" spans="1:16">
      <c r="A70" s="2922" t="s">
        <v>290</v>
      </c>
      <c r="B70" s="3482">
        <v>0</v>
      </c>
      <c r="C70" s="3483">
        <v>0</v>
      </c>
      <c r="D70" s="3484">
        <f t="shared" si="24"/>
        <v>0</v>
      </c>
      <c r="E70" s="3485">
        <v>0</v>
      </c>
      <c r="F70" s="3486">
        <v>0</v>
      </c>
      <c r="G70" s="3487">
        <f t="shared" si="25"/>
        <v>0</v>
      </c>
      <c r="H70" s="6195">
        <v>0</v>
      </c>
      <c r="I70" s="6196">
        <v>0</v>
      </c>
      <c r="J70" s="5957">
        <f t="shared" si="22"/>
        <v>0</v>
      </c>
      <c r="K70" s="5964">
        <v>0</v>
      </c>
      <c r="L70" s="5067">
        <v>0</v>
      </c>
      <c r="M70" s="5957">
        <f t="shared" si="23"/>
        <v>0</v>
      </c>
      <c r="N70" s="1901">
        <f t="shared" si="26"/>
        <v>0</v>
      </c>
      <c r="O70" s="1902">
        <f t="shared" si="26"/>
        <v>0</v>
      </c>
      <c r="P70" s="1903">
        <f t="shared" si="5"/>
        <v>0</v>
      </c>
    </row>
    <row r="71" spans="1:16">
      <c r="A71" s="2922" t="s">
        <v>291</v>
      </c>
      <c r="B71" s="3482">
        <v>0</v>
      </c>
      <c r="C71" s="3483">
        <v>0</v>
      </c>
      <c r="D71" s="3484">
        <f t="shared" si="24"/>
        <v>0</v>
      </c>
      <c r="E71" s="3485">
        <v>0</v>
      </c>
      <c r="F71" s="3486">
        <v>0</v>
      </c>
      <c r="G71" s="3487">
        <f t="shared" si="25"/>
        <v>0</v>
      </c>
      <c r="H71" s="6195">
        <v>0</v>
      </c>
      <c r="I71" s="6196">
        <v>0</v>
      </c>
      <c r="J71" s="5957">
        <f t="shared" si="22"/>
        <v>0</v>
      </c>
      <c r="K71" s="5964">
        <v>0</v>
      </c>
      <c r="L71" s="5067">
        <v>0</v>
      </c>
      <c r="M71" s="5957">
        <f t="shared" si="23"/>
        <v>0</v>
      </c>
      <c r="N71" s="1901">
        <f t="shared" si="26"/>
        <v>0</v>
      </c>
      <c r="O71" s="1902">
        <f t="shared" si="26"/>
        <v>0</v>
      </c>
      <c r="P71" s="1903">
        <f t="shared" si="5"/>
        <v>0</v>
      </c>
    </row>
    <row r="72" spans="1:16" ht="21" thickBot="1">
      <c r="A72" s="2922" t="s">
        <v>292</v>
      </c>
      <c r="B72" s="3482">
        <v>0</v>
      </c>
      <c r="C72" s="3483">
        <v>0</v>
      </c>
      <c r="D72" s="3507">
        <f t="shared" si="24"/>
        <v>0</v>
      </c>
      <c r="E72" s="3485">
        <v>0</v>
      </c>
      <c r="F72" s="3486">
        <v>0</v>
      </c>
      <c r="G72" s="3487">
        <f t="shared" si="25"/>
        <v>0</v>
      </c>
      <c r="H72" s="6205"/>
      <c r="I72" s="6197"/>
      <c r="J72" s="5957">
        <f t="shared" si="22"/>
        <v>0</v>
      </c>
      <c r="K72" s="5964">
        <v>0</v>
      </c>
      <c r="L72" s="5067">
        <v>0</v>
      </c>
      <c r="M72" s="5957">
        <f t="shared" si="23"/>
        <v>0</v>
      </c>
      <c r="N72" s="1901">
        <f t="shared" si="26"/>
        <v>0</v>
      </c>
      <c r="O72" s="1902">
        <f t="shared" si="26"/>
        <v>0</v>
      </c>
      <c r="P72" s="1903">
        <f t="shared" si="5"/>
        <v>0</v>
      </c>
    </row>
    <row r="73" spans="1:16" ht="32.25" customHeight="1" thickBot="1">
      <c r="A73" s="1921" t="s">
        <v>19</v>
      </c>
      <c r="B73" s="3489">
        <f t="shared" ref="B73:M73" si="27">SUM(B54:B72)</f>
        <v>3</v>
      </c>
      <c r="C73" s="3492">
        <f t="shared" si="27"/>
        <v>0</v>
      </c>
      <c r="D73" s="3493">
        <f t="shared" si="27"/>
        <v>3</v>
      </c>
      <c r="E73" s="3491">
        <f t="shared" si="27"/>
        <v>2</v>
      </c>
      <c r="F73" s="3492">
        <f t="shared" si="27"/>
        <v>0</v>
      </c>
      <c r="G73" s="3493">
        <f t="shared" si="27"/>
        <v>2</v>
      </c>
      <c r="H73" s="6198">
        <f t="shared" si="27"/>
        <v>1</v>
      </c>
      <c r="I73" s="6199">
        <f t="shared" si="27"/>
        <v>0</v>
      </c>
      <c r="J73" s="5960">
        <f t="shared" si="27"/>
        <v>1</v>
      </c>
      <c r="K73" s="5958">
        <f t="shared" si="27"/>
        <v>3</v>
      </c>
      <c r="L73" s="5959">
        <f t="shared" si="27"/>
        <v>0</v>
      </c>
      <c r="M73" s="5967">
        <f t="shared" si="27"/>
        <v>3</v>
      </c>
      <c r="N73" s="1904">
        <f t="shared" ref="N73:P73" si="28">SUM(N54:N72)</f>
        <v>9</v>
      </c>
      <c r="O73" s="1905">
        <f t="shared" si="28"/>
        <v>0</v>
      </c>
      <c r="P73" s="1906">
        <f t="shared" si="28"/>
        <v>9</v>
      </c>
    </row>
    <row r="74" spans="1:16" ht="40.5" customHeight="1" thickBot="1">
      <c r="A74" s="1922" t="s">
        <v>234</v>
      </c>
      <c r="B74" s="4775">
        <f t="shared" ref="B74:M74" si="29">B73+B51</f>
        <v>193</v>
      </c>
      <c r="C74" s="4776">
        <f t="shared" si="29"/>
        <v>1</v>
      </c>
      <c r="D74" s="4777">
        <f t="shared" si="29"/>
        <v>194</v>
      </c>
      <c r="E74" s="4778">
        <f t="shared" si="29"/>
        <v>167</v>
      </c>
      <c r="F74" s="4776">
        <f t="shared" si="29"/>
        <v>1</v>
      </c>
      <c r="G74" s="4777">
        <f t="shared" si="29"/>
        <v>168</v>
      </c>
      <c r="H74" s="5968">
        <f t="shared" si="29"/>
        <v>183</v>
      </c>
      <c r="I74" s="5969">
        <f t="shared" si="29"/>
        <v>9</v>
      </c>
      <c r="J74" s="5970">
        <f t="shared" si="29"/>
        <v>192</v>
      </c>
      <c r="K74" s="5968">
        <f t="shared" si="29"/>
        <v>151</v>
      </c>
      <c r="L74" s="5969">
        <f t="shared" si="29"/>
        <v>0</v>
      </c>
      <c r="M74" s="5970">
        <f t="shared" si="29"/>
        <v>151</v>
      </c>
      <c r="N74" s="4779">
        <f t="shared" ref="N74:P74" si="30">N73+N51</f>
        <v>694</v>
      </c>
      <c r="O74" s="4780">
        <f t="shared" si="30"/>
        <v>11</v>
      </c>
      <c r="P74" s="4781">
        <f t="shared" si="30"/>
        <v>705</v>
      </c>
    </row>
    <row r="75" spans="1:16" ht="57" customHeight="1">
      <c r="A75" s="63"/>
      <c r="B75" s="423"/>
      <c r="C75" s="423"/>
      <c r="D75" s="423"/>
      <c r="E75" s="423"/>
      <c r="F75" s="423"/>
      <c r="G75" s="423"/>
      <c r="H75" s="423"/>
      <c r="I75" s="423"/>
      <c r="J75" s="423"/>
      <c r="K75" s="423"/>
      <c r="L75" s="423"/>
      <c r="M75" s="423"/>
      <c r="N75" s="423"/>
      <c r="O75" s="423"/>
      <c r="P75" s="423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B41"/>
  <sheetViews>
    <sheetView zoomScale="50" zoomScaleNormal="50" workbookViewId="0">
      <selection activeCell="F17" sqref="F17"/>
    </sheetView>
  </sheetViews>
  <sheetFormatPr defaultRowHeight="20.25"/>
  <cols>
    <col min="1" max="1" width="97.5703125" style="49" customWidth="1"/>
    <col min="2" max="15" width="9.42578125" style="49" customWidth="1"/>
    <col min="16" max="16" width="10.85546875" style="49" customWidth="1"/>
    <col min="17" max="17" width="11.140625" style="49" customWidth="1"/>
    <col min="18" max="18" width="9.42578125" style="49" customWidth="1"/>
    <col min="19" max="19" width="10.85546875" style="56" customWidth="1"/>
    <col min="20" max="255" width="9.140625" style="49"/>
    <col min="256" max="256" width="88.42578125" style="49" customWidth="1"/>
    <col min="257" max="274" width="9.42578125" style="49" customWidth="1"/>
    <col min="275" max="511" width="9.140625" style="49"/>
    <col min="512" max="512" width="88.42578125" style="49" customWidth="1"/>
    <col min="513" max="530" width="9.42578125" style="49" customWidth="1"/>
    <col min="531" max="767" width="9.140625" style="49"/>
    <col min="768" max="768" width="88.42578125" style="49" customWidth="1"/>
    <col min="769" max="786" width="9.42578125" style="49" customWidth="1"/>
    <col min="787" max="1023" width="9.140625" style="49"/>
    <col min="1024" max="1024" width="88.42578125" style="49" customWidth="1"/>
    <col min="1025" max="1042" width="9.42578125" style="49" customWidth="1"/>
    <col min="1043" max="1279" width="9.140625" style="49"/>
    <col min="1280" max="1280" width="88.42578125" style="49" customWidth="1"/>
    <col min="1281" max="1298" width="9.42578125" style="49" customWidth="1"/>
    <col min="1299" max="1535" width="9.140625" style="49"/>
    <col min="1536" max="1536" width="88.42578125" style="49" customWidth="1"/>
    <col min="1537" max="1554" width="9.42578125" style="49" customWidth="1"/>
    <col min="1555" max="1791" width="9.140625" style="49"/>
    <col min="1792" max="1792" width="88.42578125" style="49" customWidth="1"/>
    <col min="1793" max="1810" width="9.42578125" style="49" customWidth="1"/>
    <col min="1811" max="2047" width="9.140625" style="49"/>
    <col min="2048" max="2048" width="88.42578125" style="49" customWidth="1"/>
    <col min="2049" max="2066" width="9.42578125" style="49" customWidth="1"/>
    <col min="2067" max="2303" width="9.140625" style="49"/>
    <col min="2304" max="2304" width="88.42578125" style="49" customWidth="1"/>
    <col min="2305" max="2322" width="9.42578125" style="49" customWidth="1"/>
    <col min="2323" max="2559" width="9.140625" style="49"/>
    <col min="2560" max="2560" width="88.42578125" style="49" customWidth="1"/>
    <col min="2561" max="2578" width="9.42578125" style="49" customWidth="1"/>
    <col min="2579" max="2815" width="9.140625" style="49"/>
    <col min="2816" max="2816" width="88.42578125" style="49" customWidth="1"/>
    <col min="2817" max="2834" width="9.42578125" style="49" customWidth="1"/>
    <col min="2835" max="3071" width="9.140625" style="49"/>
    <col min="3072" max="3072" width="88.42578125" style="49" customWidth="1"/>
    <col min="3073" max="3090" width="9.42578125" style="49" customWidth="1"/>
    <col min="3091" max="3327" width="9.140625" style="49"/>
    <col min="3328" max="3328" width="88.42578125" style="49" customWidth="1"/>
    <col min="3329" max="3346" width="9.42578125" style="49" customWidth="1"/>
    <col min="3347" max="3583" width="9.140625" style="49"/>
    <col min="3584" max="3584" width="88.42578125" style="49" customWidth="1"/>
    <col min="3585" max="3602" width="9.42578125" style="49" customWidth="1"/>
    <col min="3603" max="3839" width="9.140625" style="49"/>
    <col min="3840" max="3840" width="88.42578125" style="49" customWidth="1"/>
    <col min="3841" max="3858" width="9.42578125" style="49" customWidth="1"/>
    <col min="3859" max="4095" width="9.140625" style="49"/>
    <col min="4096" max="4096" width="88.42578125" style="49" customWidth="1"/>
    <col min="4097" max="4114" width="9.42578125" style="49" customWidth="1"/>
    <col min="4115" max="4351" width="9.140625" style="49"/>
    <col min="4352" max="4352" width="88.42578125" style="49" customWidth="1"/>
    <col min="4353" max="4370" width="9.42578125" style="49" customWidth="1"/>
    <col min="4371" max="4607" width="9.140625" style="49"/>
    <col min="4608" max="4608" width="88.42578125" style="49" customWidth="1"/>
    <col min="4609" max="4626" width="9.42578125" style="49" customWidth="1"/>
    <col min="4627" max="4863" width="9.140625" style="49"/>
    <col min="4864" max="4864" width="88.42578125" style="49" customWidth="1"/>
    <col min="4865" max="4882" width="9.42578125" style="49" customWidth="1"/>
    <col min="4883" max="5119" width="9.140625" style="49"/>
    <col min="5120" max="5120" width="88.42578125" style="49" customWidth="1"/>
    <col min="5121" max="5138" width="9.42578125" style="49" customWidth="1"/>
    <col min="5139" max="5375" width="9.140625" style="49"/>
    <col min="5376" max="5376" width="88.42578125" style="49" customWidth="1"/>
    <col min="5377" max="5394" width="9.42578125" style="49" customWidth="1"/>
    <col min="5395" max="5631" width="9.140625" style="49"/>
    <col min="5632" max="5632" width="88.42578125" style="49" customWidth="1"/>
    <col min="5633" max="5650" width="9.42578125" style="49" customWidth="1"/>
    <col min="5651" max="5887" width="9.140625" style="49"/>
    <col min="5888" max="5888" width="88.42578125" style="49" customWidth="1"/>
    <col min="5889" max="5906" width="9.42578125" style="49" customWidth="1"/>
    <col min="5907" max="6143" width="9.140625" style="49"/>
    <col min="6144" max="6144" width="88.42578125" style="49" customWidth="1"/>
    <col min="6145" max="6162" width="9.42578125" style="49" customWidth="1"/>
    <col min="6163" max="6399" width="9.140625" style="49"/>
    <col min="6400" max="6400" width="88.42578125" style="49" customWidth="1"/>
    <col min="6401" max="6418" width="9.42578125" style="49" customWidth="1"/>
    <col min="6419" max="6655" width="9.140625" style="49"/>
    <col min="6656" max="6656" width="88.42578125" style="49" customWidth="1"/>
    <col min="6657" max="6674" width="9.42578125" style="49" customWidth="1"/>
    <col min="6675" max="6911" width="9.140625" style="49"/>
    <col min="6912" max="6912" width="88.42578125" style="49" customWidth="1"/>
    <col min="6913" max="6930" width="9.42578125" style="49" customWidth="1"/>
    <col min="6931" max="7167" width="9.140625" style="49"/>
    <col min="7168" max="7168" width="88.42578125" style="49" customWidth="1"/>
    <col min="7169" max="7186" width="9.42578125" style="49" customWidth="1"/>
    <col min="7187" max="7423" width="9.140625" style="49"/>
    <col min="7424" max="7424" width="88.42578125" style="49" customWidth="1"/>
    <col min="7425" max="7442" width="9.42578125" style="49" customWidth="1"/>
    <col min="7443" max="7679" width="9.140625" style="49"/>
    <col min="7680" max="7680" width="88.42578125" style="49" customWidth="1"/>
    <col min="7681" max="7698" width="9.42578125" style="49" customWidth="1"/>
    <col min="7699" max="7935" width="9.140625" style="49"/>
    <col min="7936" max="7936" width="88.42578125" style="49" customWidth="1"/>
    <col min="7937" max="7954" width="9.42578125" style="49" customWidth="1"/>
    <col min="7955" max="8191" width="9.140625" style="49"/>
    <col min="8192" max="8192" width="88.42578125" style="49" customWidth="1"/>
    <col min="8193" max="8210" width="9.42578125" style="49" customWidth="1"/>
    <col min="8211" max="8447" width="9.140625" style="49"/>
    <col min="8448" max="8448" width="88.42578125" style="49" customWidth="1"/>
    <col min="8449" max="8466" width="9.42578125" style="49" customWidth="1"/>
    <col min="8467" max="8703" width="9.140625" style="49"/>
    <col min="8704" max="8704" width="88.42578125" style="49" customWidth="1"/>
    <col min="8705" max="8722" width="9.42578125" style="49" customWidth="1"/>
    <col min="8723" max="8959" width="9.140625" style="49"/>
    <col min="8960" max="8960" width="88.42578125" style="49" customWidth="1"/>
    <col min="8961" max="8978" width="9.42578125" style="49" customWidth="1"/>
    <col min="8979" max="9215" width="9.140625" style="49"/>
    <col min="9216" max="9216" width="88.42578125" style="49" customWidth="1"/>
    <col min="9217" max="9234" width="9.42578125" style="49" customWidth="1"/>
    <col min="9235" max="9471" width="9.140625" style="49"/>
    <col min="9472" max="9472" width="88.42578125" style="49" customWidth="1"/>
    <col min="9473" max="9490" width="9.42578125" style="49" customWidth="1"/>
    <col min="9491" max="9727" width="9.140625" style="49"/>
    <col min="9728" max="9728" width="88.42578125" style="49" customWidth="1"/>
    <col min="9729" max="9746" width="9.42578125" style="49" customWidth="1"/>
    <col min="9747" max="9983" width="9.140625" style="49"/>
    <col min="9984" max="9984" width="88.42578125" style="49" customWidth="1"/>
    <col min="9985" max="10002" width="9.42578125" style="49" customWidth="1"/>
    <col min="10003" max="10239" width="9.140625" style="49"/>
    <col min="10240" max="10240" width="88.42578125" style="49" customWidth="1"/>
    <col min="10241" max="10258" width="9.42578125" style="49" customWidth="1"/>
    <col min="10259" max="10495" width="9.140625" style="49"/>
    <col min="10496" max="10496" width="88.42578125" style="49" customWidth="1"/>
    <col min="10497" max="10514" width="9.42578125" style="49" customWidth="1"/>
    <col min="10515" max="10751" width="9.140625" style="49"/>
    <col min="10752" max="10752" width="88.42578125" style="49" customWidth="1"/>
    <col min="10753" max="10770" width="9.42578125" style="49" customWidth="1"/>
    <col min="10771" max="11007" width="9.140625" style="49"/>
    <col min="11008" max="11008" width="88.42578125" style="49" customWidth="1"/>
    <col min="11009" max="11026" width="9.42578125" style="49" customWidth="1"/>
    <col min="11027" max="11263" width="9.140625" style="49"/>
    <col min="11264" max="11264" width="88.42578125" style="49" customWidth="1"/>
    <col min="11265" max="11282" width="9.42578125" style="49" customWidth="1"/>
    <col min="11283" max="11519" width="9.140625" style="49"/>
    <col min="11520" max="11520" width="88.42578125" style="49" customWidth="1"/>
    <col min="11521" max="11538" width="9.42578125" style="49" customWidth="1"/>
    <col min="11539" max="11775" width="9.140625" style="49"/>
    <col min="11776" max="11776" width="88.42578125" style="49" customWidth="1"/>
    <col min="11777" max="11794" width="9.42578125" style="49" customWidth="1"/>
    <col min="11795" max="12031" width="9.140625" style="49"/>
    <col min="12032" max="12032" width="88.42578125" style="49" customWidth="1"/>
    <col min="12033" max="12050" width="9.42578125" style="49" customWidth="1"/>
    <col min="12051" max="12287" width="9.140625" style="49"/>
    <col min="12288" max="12288" width="88.42578125" style="49" customWidth="1"/>
    <col min="12289" max="12306" width="9.42578125" style="49" customWidth="1"/>
    <col min="12307" max="12543" width="9.140625" style="49"/>
    <col min="12544" max="12544" width="88.42578125" style="49" customWidth="1"/>
    <col min="12545" max="12562" width="9.42578125" style="49" customWidth="1"/>
    <col min="12563" max="12799" width="9.140625" style="49"/>
    <col min="12800" max="12800" width="88.42578125" style="49" customWidth="1"/>
    <col min="12801" max="12818" width="9.42578125" style="49" customWidth="1"/>
    <col min="12819" max="13055" width="9.140625" style="49"/>
    <col min="13056" max="13056" width="88.42578125" style="49" customWidth="1"/>
    <col min="13057" max="13074" width="9.42578125" style="49" customWidth="1"/>
    <col min="13075" max="13311" width="9.140625" style="49"/>
    <col min="13312" max="13312" width="88.42578125" style="49" customWidth="1"/>
    <col min="13313" max="13330" width="9.42578125" style="49" customWidth="1"/>
    <col min="13331" max="13567" width="9.140625" style="49"/>
    <col min="13568" max="13568" width="88.42578125" style="49" customWidth="1"/>
    <col min="13569" max="13586" width="9.42578125" style="49" customWidth="1"/>
    <col min="13587" max="13823" width="9.140625" style="49"/>
    <col min="13824" max="13824" width="88.42578125" style="49" customWidth="1"/>
    <col min="13825" max="13842" width="9.42578125" style="49" customWidth="1"/>
    <col min="13843" max="14079" width="9.140625" style="49"/>
    <col min="14080" max="14080" width="88.42578125" style="49" customWidth="1"/>
    <col min="14081" max="14098" width="9.42578125" style="49" customWidth="1"/>
    <col min="14099" max="14335" width="9.140625" style="49"/>
    <col min="14336" max="14336" width="88.42578125" style="49" customWidth="1"/>
    <col min="14337" max="14354" width="9.42578125" style="49" customWidth="1"/>
    <col min="14355" max="14591" width="9.140625" style="49"/>
    <col min="14592" max="14592" width="88.42578125" style="49" customWidth="1"/>
    <col min="14593" max="14610" width="9.42578125" style="49" customWidth="1"/>
    <col min="14611" max="14847" width="9.140625" style="49"/>
    <col min="14848" max="14848" width="88.42578125" style="49" customWidth="1"/>
    <col min="14849" max="14866" width="9.42578125" style="49" customWidth="1"/>
    <col min="14867" max="15103" width="9.140625" style="49"/>
    <col min="15104" max="15104" width="88.42578125" style="49" customWidth="1"/>
    <col min="15105" max="15122" width="9.42578125" style="49" customWidth="1"/>
    <col min="15123" max="15359" width="9.140625" style="49"/>
    <col min="15360" max="15360" width="88.42578125" style="49" customWidth="1"/>
    <col min="15361" max="15378" width="9.42578125" style="49" customWidth="1"/>
    <col min="15379" max="15615" width="9.140625" style="49"/>
    <col min="15616" max="15616" width="88.42578125" style="49" customWidth="1"/>
    <col min="15617" max="15634" width="9.42578125" style="49" customWidth="1"/>
    <col min="15635" max="15871" width="9.140625" style="49"/>
    <col min="15872" max="15872" width="88.42578125" style="49" customWidth="1"/>
    <col min="15873" max="15890" width="9.42578125" style="49" customWidth="1"/>
    <col min="15891" max="16127" width="9.140625" style="49"/>
    <col min="16128" max="16128" width="88.42578125" style="49" customWidth="1"/>
    <col min="16129" max="16146" width="9.42578125" style="49" customWidth="1"/>
    <col min="16147" max="16384" width="9.140625" style="49"/>
  </cols>
  <sheetData>
    <row r="1" spans="1:28" ht="55.5" customHeight="1">
      <c r="A1" s="7278" t="s">
        <v>294</v>
      </c>
      <c r="B1" s="7278"/>
      <c r="C1" s="7278"/>
      <c r="D1" s="7278"/>
      <c r="E1" s="7278"/>
      <c r="F1" s="7278"/>
      <c r="G1" s="7278"/>
      <c r="H1" s="7278"/>
      <c r="I1" s="7278"/>
      <c r="J1" s="7278"/>
      <c r="K1" s="7278"/>
      <c r="L1" s="7278"/>
      <c r="M1" s="7278"/>
      <c r="N1" s="7278"/>
      <c r="O1" s="7278"/>
      <c r="P1" s="7278"/>
      <c r="Q1" s="7278"/>
      <c r="R1" s="7278"/>
      <c r="S1" s="7278"/>
    </row>
    <row r="2" spans="1:28" ht="27.75" customHeight="1">
      <c r="A2" s="8167" t="s">
        <v>385</v>
      </c>
      <c r="B2" s="8167"/>
      <c r="C2" s="8167"/>
      <c r="D2" s="8167"/>
      <c r="E2" s="8167"/>
      <c r="F2" s="8167"/>
      <c r="G2" s="8167"/>
      <c r="H2" s="8167"/>
      <c r="I2" s="8167"/>
      <c r="J2" s="8167"/>
      <c r="K2" s="8167"/>
      <c r="L2" s="8167"/>
      <c r="M2" s="8167"/>
      <c r="N2" s="8167"/>
      <c r="O2" s="8167"/>
      <c r="P2" s="8167"/>
      <c r="Q2" s="8167"/>
      <c r="R2" s="8167"/>
      <c r="S2" s="8167"/>
    </row>
    <row r="3" spans="1:28" ht="15" customHeight="1" thickBot="1">
      <c r="A3" s="5598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9"/>
    </row>
    <row r="4" spans="1:28" ht="24" customHeight="1">
      <c r="A4" s="8168" t="s">
        <v>1</v>
      </c>
      <c r="B4" s="8171" t="s">
        <v>2</v>
      </c>
      <c r="C4" s="8172"/>
      <c r="D4" s="8173"/>
      <c r="E4" s="8171" t="s">
        <v>3</v>
      </c>
      <c r="F4" s="8172"/>
      <c r="G4" s="8173"/>
      <c r="H4" s="8177" t="s">
        <v>4</v>
      </c>
      <c r="I4" s="8178"/>
      <c r="J4" s="8178"/>
      <c r="K4" s="8180" t="s">
        <v>5</v>
      </c>
      <c r="L4" s="8178"/>
      <c r="M4" s="8181"/>
      <c r="N4" s="8180">
        <v>5</v>
      </c>
      <c r="O4" s="8178"/>
      <c r="P4" s="8178"/>
      <c r="Q4" s="8186" t="s">
        <v>22</v>
      </c>
      <c r="R4" s="8187"/>
      <c r="S4" s="8188"/>
    </row>
    <row r="5" spans="1:28" ht="21" customHeight="1" thickBot="1">
      <c r="A5" s="8169"/>
      <c r="B5" s="8174"/>
      <c r="C5" s="8175"/>
      <c r="D5" s="8176"/>
      <c r="E5" s="8174"/>
      <c r="F5" s="8175"/>
      <c r="G5" s="8176"/>
      <c r="H5" s="8179"/>
      <c r="I5" s="8179"/>
      <c r="J5" s="8179"/>
      <c r="K5" s="8182"/>
      <c r="L5" s="8183"/>
      <c r="M5" s="8184"/>
      <c r="N5" s="8185"/>
      <c r="O5" s="7285"/>
      <c r="P5" s="7285"/>
      <c r="Q5" s="8189"/>
      <c r="R5" s="8190"/>
      <c r="S5" s="8191"/>
    </row>
    <row r="6" spans="1:28" ht="174" customHeight="1" thickBot="1">
      <c r="A6" s="8170"/>
      <c r="B6" s="1057" t="s">
        <v>7</v>
      </c>
      <c r="C6" s="1057" t="s">
        <v>8</v>
      </c>
      <c r="D6" s="1057" t="s">
        <v>9</v>
      </c>
      <c r="E6" s="1057" t="s">
        <v>7</v>
      </c>
      <c r="F6" s="1057" t="s">
        <v>8</v>
      </c>
      <c r="G6" s="1057" t="s">
        <v>9</v>
      </c>
      <c r="H6" s="1676" t="s">
        <v>7</v>
      </c>
      <c r="I6" s="1676" t="s">
        <v>8</v>
      </c>
      <c r="J6" s="1676" t="s">
        <v>9</v>
      </c>
      <c r="K6" s="1676" t="s">
        <v>7</v>
      </c>
      <c r="L6" s="1676" t="s">
        <v>8</v>
      </c>
      <c r="M6" s="1676" t="s">
        <v>9</v>
      </c>
      <c r="N6" s="1676" t="s">
        <v>7</v>
      </c>
      <c r="O6" s="1676" t="s">
        <v>8</v>
      </c>
      <c r="P6" s="1676" t="s">
        <v>9</v>
      </c>
      <c r="Q6" s="1676" t="s">
        <v>7</v>
      </c>
      <c r="R6" s="1676" t="s">
        <v>8</v>
      </c>
      <c r="S6" s="1677" t="s">
        <v>9</v>
      </c>
    </row>
    <row r="7" spans="1:28" ht="34.5" customHeight="1" thickBot="1">
      <c r="A7" s="1909" t="s">
        <v>10</v>
      </c>
      <c r="B7" s="2538"/>
      <c r="C7" s="1911"/>
      <c r="D7" s="1912"/>
      <c r="E7" s="1911"/>
      <c r="F7" s="1911"/>
      <c r="G7" s="1912"/>
      <c r="H7" s="1911"/>
      <c r="I7" s="1911"/>
      <c r="J7" s="1912"/>
      <c r="K7" s="1911"/>
      <c r="L7" s="1911"/>
      <c r="M7" s="1912"/>
      <c r="N7" s="1911"/>
      <c r="O7" s="1911"/>
      <c r="P7" s="1912"/>
      <c r="Q7" s="1913"/>
      <c r="R7" s="1913"/>
      <c r="S7" s="1914"/>
    </row>
    <row r="8" spans="1:28" ht="27.75" customHeight="1" thickBot="1">
      <c r="A8" s="1910" t="s">
        <v>273</v>
      </c>
      <c r="B8" s="2539"/>
      <c r="C8" s="1915"/>
      <c r="D8" s="1916"/>
      <c r="E8" s="1915"/>
      <c r="F8" s="1915"/>
      <c r="G8" s="1916"/>
      <c r="H8" s="1915"/>
      <c r="I8" s="1915"/>
      <c r="J8" s="1916"/>
      <c r="K8" s="1915"/>
      <c r="L8" s="1915"/>
      <c r="M8" s="1916"/>
      <c r="N8" s="1915"/>
      <c r="O8" s="1915"/>
      <c r="P8" s="1916"/>
      <c r="Q8" s="1908"/>
      <c r="R8" s="1908"/>
      <c r="S8" s="1917"/>
      <c r="T8" s="426"/>
      <c r="U8" s="426"/>
      <c r="V8" s="426"/>
      <c r="W8" s="426"/>
      <c r="X8" s="426"/>
      <c r="Y8" s="60"/>
      <c r="Z8" s="60"/>
      <c r="AA8" s="60"/>
      <c r="AB8" s="60"/>
    </row>
    <row r="9" spans="1:28" ht="23.25" customHeight="1" thickBot="1">
      <c r="A9" s="4782" t="s">
        <v>274</v>
      </c>
      <c r="B9" s="4783">
        <f>'[4]Бак ЗФО ИФ'!B9</f>
        <v>0</v>
      </c>
      <c r="C9" s="4784">
        <f>'[4]Бак ЗФО ИФ'!C9</f>
        <v>0</v>
      </c>
      <c r="D9" s="5975">
        <f>'[4]Бак ЗФО ИФ'!D9</f>
        <v>0</v>
      </c>
      <c r="E9" s="5983">
        <v>0</v>
      </c>
      <c r="F9" s="5975">
        <v>0</v>
      </c>
      <c r="G9" s="5984">
        <f>'[4]Бак ЗФО ИФ'!G9</f>
        <v>0</v>
      </c>
      <c r="H9" s="6206">
        <v>0</v>
      </c>
      <c r="I9" s="6207">
        <v>0</v>
      </c>
      <c r="J9" s="5971">
        <f t="shared" ref="J9:J14" si="0">H9+I9</f>
        <v>0</v>
      </c>
      <c r="K9" s="5985">
        <v>14</v>
      </c>
      <c r="L9" s="5986">
        <v>4</v>
      </c>
      <c r="M9" s="5971">
        <f t="shared" ref="M9:M14" si="1">K9+L9</f>
        <v>18</v>
      </c>
      <c r="N9" s="5985">
        <v>8</v>
      </c>
      <c r="O9" s="5986">
        <v>3</v>
      </c>
      <c r="P9" s="5971">
        <f t="shared" ref="P9:P14" si="2">N9+O9</f>
        <v>11</v>
      </c>
      <c r="Q9" s="4786">
        <f>N9+K9+H9+E9+B9</f>
        <v>22</v>
      </c>
      <c r="R9" s="4787">
        <f t="shared" ref="Q9:S14" si="3">O9+L9+I9+F9+C9</f>
        <v>7</v>
      </c>
      <c r="S9" s="4785">
        <f t="shared" si="3"/>
        <v>29</v>
      </c>
    </row>
    <row r="10" spans="1:28" ht="23.25" customHeight="1" thickBot="1">
      <c r="A10" s="4788" t="s">
        <v>279</v>
      </c>
      <c r="B10" s="4789">
        <v>15</v>
      </c>
      <c r="C10" s="4790">
        <f>'[4]Бак ЗФО ИФ'!C10</f>
        <v>1</v>
      </c>
      <c r="D10" s="5976">
        <v>16</v>
      </c>
      <c r="E10" s="5987">
        <v>30</v>
      </c>
      <c r="F10" s="5976">
        <v>2</v>
      </c>
      <c r="G10" s="5988">
        <v>32</v>
      </c>
      <c r="H10" s="5989">
        <v>24</v>
      </c>
      <c r="I10" s="5990">
        <v>0</v>
      </c>
      <c r="J10" s="5971">
        <f t="shared" si="0"/>
        <v>24</v>
      </c>
      <c r="K10" s="5991">
        <v>15</v>
      </c>
      <c r="L10" s="5992">
        <v>3</v>
      </c>
      <c r="M10" s="5971">
        <f t="shared" si="1"/>
        <v>18</v>
      </c>
      <c r="N10" s="5991">
        <v>13</v>
      </c>
      <c r="O10" s="5992">
        <v>4</v>
      </c>
      <c r="P10" s="5971">
        <f t="shared" si="2"/>
        <v>17</v>
      </c>
      <c r="Q10" s="4795">
        <f t="shared" si="3"/>
        <v>97</v>
      </c>
      <c r="R10" s="4796">
        <f t="shared" si="3"/>
        <v>10</v>
      </c>
      <c r="S10" s="4792">
        <f t="shared" si="3"/>
        <v>107</v>
      </c>
    </row>
    <row r="11" spans="1:28" ht="29.25" customHeight="1" thickBot="1">
      <c r="A11" s="4788" t="s">
        <v>295</v>
      </c>
      <c r="B11" s="4797">
        <f>'[4]Бак ЗФО ИФ'!B11</f>
        <v>0</v>
      </c>
      <c r="C11" s="4790">
        <f>'[4]Бак ЗФО ИФ'!C11</f>
        <v>0</v>
      </c>
      <c r="D11" s="5976">
        <f>'[4]Бак ЗФО ИФ'!D11</f>
        <v>0</v>
      </c>
      <c r="E11" s="5993">
        <v>0</v>
      </c>
      <c r="F11" s="5994">
        <v>0</v>
      </c>
      <c r="G11" s="5988">
        <f>'[4]Бак ЗФО ИФ'!G11</f>
        <v>0</v>
      </c>
      <c r="H11" s="5991">
        <v>5</v>
      </c>
      <c r="I11" s="5992">
        <v>0</v>
      </c>
      <c r="J11" s="5971">
        <f t="shared" si="0"/>
        <v>5</v>
      </c>
      <c r="K11" s="5991">
        <v>0</v>
      </c>
      <c r="L11" s="5992">
        <v>0</v>
      </c>
      <c r="M11" s="5971">
        <f t="shared" si="1"/>
        <v>0</v>
      </c>
      <c r="N11" s="5991">
        <v>0</v>
      </c>
      <c r="O11" s="5992">
        <v>0</v>
      </c>
      <c r="P11" s="5971">
        <f t="shared" si="2"/>
        <v>0</v>
      </c>
      <c r="Q11" s="4795">
        <f t="shared" si="3"/>
        <v>5</v>
      </c>
      <c r="R11" s="4796">
        <f t="shared" si="3"/>
        <v>0</v>
      </c>
      <c r="S11" s="4792">
        <f t="shared" si="3"/>
        <v>5</v>
      </c>
    </row>
    <row r="12" spans="1:28" ht="26.25" customHeight="1" thickBot="1">
      <c r="A12" s="4788" t="s">
        <v>286</v>
      </c>
      <c r="B12" s="4797">
        <f>'[4]Бак ЗФО ИФ'!B12</f>
        <v>10</v>
      </c>
      <c r="C12" s="4790">
        <f>'[4]Бак ЗФО ИФ'!C12</f>
        <v>0</v>
      </c>
      <c r="D12" s="5976">
        <f>'[4]Бак ЗФО ИФ'!D12</f>
        <v>10</v>
      </c>
      <c r="E12" s="5993">
        <v>2</v>
      </c>
      <c r="F12" s="5994">
        <f>'[4]Бак ЗФО ИФ'!F12</f>
        <v>0</v>
      </c>
      <c r="G12" s="5988">
        <v>2</v>
      </c>
      <c r="H12" s="5991">
        <v>0</v>
      </c>
      <c r="I12" s="5992">
        <v>0</v>
      </c>
      <c r="J12" s="5971">
        <f t="shared" si="0"/>
        <v>0</v>
      </c>
      <c r="K12" s="5991">
        <v>9</v>
      </c>
      <c r="L12" s="5992">
        <v>0</v>
      </c>
      <c r="M12" s="5971">
        <f t="shared" si="1"/>
        <v>9</v>
      </c>
      <c r="N12" s="5991">
        <v>0</v>
      </c>
      <c r="O12" s="5992">
        <v>0</v>
      </c>
      <c r="P12" s="5971">
        <f t="shared" si="2"/>
        <v>0</v>
      </c>
      <c r="Q12" s="4795">
        <f t="shared" si="3"/>
        <v>21</v>
      </c>
      <c r="R12" s="4796">
        <f t="shared" si="3"/>
        <v>0</v>
      </c>
      <c r="S12" s="4792">
        <f t="shared" si="3"/>
        <v>21</v>
      </c>
    </row>
    <row r="13" spans="1:28" ht="23.25" customHeight="1" thickBot="1">
      <c r="A13" s="4788" t="s">
        <v>290</v>
      </c>
      <c r="B13" s="4797">
        <f>'[4]Бак ЗФО ИФ'!B13</f>
        <v>0</v>
      </c>
      <c r="C13" s="4790">
        <f>'[4]Бак ЗФО ИФ'!C13</f>
        <v>0</v>
      </c>
      <c r="D13" s="5976">
        <f>'[4]Бак ЗФО ИФ'!D13</f>
        <v>0</v>
      </c>
      <c r="E13" s="5993">
        <v>0</v>
      </c>
      <c r="F13" s="5994">
        <v>0</v>
      </c>
      <c r="G13" s="5988">
        <f>'[4]Бак ЗФО ИФ'!G13</f>
        <v>0</v>
      </c>
      <c r="H13" s="5991">
        <v>0</v>
      </c>
      <c r="I13" s="5992">
        <v>0</v>
      </c>
      <c r="J13" s="5971">
        <f t="shared" si="0"/>
        <v>0</v>
      </c>
      <c r="K13" s="5991">
        <v>0</v>
      </c>
      <c r="L13" s="5992">
        <v>0</v>
      </c>
      <c r="M13" s="5971">
        <f t="shared" si="1"/>
        <v>0</v>
      </c>
      <c r="N13" s="5991">
        <v>10</v>
      </c>
      <c r="O13" s="5992">
        <v>1</v>
      </c>
      <c r="P13" s="5971">
        <f t="shared" si="2"/>
        <v>11</v>
      </c>
      <c r="Q13" s="4795">
        <f t="shared" si="3"/>
        <v>10</v>
      </c>
      <c r="R13" s="4796">
        <f t="shared" si="3"/>
        <v>1</v>
      </c>
      <c r="S13" s="4792">
        <f t="shared" si="3"/>
        <v>11</v>
      </c>
    </row>
    <row r="14" spans="1:28" ht="30.75" customHeight="1" thickBot="1">
      <c r="A14" s="4800" t="s">
        <v>296</v>
      </c>
      <c r="B14" s="4801">
        <f>'[4]Бак ЗФО ИФ'!B14</f>
        <v>0</v>
      </c>
      <c r="C14" s="4802">
        <f>'[4]Бак ЗФО ИФ'!C14</f>
        <v>0</v>
      </c>
      <c r="D14" s="5977">
        <f>'[4]Бак ЗФО ИФ'!D14</f>
        <v>0</v>
      </c>
      <c r="E14" s="5995">
        <v>0</v>
      </c>
      <c r="F14" s="4804">
        <v>0</v>
      </c>
      <c r="G14" s="4805">
        <f>'[4]Бак ЗФО ИФ'!G14</f>
        <v>0</v>
      </c>
      <c r="H14" s="6208">
        <v>0</v>
      </c>
      <c r="I14" s="5997">
        <v>0</v>
      </c>
      <c r="J14" s="5971">
        <f t="shared" si="0"/>
        <v>0</v>
      </c>
      <c r="K14" s="5996">
        <v>0</v>
      </c>
      <c r="L14" s="5997">
        <v>0</v>
      </c>
      <c r="M14" s="5971">
        <f t="shared" si="1"/>
        <v>0</v>
      </c>
      <c r="N14" s="5996">
        <v>2</v>
      </c>
      <c r="O14" s="5997">
        <v>0</v>
      </c>
      <c r="P14" s="5971">
        <f t="shared" si="2"/>
        <v>2</v>
      </c>
      <c r="Q14" s="4807">
        <f t="shared" si="3"/>
        <v>2</v>
      </c>
      <c r="R14" s="4808">
        <f t="shared" si="3"/>
        <v>0</v>
      </c>
      <c r="S14" s="4806">
        <f t="shared" si="3"/>
        <v>2</v>
      </c>
    </row>
    <row r="15" spans="1:28" ht="34.5" customHeight="1" thickBot="1">
      <c r="A15" s="3069" t="s">
        <v>14</v>
      </c>
      <c r="B15" s="3076">
        <f t="shared" ref="B15:S15" si="4">SUM(B9:B14)</f>
        <v>25</v>
      </c>
      <c r="C15" s="3077">
        <f t="shared" si="4"/>
        <v>1</v>
      </c>
      <c r="D15" s="5978">
        <f t="shared" si="4"/>
        <v>26</v>
      </c>
      <c r="E15" s="5998">
        <f t="shared" si="4"/>
        <v>32</v>
      </c>
      <c r="F15" s="5978">
        <f t="shared" si="4"/>
        <v>2</v>
      </c>
      <c r="G15" s="5978">
        <f t="shared" si="4"/>
        <v>34</v>
      </c>
      <c r="H15" s="6209">
        <f t="shared" ref="H15:J15" si="5">SUM(H9:H14)</f>
        <v>29</v>
      </c>
      <c r="I15" s="6209">
        <f t="shared" si="5"/>
        <v>0</v>
      </c>
      <c r="J15" s="6209">
        <f t="shared" si="5"/>
        <v>29</v>
      </c>
      <c r="K15" s="6011">
        <f t="shared" ref="K15:P15" si="6">SUM(K9:K14)</f>
        <v>38</v>
      </c>
      <c r="L15" s="5315">
        <f t="shared" si="6"/>
        <v>7</v>
      </c>
      <c r="M15" s="5999">
        <f t="shared" si="6"/>
        <v>45</v>
      </c>
      <c r="N15" s="6009">
        <f t="shared" si="6"/>
        <v>33</v>
      </c>
      <c r="O15" s="5315">
        <f t="shared" si="6"/>
        <v>8</v>
      </c>
      <c r="P15" s="5999">
        <f t="shared" si="6"/>
        <v>41</v>
      </c>
      <c r="Q15" s="3086">
        <f t="shared" si="4"/>
        <v>157</v>
      </c>
      <c r="R15" s="1918">
        <f t="shared" si="4"/>
        <v>18</v>
      </c>
      <c r="S15" s="1919">
        <f t="shared" si="4"/>
        <v>175</v>
      </c>
    </row>
    <row r="16" spans="1:28" ht="30.75" customHeight="1" thickBot="1">
      <c r="A16" s="3070" t="s">
        <v>15</v>
      </c>
      <c r="B16" s="3076"/>
      <c r="C16" s="3077"/>
      <c r="D16" s="5979"/>
      <c r="E16" s="5998"/>
      <c r="F16" s="5978"/>
      <c r="G16" s="5978"/>
      <c r="H16" s="6209"/>
      <c r="I16" s="6209"/>
      <c r="J16" s="6209"/>
      <c r="K16" s="6011"/>
      <c r="L16" s="5315"/>
      <c r="M16" s="5999"/>
      <c r="N16" s="6009"/>
      <c r="O16" s="5315"/>
      <c r="P16" s="5999"/>
      <c r="Q16" s="3075"/>
      <c r="R16" s="1908"/>
      <c r="S16" s="1920"/>
    </row>
    <row r="17" spans="1:22" ht="30.75" customHeight="1" thickBot="1">
      <c r="A17" s="3070" t="s">
        <v>16</v>
      </c>
      <c r="B17" s="3079"/>
      <c r="C17" s="3080"/>
      <c r="D17" s="5979"/>
      <c r="E17" s="6000"/>
      <c r="F17" s="6001"/>
      <c r="G17" s="5978"/>
      <c r="H17" s="6215"/>
      <c r="I17" s="6215"/>
      <c r="J17" s="6209"/>
      <c r="K17" s="6012"/>
      <c r="L17" s="5972"/>
      <c r="M17" s="5999"/>
      <c r="N17" s="6009"/>
      <c r="O17" s="5315"/>
      <c r="P17" s="5999"/>
      <c r="Q17" s="3075"/>
      <c r="R17" s="1908"/>
      <c r="S17" s="1920"/>
    </row>
    <row r="18" spans="1:22" ht="26.25" customHeight="1" thickBot="1">
      <c r="A18" s="3071" t="s">
        <v>273</v>
      </c>
      <c r="B18" s="3081"/>
      <c r="C18" s="3082"/>
      <c r="D18" s="5980"/>
      <c r="E18" s="6002"/>
      <c r="F18" s="5980"/>
      <c r="G18" s="5980"/>
      <c r="H18" s="6210"/>
      <c r="I18" s="6210"/>
      <c r="J18" s="6210"/>
      <c r="K18" s="6002"/>
      <c r="L18" s="5316"/>
      <c r="M18" s="6003"/>
      <c r="N18" s="6010"/>
      <c r="O18" s="5316"/>
      <c r="P18" s="6003"/>
      <c r="Q18" s="3075"/>
      <c r="R18" s="1908"/>
      <c r="S18" s="1920"/>
      <c r="T18" s="60"/>
      <c r="U18" s="60"/>
      <c r="V18" s="60"/>
    </row>
    <row r="19" spans="1:22" ht="26.25" customHeight="1" thickBot="1">
      <c r="A19" s="4809" t="s">
        <v>274</v>
      </c>
      <c r="B19" s="4810">
        <f>'[4]Бак ЗФО ИФ'!B19</f>
        <v>0</v>
      </c>
      <c r="C19" s="4811">
        <f>'[4]Бак ЗФО ИФ'!C19</f>
        <v>0</v>
      </c>
      <c r="D19" s="5981">
        <f>'[4]Бак ЗФО ИФ'!D19</f>
        <v>0</v>
      </c>
      <c r="E19" s="6004">
        <f>'[4]Бак ЗФО ИФ'!E19</f>
        <v>0</v>
      </c>
      <c r="F19" s="6005">
        <f>'[4]Бак ЗФО ИФ'!F19</f>
        <v>0</v>
      </c>
      <c r="G19" s="5984">
        <f>'[4]Бак ЗФО ИФ'!G19</f>
        <v>0</v>
      </c>
      <c r="H19" s="6211">
        <v>0</v>
      </c>
      <c r="I19" s="5312">
        <v>0</v>
      </c>
      <c r="J19" s="5971">
        <f t="shared" ref="J19:J24" si="7">H19+I19</f>
        <v>0</v>
      </c>
      <c r="K19" s="6013">
        <v>13</v>
      </c>
      <c r="L19" s="5312">
        <v>3</v>
      </c>
      <c r="M19" s="5973">
        <f t="shared" ref="M19:M24" si="8">K19+L19</f>
        <v>16</v>
      </c>
      <c r="N19" s="6006">
        <v>8</v>
      </c>
      <c r="O19" s="5312">
        <v>3</v>
      </c>
      <c r="P19" s="5973">
        <f t="shared" ref="P19:P24" si="9">N19+O19</f>
        <v>11</v>
      </c>
      <c r="Q19" s="4786">
        <f t="shared" ref="Q19:S24" si="10">N19+K19+H19+E19+B19</f>
        <v>21</v>
      </c>
      <c r="R19" s="4787">
        <f t="shared" si="10"/>
        <v>6</v>
      </c>
      <c r="S19" s="4785">
        <f t="shared" si="10"/>
        <v>27</v>
      </c>
    </row>
    <row r="20" spans="1:22" ht="26.25" customHeight="1" thickBot="1">
      <c r="A20" s="4788" t="s">
        <v>279</v>
      </c>
      <c r="B20" s="4797">
        <v>14</v>
      </c>
      <c r="C20" s="4812">
        <f>'[4]Бак ЗФО ИФ'!C20</f>
        <v>1</v>
      </c>
      <c r="D20" s="5982">
        <v>15</v>
      </c>
      <c r="E20" s="5987">
        <v>30</v>
      </c>
      <c r="F20" s="5976">
        <v>2</v>
      </c>
      <c r="G20" s="5988">
        <v>32</v>
      </c>
      <c r="H20" s="5991">
        <v>24</v>
      </c>
      <c r="I20" s="5992">
        <v>0</v>
      </c>
      <c r="J20" s="5971">
        <f t="shared" si="7"/>
        <v>24</v>
      </c>
      <c r="K20" s="6014">
        <v>15</v>
      </c>
      <c r="L20" s="5992">
        <v>3</v>
      </c>
      <c r="M20" s="5973">
        <f t="shared" si="8"/>
        <v>18</v>
      </c>
      <c r="N20" s="6007">
        <v>12</v>
      </c>
      <c r="O20" s="6008">
        <v>4</v>
      </c>
      <c r="P20" s="5973">
        <f t="shared" si="9"/>
        <v>16</v>
      </c>
      <c r="Q20" s="4795">
        <f t="shared" si="10"/>
        <v>95</v>
      </c>
      <c r="R20" s="4796">
        <f t="shared" si="10"/>
        <v>10</v>
      </c>
      <c r="S20" s="4792">
        <f t="shared" si="10"/>
        <v>105</v>
      </c>
    </row>
    <row r="21" spans="1:22" ht="33" customHeight="1" thickBot="1">
      <c r="A21" s="4788" t="s">
        <v>295</v>
      </c>
      <c r="B21" s="4797">
        <f>'[4]Бак ЗФО ИФ'!B21</f>
        <v>0</v>
      </c>
      <c r="C21" s="4812">
        <f>'[4]Бак ЗФО ИФ'!C21</f>
        <v>0</v>
      </c>
      <c r="D21" s="4791">
        <f>'[4]Бак ЗФО ИФ'!D21</f>
        <v>0</v>
      </c>
      <c r="E21" s="4798">
        <v>0</v>
      </c>
      <c r="F21" s="4799">
        <v>0</v>
      </c>
      <c r="G21" s="4791">
        <f>'[4]Бак ЗФО ИФ'!G21</f>
        <v>0</v>
      </c>
      <c r="H21" s="5991">
        <v>5</v>
      </c>
      <c r="I21" s="5992">
        <v>0</v>
      </c>
      <c r="J21" s="5971">
        <f t="shared" si="7"/>
        <v>5</v>
      </c>
      <c r="K21" s="4793">
        <v>0</v>
      </c>
      <c r="L21" s="4794">
        <v>0</v>
      </c>
      <c r="M21" s="5973">
        <f t="shared" si="8"/>
        <v>0</v>
      </c>
      <c r="N21" s="4793">
        <v>0</v>
      </c>
      <c r="O21" s="4794">
        <v>0</v>
      </c>
      <c r="P21" s="5973">
        <f t="shared" si="9"/>
        <v>0</v>
      </c>
      <c r="Q21" s="4795">
        <f t="shared" si="10"/>
        <v>5</v>
      </c>
      <c r="R21" s="4796">
        <f t="shared" si="10"/>
        <v>0</v>
      </c>
      <c r="S21" s="4792">
        <f t="shared" si="10"/>
        <v>5</v>
      </c>
    </row>
    <row r="22" spans="1:22" ht="26.25" customHeight="1" thickBot="1">
      <c r="A22" s="4788" t="s">
        <v>286</v>
      </c>
      <c r="B22" s="4797">
        <f>'[4]Бак ЗФО ИФ'!B22</f>
        <v>10</v>
      </c>
      <c r="C22" s="4812">
        <f>'[4]Бак ЗФО ИФ'!C22</f>
        <v>0</v>
      </c>
      <c r="D22" s="4791">
        <f>'[4]Бак ЗФО ИФ'!D22</f>
        <v>10</v>
      </c>
      <c r="E22" s="4798">
        <v>2</v>
      </c>
      <c r="F22" s="4799">
        <f>'[4]Бак ЗФО ИФ'!F22</f>
        <v>0</v>
      </c>
      <c r="G22" s="4791">
        <v>2</v>
      </c>
      <c r="H22" s="5991">
        <v>0</v>
      </c>
      <c r="I22" s="5992">
        <v>0</v>
      </c>
      <c r="J22" s="5971">
        <f t="shared" si="7"/>
        <v>0</v>
      </c>
      <c r="K22" s="4793">
        <v>9</v>
      </c>
      <c r="L22" s="4794">
        <v>0</v>
      </c>
      <c r="M22" s="5973">
        <f t="shared" si="8"/>
        <v>9</v>
      </c>
      <c r="N22" s="4793">
        <v>0</v>
      </c>
      <c r="O22" s="4794">
        <v>0</v>
      </c>
      <c r="P22" s="5973">
        <f t="shared" si="9"/>
        <v>0</v>
      </c>
      <c r="Q22" s="4795">
        <f t="shared" si="10"/>
        <v>21</v>
      </c>
      <c r="R22" s="4796">
        <f t="shared" si="10"/>
        <v>0</v>
      </c>
      <c r="S22" s="4792">
        <f t="shared" si="10"/>
        <v>21</v>
      </c>
    </row>
    <row r="23" spans="1:22" ht="26.25" customHeight="1" thickBot="1">
      <c r="A23" s="4788" t="s">
        <v>290</v>
      </c>
      <c r="B23" s="4797">
        <f>'[4]Бак ЗФО ИФ'!B23</f>
        <v>0</v>
      </c>
      <c r="C23" s="4812">
        <f>'[4]Бак ЗФО ИФ'!C23</f>
        <v>0</v>
      </c>
      <c r="D23" s="4791">
        <f>'[4]Бак ЗФО ИФ'!D23</f>
        <v>0</v>
      </c>
      <c r="E23" s="4798">
        <v>0</v>
      </c>
      <c r="F23" s="4799">
        <v>0</v>
      </c>
      <c r="G23" s="4791">
        <f>'[4]Бак ЗФО ИФ'!G23</f>
        <v>0</v>
      </c>
      <c r="H23" s="5991">
        <v>0</v>
      </c>
      <c r="I23" s="5992">
        <v>0</v>
      </c>
      <c r="J23" s="5971">
        <f t="shared" si="7"/>
        <v>0</v>
      </c>
      <c r="K23" s="4793">
        <v>0</v>
      </c>
      <c r="L23" s="4794">
        <v>0</v>
      </c>
      <c r="M23" s="5973">
        <f t="shared" si="8"/>
        <v>0</v>
      </c>
      <c r="N23" s="4793">
        <v>10</v>
      </c>
      <c r="O23" s="4794">
        <v>1</v>
      </c>
      <c r="P23" s="5973">
        <f t="shared" si="9"/>
        <v>11</v>
      </c>
      <c r="Q23" s="4795">
        <f t="shared" si="10"/>
        <v>10</v>
      </c>
      <c r="R23" s="4796">
        <f t="shared" si="10"/>
        <v>1</v>
      </c>
      <c r="S23" s="4792">
        <f t="shared" si="10"/>
        <v>11</v>
      </c>
    </row>
    <row r="24" spans="1:22" ht="26.25" customHeight="1" thickBot="1">
      <c r="A24" s="4800" t="s">
        <v>296</v>
      </c>
      <c r="B24" s="4801">
        <f>'[4]Бак ЗФО ИФ'!B24</f>
        <v>0</v>
      </c>
      <c r="C24" s="4815">
        <f>'[4]Бак ЗФО ИФ'!C24</f>
        <v>0</v>
      </c>
      <c r="D24" s="4805">
        <f>'[4]Бак ЗФО ИФ'!D24</f>
        <v>0</v>
      </c>
      <c r="E24" s="4803">
        <v>0</v>
      </c>
      <c r="F24" s="4804">
        <v>0</v>
      </c>
      <c r="G24" s="4805">
        <f>'[4]Бак ЗФО ИФ'!G24</f>
        <v>0</v>
      </c>
      <c r="H24" s="6208">
        <v>0</v>
      </c>
      <c r="I24" s="5997">
        <v>0</v>
      </c>
      <c r="J24" s="5971">
        <f t="shared" si="7"/>
        <v>0</v>
      </c>
      <c r="K24" s="5313">
        <v>0</v>
      </c>
      <c r="L24" s="5314">
        <v>0</v>
      </c>
      <c r="M24" s="5973">
        <f t="shared" si="8"/>
        <v>0</v>
      </c>
      <c r="N24" s="5313">
        <v>2</v>
      </c>
      <c r="O24" s="5314">
        <v>0</v>
      </c>
      <c r="P24" s="5973">
        <f t="shared" si="9"/>
        <v>2</v>
      </c>
      <c r="Q24" s="4807">
        <f t="shared" si="10"/>
        <v>2</v>
      </c>
      <c r="R24" s="4808">
        <f t="shared" si="10"/>
        <v>0</v>
      </c>
      <c r="S24" s="4806">
        <f t="shared" si="10"/>
        <v>2</v>
      </c>
    </row>
    <row r="25" spans="1:22" ht="33.75" customHeight="1" thickBot="1">
      <c r="A25" s="3070" t="s">
        <v>17</v>
      </c>
      <c r="B25" s="3076">
        <f t="shared" ref="B25:S25" si="11">SUM(B19:B24)</f>
        <v>24</v>
      </c>
      <c r="C25" s="3077">
        <f t="shared" si="11"/>
        <v>1</v>
      </c>
      <c r="D25" s="3078">
        <f t="shared" si="11"/>
        <v>25</v>
      </c>
      <c r="E25" s="3075">
        <f t="shared" si="11"/>
        <v>32</v>
      </c>
      <c r="F25" s="3083">
        <f t="shared" si="11"/>
        <v>2</v>
      </c>
      <c r="G25" s="3077">
        <f t="shared" si="11"/>
        <v>34</v>
      </c>
      <c r="H25" s="6209">
        <f t="shared" ref="H25:J25" si="12">SUM(H19:H24)</f>
        <v>29</v>
      </c>
      <c r="I25" s="6209">
        <f t="shared" si="12"/>
        <v>0</v>
      </c>
      <c r="J25" s="6209">
        <f t="shared" si="12"/>
        <v>29</v>
      </c>
      <c r="K25" s="5315">
        <f t="shared" ref="K25:P25" si="13">SUM(K19:K24)</f>
        <v>37</v>
      </c>
      <c r="L25" s="5315">
        <f t="shared" si="13"/>
        <v>6</v>
      </c>
      <c r="M25" s="5315">
        <f t="shared" si="13"/>
        <v>43</v>
      </c>
      <c r="N25" s="5315">
        <f t="shared" si="13"/>
        <v>32</v>
      </c>
      <c r="O25" s="5315">
        <f t="shared" si="13"/>
        <v>8</v>
      </c>
      <c r="P25" s="5315">
        <f t="shared" si="13"/>
        <v>40</v>
      </c>
      <c r="Q25" s="3086">
        <f t="shared" si="11"/>
        <v>154</v>
      </c>
      <c r="R25" s="1918">
        <f t="shared" si="11"/>
        <v>17</v>
      </c>
      <c r="S25" s="1919">
        <f t="shared" si="11"/>
        <v>171</v>
      </c>
    </row>
    <row r="26" spans="1:22" ht="31.5" customHeight="1" thickBot="1">
      <c r="A26" s="3072" t="s">
        <v>18</v>
      </c>
      <c r="B26" s="3079"/>
      <c r="C26" s="3080"/>
      <c r="D26" s="3084"/>
      <c r="E26" s="3080"/>
      <c r="F26" s="3084"/>
      <c r="G26" s="3080"/>
      <c r="H26" s="6215"/>
      <c r="I26" s="6215"/>
      <c r="J26" s="6215"/>
      <c r="K26" s="5972"/>
      <c r="L26" s="5972"/>
      <c r="M26" s="5972"/>
      <c r="N26" s="5972"/>
      <c r="O26" s="5972"/>
      <c r="P26" s="5972"/>
      <c r="Q26" s="3075"/>
      <c r="R26" s="1908"/>
      <c r="S26" s="1920"/>
    </row>
    <row r="27" spans="1:22" ht="24.95" customHeight="1" thickBot="1">
      <c r="A27" s="3071" t="s">
        <v>273</v>
      </c>
      <c r="B27" s="3081"/>
      <c r="C27" s="3082"/>
      <c r="D27" s="3085"/>
      <c r="E27" s="3082"/>
      <c r="F27" s="3085"/>
      <c r="G27" s="3082"/>
      <c r="H27" s="6210"/>
      <c r="I27" s="6210"/>
      <c r="J27" s="6210"/>
      <c r="K27" s="5316"/>
      <c r="L27" s="5316"/>
      <c r="M27" s="5316"/>
      <c r="N27" s="5316"/>
      <c r="O27" s="5316"/>
      <c r="P27" s="5316"/>
      <c r="Q27" s="3075"/>
      <c r="R27" s="1908"/>
      <c r="S27" s="1920"/>
    </row>
    <row r="28" spans="1:22" ht="24.75" customHeight="1" thickBot="1">
      <c r="A28" s="4809" t="s">
        <v>274</v>
      </c>
      <c r="B28" s="4816">
        <f>'[4]Бак ЗФО ИФ'!B28</f>
        <v>0</v>
      </c>
      <c r="C28" s="4817">
        <f>'[4]Бак ЗФО ИФ'!C28</f>
        <v>0</v>
      </c>
      <c r="D28" s="4818">
        <f>'[4]Бак ЗФО ИФ'!D28</f>
        <v>0</v>
      </c>
      <c r="E28" s="4819">
        <f>'[4]Бак ЗФО ИФ'!E28</f>
        <v>0</v>
      </c>
      <c r="F28" s="4820">
        <f>'[4]Бак ЗФО ИФ'!F28</f>
        <v>0</v>
      </c>
      <c r="G28" s="4818">
        <f>'[4]Бак ЗФО ИФ'!G28</f>
        <v>0</v>
      </c>
      <c r="H28" s="6212">
        <v>0</v>
      </c>
      <c r="I28" s="5318">
        <v>0</v>
      </c>
      <c r="J28" s="5974">
        <f t="shared" ref="J28:J33" si="14">H28+I28</f>
        <v>0</v>
      </c>
      <c r="K28" s="5317">
        <v>1</v>
      </c>
      <c r="L28" s="5318">
        <v>1</v>
      </c>
      <c r="M28" s="5974">
        <f t="shared" ref="M28:M33" si="15">K28+L28</f>
        <v>2</v>
      </c>
      <c r="N28" s="5317">
        <v>0</v>
      </c>
      <c r="O28" s="5318">
        <v>0</v>
      </c>
      <c r="P28" s="5974">
        <f t="shared" ref="P28:P33" si="16">N28+O28</f>
        <v>0</v>
      </c>
      <c r="Q28" s="4786">
        <f t="shared" ref="Q28:R33" si="17">B28+E28+H28+K28+N28</f>
        <v>1</v>
      </c>
      <c r="R28" s="4787">
        <f t="shared" si="17"/>
        <v>1</v>
      </c>
      <c r="S28" s="4785">
        <f t="shared" ref="S28:S33" si="18">P28+M28+J28+G28+D28</f>
        <v>2</v>
      </c>
    </row>
    <row r="29" spans="1:22" ht="21" thickBot="1">
      <c r="A29" s="4788" t="s">
        <v>279</v>
      </c>
      <c r="B29" s="4821">
        <f>'[4]Бак ЗФО ИФ'!B29</f>
        <v>1</v>
      </c>
      <c r="C29" s="4822">
        <f>'[4]Бак ЗФО ИФ'!C29</f>
        <v>0</v>
      </c>
      <c r="D29" s="4823">
        <f>'[4]Бак ЗФО ИФ'!D29</f>
        <v>1</v>
      </c>
      <c r="E29" s="4824">
        <f>'[4]Бак ЗФО ИФ'!E29</f>
        <v>0</v>
      </c>
      <c r="F29" s="4825">
        <f>'[4]Бак ЗФО ИФ'!F29</f>
        <v>0</v>
      </c>
      <c r="G29" s="4823">
        <f>'[4]Бак ЗФО ИФ'!G29</f>
        <v>0</v>
      </c>
      <c r="H29" s="6007">
        <v>0</v>
      </c>
      <c r="I29" s="6008">
        <v>0</v>
      </c>
      <c r="J29" s="5974">
        <f t="shared" si="14"/>
        <v>0</v>
      </c>
      <c r="K29" s="4813">
        <v>0</v>
      </c>
      <c r="L29" s="4814">
        <v>0</v>
      </c>
      <c r="M29" s="5974">
        <f t="shared" si="15"/>
        <v>0</v>
      </c>
      <c r="N29" s="4813">
        <v>1</v>
      </c>
      <c r="O29" s="4814">
        <v>0</v>
      </c>
      <c r="P29" s="5974">
        <f t="shared" si="16"/>
        <v>1</v>
      </c>
      <c r="Q29" s="4795">
        <f t="shared" si="17"/>
        <v>2</v>
      </c>
      <c r="R29" s="4796">
        <f t="shared" si="17"/>
        <v>0</v>
      </c>
      <c r="S29" s="4792">
        <f t="shared" si="18"/>
        <v>2</v>
      </c>
    </row>
    <row r="30" spans="1:22" ht="33" customHeight="1" thickBot="1">
      <c r="A30" s="4788" t="s">
        <v>295</v>
      </c>
      <c r="B30" s="4821">
        <f>'[4]Бак ЗФО ИФ'!B30</f>
        <v>0</v>
      </c>
      <c r="C30" s="4822">
        <f>'[4]Бак ЗФО ИФ'!C30</f>
        <v>0</v>
      </c>
      <c r="D30" s="4823">
        <f>'[4]Бак ЗФО ИФ'!D30</f>
        <v>0</v>
      </c>
      <c r="E30" s="4824">
        <f>'[4]Бак ЗФО ИФ'!E30</f>
        <v>0</v>
      </c>
      <c r="F30" s="4825">
        <f>'[4]Бак ЗФО ИФ'!F30</f>
        <v>0</v>
      </c>
      <c r="G30" s="4823">
        <f>'[4]Бак ЗФО ИФ'!G30</f>
        <v>0</v>
      </c>
      <c r="H30" s="6007">
        <v>0</v>
      </c>
      <c r="I30" s="6008">
        <v>0</v>
      </c>
      <c r="J30" s="5974">
        <f t="shared" si="14"/>
        <v>0</v>
      </c>
      <c r="K30" s="4813">
        <v>0</v>
      </c>
      <c r="L30" s="4814">
        <v>0</v>
      </c>
      <c r="M30" s="5974">
        <f t="shared" si="15"/>
        <v>0</v>
      </c>
      <c r="N30" s="4813">
        <v>0</v>
      </c>
      <c r="O30" s="4814">
        <v>0</v>
      </c>
      <c r="P30" s="5974">
        <f t="shared" si="16"/>
        <v>0</v>
      </c>
      <c r="Q30" s="4795">
        <f t="shared" si="17"/>
        <v>0</v>
      </c>
      <c r="R30" s="4796">
        <f t="shared" si="17"/>
        <v>0</v>
      </c>
      <c r="S30" s="4792">
        <f t="shared" si="18"/>
        <v>0</v>
      </c>
    </row>
    <row r="31" spans="1:22" ht="32.25" customHeight="1" thickBot="1">
      <c r="A31" s="4788" t="s">
        <v>286</v>
      </c>
      <c r="B31" s="4821">
        <f>'[4]Бак ЗФО ИФ'!B31</f>
        <v>0</v>
      </c>
      <c r="C31" s="4822">
        <f>'[4]Бак ЗФО ИФ'!C31</f>
        <v>0</v>
      </c>
      <c r="D31" s="4823">
        <f>'[4]Бак ЗФО ИФ'!D31</f>
        <v>0</v>
      </c>
      <c r="E31" s="4824">
        <f>'[4]Бак ЗФО ИФ'!E31</f>
        <v>0</v>
      </c>
      <c r="F31" s="4825">
        <f>'[4]Бак ЗФО ИФ'!F31</f>
        <v>0</v>
      </c>
      <c r="G31" s="4823">
        <f>'[4]Бак ЗФО ИФ'!G31</f>
        <v>0</v>
      </c>
      <c r="H31" s="6007">
        <v>0</v>
      </c>
      <c r="I31" s="6008">
        <v>0</v>
      </c>
      <c r="J31" s="5974">
        <f t="shared" si="14"/>
        <v>0</v>
      </c>
      <c r="K31" s="4813">
        <v>0</v>
      </c>
      <c r="L31" s="4814">
        <v>0</v>
      </c>
      <c r="M31" s="5974">
        <f t="shared" si="15"/>
        <v>0</v>
      </c>
      <c r="N31" s="4813">
        <v>0</v>
      </c>
      <c r="O31" s="4814">
        <v>0</v>
      </c>
      <c r="P31" s="5974">
        <f t="shared" si="16"/>
        <v>0</v>
      </c>
      <c r="Q31" s="4795">
        <f t="shared" si="17"/>
        <v>0</v>
      </c>
      <c r="R31" s="4796">
        <f t="shared" si="17"/>
        <v>0</v>
      </c>
      <c r="S31" s="4792">
        <f t="shared" si="18"/>
        <v>0</v>
      </c>
    </row>
    <row r="32" spans="1:22" ht="29.25" customHeight="1" thickBot="1">
      <c r="A32" s="4788" t="s">
        <v>290</v>
      </c>
      <c r="B32" s="4821">
        <f>'[4]Бак ЗФО ИФ'!B32</f>
        <v>0</v>
      </c>
      <c r="C32" s="4822">
        <f>'[4]Бак ЗФО ИФ'!C32</f>
        <v>0</v>
      </c>
      <c r="D32" s="4823">
        <f>'[4]Бак ЗФО ИФ'!D32</f>
        <v>0</v>
      </c>
      <c r="E32" s="4824">
        <f>'[4]Бак ЗФО ИФ'!E32</f>
        <v>0</v>
      </c>
      <c r="F32" s="4825">
        <f>'[4]Бак ЗФО ИФ'!F32</f>
        <v>0</v>
      </c>
      <c r="G32" s="4823">
        <f>'[4]Бак ЗФО ИФ'!G32</f>
        <v>0</v>
      </c>
      <c r="H32" s="6007">
        <v>0</v>
      </c>
      <c r="I32" s="6008">
        <v>0</v>
      </c>
      <c r="J32" s="5974">
        <f t="shared" si="14"/>
        <v>0</v>
      </c>
      <c r="K32" s="4813">
        <v>0</v>
      </c>
      <c r="L32" s="4814">
        <v>0</v>
      </c>
      <c r="M32" s="5974">
        <f t="shared" si="15"/>
        <v>0</v>
      </c>
      <c r="N32" s="4813">
        <v>0</v>
      </c>
      <c r="O32" s="4814">
        <v>0</v>
      </c>
      <c r="P32" s="5974">
        <f t="shared" si="16"/>
        <v>0</v>
      </c>
      <c r="Q32" s="4795">
        <f t="shared" si="17"/>
        <v>0</v>
      </c>
      <c r="R32" s="4796">
        <f t="shared" si="17"/>
        <v>0</v>
      </c>
      <c r="S32" s="4792">
        <f t="shared" si="18"/>
        <v>0</v>
      </c>
    </row>
    <row r="33" spans="1:20" ht="28.5" customHeight="1" thickBot="1">
      <c r="A33" s="4800" t="s">
        <v>296</v>
      </c>
      <c r="B33" s="4826">
        <f>'[4]Бак ЗФО ИФ'!B33</f>
        <v>0</v>
      </c>
      <c r="C33" s="4827">
        <f>'[4]Бак ЗФО ИФ'!C33</f>
        <v>0</v>
      </c>
      <c r="D33" s="4828">
        <f>'[4]Бак ЗФО ИФ'!D33</f>
        <v>0</v>
      </c>
      <c r="E33" s="4829">
        <f>'[4]Бак ЗФО ИФ'!E33</f>
        <v>0</v>
      </c>
      <c r="F33" s="4830">
        <f>'[4]Бак ЗФО ИФ'!F33</f>
        <v>0</v>
      </c>
      <c r="G33" s="4828">
        <f>'[4]Бак ЗФО ИФ'!G33</f>
        <v>0</v>
      </c>
      <c r="H33" s="6213">
        <v>0</v>
      </c>
      <c r="I33" s="6214">
        <v>0</v>
      </c>
      <c r="J33" s="5974">
        <f t="shared" si="14"/>
        <v>0</v>
      </c>
      <c r="K33" s="5319">
        <v>0</v>
      </c>
      <c r="L33" s="5320">
        <v>0</v>
      </c>
      <c r="M33" s="5974">
        <f t="shared" si="15"/>
        <v>0</v>
      </c>
      <c r="N33" s="5319">
        <v>0</v>
      </c>
      <c r="O33" s="5320">
        <v>0</v>
      </c>
      <c r="P33" s="5974">
        <f t="shared" si="16"/>
        <v>0</v>
      </c>
      <c r="Q33" s="4807">
        <f t="shared" si="17"/>
        <v>0</v>
      </c>
      <c r="R33" s="4808">
        <f t="shared" si="17"/>
        <v>0</v>
      </c>
      <c r="S33" s="4806">
        <f t="shared" si="18"/>
        <v>0</v>
      </c>
    </row>
    <row r="34" spans="1:20" ht="33.75" customHeight="1" thickBot="1">
      <c r="A34" s="3073" t="s">
        <v>19</v>
      </c>
      <c r="B34" s="3076">
        <f>'[4]Бак ЗФО ИФ'!B34</f>
        <v>1</v>
      </c>
      <c r="C34" s="3077">
        <f>'[4]Бак ЗФО ИФ'!C34</f>
        <v>0</v>
      </c>
      <c r="D34" s="3078">
        <f>'[4]Бак ЗФО ИФ'!D34</f>
        <v>1</v>
      </c>
      <c r="E34" s="3075">
        <f>'[4]Бак ЗФО ИФ'!E34</f>
        <v>0</v>
      </c>
      <c r="F34" s="1908">
        <f>'[4]Бак ЗФО ИФ'!F34</f>
        <v>0</v>
      </c>
      <c r="G34" s="1908">
        <f>'[4]Бак ЗФО ИФ'!G34</f>
        <v>0</v>
      </c>
      <c r="H34" s="6209">
        <f t="shared" ref="H34:J34" si="19">SUM(H28:H33)</f>
        <v>0</v>
      </c>
      <c r="I34" s="6209">
        <f t="shared" si="19"/>
        <v>0</v>
      </c>
      <c r="J34" s="6209">
        <f t="shared" si="19"/>
        <v>0</v>
      </c>
      <c r="K34" s="4452">
        <f t="shared" ref="K34:P34" si="20">SUM(K28:K33)</f>
        <v>1</v>
      </c>
      <c r="L34" s="4452">
        <f t="shared" si="20"/>
        <v>1</v>
      </c>
      <c r="M34" s="4452">
        <f t="shared" si="20"/>
        <v>2</v>
      </c>
      <c r="N34" s="4452">
        <f t="shared" si="20"/>
        <v>1</v>
      </c>
      <c r="O34" s="4452">
        <f t="shared" si="20"/>
        <v>0</v>
      </c>
      <c r="P34" s="4452">
        <f t="shared" si="20"/>
        <v>1</v>
      </c>
      <c r="Q34" s="1918">
        <f t="shared" ref="Q34:S34" si="21">SUM(Q28:Q33)</f>
        <v>3</v>
      </c>
      <c r="R34" s="1918">
        <f t="shared" si="21"/>
        <v>1</v>
      </c>
      <c r="S34" s="1919">
        <f t="shared" si="21"/>
        <v>4</v>
      </c>
    </row>
    <row r="35" spans="1:20" ht="36" customHeight="1" thickBot="1">
      <c r="A35" s="3074" t="s">
        <v>240</v>
      </c>
      <c r="B35" s="3803">
        <f>B25+B34</f>
        <v>25</v>
      </c>
      <c r="C35" s="3803">
        <f t="shared" ref="C35:S35" si="22">C25+C34</f>
        <v>1</v>
      </c>
      <c r="D35" s="3803">
        <f t="shared" si="22"/>
        <v>26</v>
      </c>
      <c r="E35" s="3803">
        <f t="shared" si="22"/>
        <v>32</v>
      </c>
      <c r="F35" s="3803">
        <f t="shared" si="22"/>
        <v>2</v>
      </c>
      <c r="G35" s="3803">
        <f t="shared" si="22"/>
        <v>34</v>
      </c>
      <c r="H35" s="6210">
        <f t="shared" si="22"/>
        <v>29</v>
      </c>
      <c r="I35" s="6210">
        <f t="shared" si="22"/>
        <v>0</v>
      </c>
      <c r="J35" s="6210">
        <f t="shared" si="22"/>
        <v>29</v>
      </c>
      <c r="K35" s="3803">
        <f t="shared" si="22"/>
        <v>38</v>
      </c>
      <c r="L35" s="3803">
        <f t="shared" si="22"/>
        <v>7</v>
      </c>
      <c r="M35" s="3803">
        <f t="shared" si="22"/>
        <v>45</v>
      </c>
      <c r="N35" s="3803">
        <f t="shared" si="22"/>
        <v>33</v>
      </c>
      <c r="O35" s="3803">
        <f t="shared" si="22"/>
        <v>8</v>
      </c>
      <c r="P35" s="3803">
        <f t="shared" si="22"/>
        <v>41</v>
      </c>
      <c r="Q35" s="3803">
        <f t="shared" si="22"/>
        <v>157</v>
      </c>
      <c r="R35" s="3803">
        <f t="shared" si="22"/>
        <v>18</v>
      </c>
      <c r="S35" s="3803">
        <f t="shared" si="22"/>
        <v>175</v>
      </c>
    </row>
    <row r="36" spans="1:20">
      <c r="A36" s="425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20">
      <c r="A37" s="425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20">
      <c r="A38" s="7277"/>
      <c r="B38" s="7277"/>
      <c r="C38" s="7277"/>
      <c r="D38" s="7277"/>
      <c r="E38" s="7277"/>
      <c r="F38" s="7277"/>
      <c r="G38" s="7277"/>
      <c r="H38" s="7277"/>
      <c r="I38" s="7277"/>
      <c r="J38" s="7277"/>
      <c r="K38" s="7277"/>
      <c r="L38" s="7277"/>
      <c r="M38" s="7277"/>
      <c r="N38" s="7277"/>
      <c r="O38" s="7277"/>
      <c r="P38" s="7277"/>
      <c r="Q38" s="7277"/>
      <c r="R38" s="7277"/>
      <c r="S38" s="7277"/>
    </row>
    <row r="39" spans="1:20">
      <c r="A39" s="2427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49" t="s">
        <v>28</v>
      </c>
    </row>
    <row r="41" spans="1:20">
      <c r="A41" s="58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6"/>
  <sheetViews>
    <sheetView view="pageBreakPreview" topLeftCell="A20" zoomScale="55" zoomScaleNormal="60" workbookViewId="0">
      <selection activeCell="K16" sqref="K15:K16"/>
    </sheetView>
  </sheetViews>
  <sheetFormatPr defaultRowHeight="20.25"/>
  <cols>
    <col min="1" max="1" width="89" style="49" customWidth="1"/>
    <col min="2" max="2" width="11.42578125" style="49" customWidth="1"/>
    <col min="3" max="3" width="12.85546875" style="49" customWidth="1"/>
    <col min="4" max="4" width="12.28515625" style="49" customWidth="1"/>
    <col min="5" max="5" width="11.5703125" style="49" customWidth="1"/>
    <col min="6" max="6" width="12.85546875" style="49" customWidth="1"/>
    <col min="7" max="7" width="11" style="49" customWidth="1"/>
    <col min="8" max="8" width="12.42578125" style="49" customWidth="1"/>
    <col min="9" max="9" width="13.140625" style="49" customWidth="1"/>
    <col min="10" max="10" width="11.7109375" style="49" customWidth="1"/>
    <col min="11" max="255" width="9.140625" style="49"/>
    <col min="256" max="256" width="89" style="49" customWidth="1"/>
    <col min="257" max="257" width="11.42578125" style="49" customWidth="1"/>
    <col min="258" max="258" width="12.140625" style="49" customWidth="1"/>
    <col min="259" max="259" width="11" style="49" customWidth="1"/>
    <col min="260" max="260" width="11.5703125" style="49" customWidth="1"/>
    <col min="261" max="261" width="11.28515625" style="49" customWidth="1"/>
    <col min="262" max="262" width="11" style="49" customWidth="1"/>
    <col min="263" max="263" width="12.42578125" style="49" customWidth="1"/>
    <col min="264" max="264" width="13.140625" style="49" customWidth="1"/>
    <col min="265" max="265" width="10.7109375" style="49" customWidth="1"/>
    <col min="266" max="511" width="9.140625" style="49"/>
    <col min="512" max="512" width="89" style="49" customWidth="1"/>
    <col min="513" max="513" width="11.42578125" style="49" customWidth="1"/>
    <col min="514" max="514" width="12.140625" style="49" customWidth="1"/>
    <col min="515" max="515" width="11" style="49" customWidth="1"/>
    <col min="516" max="516" width="11.5703125" style="49" customWidth="1"/>
    <col min="517" max="517" width="11.28515625" style="49" customWidth="1"/>
    <col min="518" max="518" width="11" style="49" customWidth="1"/>
    <col min="519" max="519" width="12.42578125" style="49" customWidth="1"/>
    <col min="520" max="520" width="13.140625" style="49" customWidth="1"/>
    <col min="521" max="521" width="10.7109375" style="49" customWidth="1"/>
    <col min="522" max="767" width="9.140625" style="49"/>
    <col min="768" max="768" width="89" style="49" customWidth="1"/>
    <col min="769" max="769" width="11.42578125" style="49" customWidth="1"/>
    <col min="770" max="770" width="12.140625" style="49" customWidth="1"/>
    <col min="771" max="771" width="11" style="49" customWidth="1"/>
    <col min="772" max="772" width="11.5703125" style="49" customWidth="1"/>
    <col min="773" max="773" width="11.28515625" style="49" customWidth="1"/>
    <col min="774" max="774" width="11" style="49" customWidth="1"/>
    <col min="775" max="775" width="12.42578125" style="49" customWidth="1"/>
    <col min="776" max="776" width="13.140625" style="49" customWidth="1"/>
    <col min="777" max="777" width="10.7109375" style="49" customWidth="1"/>
    <col min="778" max="1023" width="9.140625" style="49"/>
    <col min="1024" max="1024" width="89" style="49" customWidth="1"/>
    <col min="1025" max="1025" width="11.42578125" style="49" customWidth="1"/>
    <col min="1026" max="1026" width="12.140625" style="49" customWidth="1"/>
    <col min="1027" max="1027" width="11" style="49" customWidth="1"/>
    <col min="1028" max="1028" width="11.5703125" style="49" customWidth="1"/>
    <col min="1029" max="1029" width="11.28515625" style="49" customWidth="1"/>
    <col min="1030" max="1030" width="11" style="49" customWidth="1"/>
    <col min="1031" max="1031" width="12.42578125" style="49" customWidth="1"/>
    <col min="1032" max="1032" width="13.140625" style="49" customWidth="1"/>
    <col min="1033" max="1033" width="10.7109375" style="49" customWidth="1"/>
    <col min="1034" max="1279" width="9.140625" style="49"/>
    <col min="1280" max="1280" width="89" style="49" customWidth="1"/>
    <col min="1281" max="1281" width="11.42578125" style="49" customWidth="1"/>
    <col min="1282" max="1282" width="12.140625" style="49" customWidth="1"/>
    <col min="1283" max="1283" width="11" style="49" customWidth="1"/>
    <col min="1284" max="1284" width="11.5703125" style="49" customWidth="1"/>
    <col min="1285" max="1285" width="11.28515625" style="49" customWidth="1"/>
    <col min="1286" max="1286" width="11" style="49" customWidth="1"/>
    <col min="1287" max="1287" width="12.42578125" style="49" customWidth="1"/>
    <col min="1288" max="1288" width="13.140625" style="49" customWidth="1"/>
    <col min="1289" max="1289" width="10.7109375" style="49" customWidth="1"/>
    <col min="1290" max="1535" width="9.140625" style="49"/>
    <col min="1536" max="1536" width="89" style="49" customWidth="1"/>
    <col min="1537" max="1537" width="11.42578125" style="49" customWidth="1"/>
    <col min="1538" max="1538" width="12.140625" style="49" customWidth="1"/>
    <col min="1539" max="1539" width="11" style="49" customWidth="1"/>
    <col min="1540" max="1540" width="11.5703125" style="49" customWidth="1"/>
    <col min="1541" max="1541" width="11.28515625" style="49" customWidth="1"/>
    <col min="1542" max="1542" width="11" style="49" customWidth="1"/>
    <col min="1543" max="1543" width="12.42578125" style="49" customWidth="1"/>
    <col min="1544" max="1544" width="13.140625" style="49" customWidth="1"/>
    <col min="1545" max="1545" width="10.7109375" style="49" customWidth="1"/>
    <col min="1546" max="1791" width="9.140625" style="49"/>
    <col min="1792" max="1792" width="89" style="49" customWidth="1"/>
    <col min="1793" max="1793" width="11.42578125" style="49" customWidth="1"/>
    <col min="1794" max="1794" width="12.140625" style="49" customWidth="1"/>
    <col min="1795" max="1795" width="11" style="49" customWidth="1"/>
    <col min="1796" max="1796" width="11.5703125" style="49" customWidth="1"/>
    <col min="1797" max="1797" width="11.28515625" style="49" customWidth="1"/>
    <col min="1798" max="1798" width="11" style="49" customWidth="1"/>
    <col min="1799" max="1799" width="12.42578125" style="49" customWidth="1"/>
    <col min="1800" max="1800" width="13.140625" style="49" customWidth="1"/>
    <col min="1801" max="1801" width="10.7109375" style="49" customWidth="1"/>
    <col min="1802" max="2047" width="9.140625" style="49"/>
    <col min="2048" max="2048" width="89" style="49" customWidth="1"/>
    <col min="2049" max="2049" width="11.42578125" style="49" customWidth="1"/>
    <col min="2050" max="2050" width="12.140625" style="49" customWidth="1"/>
    <col min="2051" max="2051" width="11" style="49" customWidth="1"/>
    <col min="2052" max="2052" width="11.5703125" style="49" customWidth="1"/>
    <col min="2053" max="2053" width="11.28515625" style="49" customWidth="1"/>
    <col min="2054" max="2054" width="11" style="49" customWidth="1"/>
    <col min="2055" max="2055" width="12.42578125" style="49" customWidth="1"/>
    <col min="2056" max="2056" width="13.140625" style="49" customWidth="1"/>
    <col min="2057" max="2057" width="10.7109375" style="49" customWidth="1"/>
    <col min="2058" max="2303" width="9.140625" style="49"/>
    <col min="2304" max="2304" width="89" style="49" customWidth="1"/>
    <col min="2305" max="2305" width="11.42578125" style="49" customWidth="1"/>
    <col min="2306" max="2306" width="12.140625" style="49" customWidth="1"/>
    <col min="2307" max="2307" width="11" style="49" customWidth="1"/>
    <col min="2308" max="2308" width="11.5703125" style="49" customWidth="1"/>
    <col min="2309" max="2309" width="11.28515625" style="49" customWidth="1"/>
    <col min="2310" max="2310" width="11" style="49" customWidth="1"/>
    <col min="2311" max="2311" width="12.42578125" style="49" customWidth="1"/>
    <col min="2312" max="2312" width="13.140625" style="49" customWidth="1"/>
    <col min="2313" max="2313" width="10.7109375" style="49" customWidth="1"/>
    <col min="2314" max="2559" width="9.140625" style="49"/>
    <col min="2560" max="2560" width="89" style="49" customWidth="1"/>
    <col min="2561" max="2561" width="11.42578125" style="49" customWidth="1"/>
    <col min="2562" max="2562" width="12.140625" style="49" customWidth="1"/>
    <col min="2563" max="2563" width="11" style="49" customWidth="1"/>
    <col min="2564" max="2564" width="11.5703125" style="49" customWidth="1"/>
    <col min="2565" max="2565" width="11.28515625" style="49" customWidth="1"/>
    <col min="2566" max="2566" width="11" style="49" customWidth="1"/>
    <col min="2567" max="2567" width="12.42578125" style="49" customWidth="1"/>
    <col min="2568" max="2568" width="13.140625" style="49" customWidth="1"/>
    <col min="2569" max="2569" width="10.7109375" style="49" customWidth="1"/>
    <col min="2570" max="2815" width="9.140625" style="49"/>
    <col min="2816" max="2816" width="89" style="49" customWidth="1"/>
    <col min="2817" max="2817" width="11.42578125" style="49" customWidth="1"/>
    <col min="2818" max="2818" width="12.140625" style="49" customWidth="1"/>
    <col min="2819" max="2819" width="11" style="49" customWidth="1"/>
    <col min="2820" max="2820" width="11.5703125" style="49" customWidth="1"/>
    <col min="2821" max="2821" width="11.28515625" style="49" customWidth="1"/>
    <col min="2822" max="2822" width="11" style="49" customWidth="1"/>
    <col min="2823" max="2823" width="12.42578125" style="49" customWidth="1"/>
    <col min="2824" max="2824" width="13.140625" style="49" customWidth="1"/>
    <col min="2825" max="2825" width="10.7109375" style="49" customWidth="1"/>
    <col min="2826" max="3071" width="9.140625" style="49"/>
    <col min="3072" max="3072" width="89" style="49" customWidth="1"/>
    <col min="3073" max="3073" width="11.42578125" style="49" customWidth="1"/>
    <col min="3074" max="3074" width="12.140625" style="49" customWidth="1"/>
    <col min="3075" max="3075" width="11" style="49" customWidth="1"/>
    <col min="3076" max="3076" width="11.5703125" style="49" customWidth="1"/>
    <col min="3077" max="3077" width="11.28515625" style="49" customWidth="1"/>
    <col min="3078" max="3078" width="11" style="49" customWidth="1"/>
    <col min="3079" max="3079" width="12.42578125" style="49" customWidth="1"/>
    <col min="3080" max="3080" width="13.140625" style="49" customWidth="1"/>
    <col min="3081" max="3081" width="10.7109375" style="49" customWidth="1"/>
    <col min="3082" max="3327" width="9.140625" style="49"/>
    <col min="3328" max="3328" width="89" style="49" customWidth="1"/>
    <col min="3329" max="3329" width="11.42578125" style="49" customWidth="1"/>
    <col min="3330" max="3330" width="12.140625" style="49" customWidth="1"/>
    <col min="3331" max="3331" width="11" style="49" customWidth="1"/>
    <col min="3332" max="3332" width="11.5703125" style="49" customWidth="1"/>
    <col min="3333" max="3333" width="11.28515625" style="49" customWidth="1"/>
    <col min="3334" max="3334" width="11" style="49" customWidth="1"/>
    <col min="3335" max="3335" width="12.42578125" style="49" customWidth="1"/>
    <col min="3336" max="3336" width="13.140625" style="49" customWidth="1"/>
    <col min="3337" max="3337" width="10.7109375" style="49" customWidth="1"/>
    <col min="3338" max="3583" width="9.140625" style="49"/>
    <col min="3584" max="3584" width="89" style="49" customWidth="1"/>
    <col min="3585" max="3585" width="11.42578125" style="49" customWidth="1"/>
    <col min="3586" max="3586" width="12.140625" style="49" customWidth="1"/>
    <col min="3587" max="3587" width="11" style="49" customWidth="1"/>
    <col min="3588" max="3588" width="11.5703125" style="49" customWidth="1"/>
    <col min="3589" max="3589" width="11.28515625" style="49" customWidth="1"/>
    <col min="3590" max="3590" width="11" style="49" customWidth="1"/>
    <col min="3591" max="3591" width="12.42578125" style="49" customWidth="1"/>
    <col min="3592" max="3592" width="13.140625" style="49" customWidth="1"/>
    <col min="3593" max="3593" width="10.7109375" style="49" customWidth="1"/>
    <col min="3594" max="3839" width="9.140625" style="49"/>
    <col min="3840" max="3840" width="89" style="49" customWidth="1"/>
    <col min="3841" max="3841" width="11.42578125" style="49" customWidth="1"/>
    <col min="3842" max="3842" width="12.140625" style="49" customWidth="1"/>
    <col min="3843" max="3843" width="11" style="49" customWidth="1"/>
    <col min="3844" max="3844" width="11.5703125" style="49" customWidth="1"/>
    <col min="3845" max="3845" width="11.28515625" style="49" customWidth="1"/>
    <col min="3846" max="3846" width="11" style="49" customWidth="1"/>
    <col min="3847" max="3847" width="12.42578125" style="49" customWidth="1"/>
    <col min="3848" max="3848" width="13.140625" style="49" customWidth="1"/>
    <col min="3849" max="3849" width="10.7109375" style="49" customWidth="1"/>
    <col min="3850" max="4095" width="9.140625" style="49"/>
    <col min="4096" max="4096" width="89" style="49" customWidth="1"/>
    <col min="4097" max="4097" width="11.42578125" style="49" customWidth="1"/>
    <col min="4098" max="4098" width="12.140625" style="49" customWidth="1"/>
    <col min="4099" max="4099" width="11" style="49" customWidth="1"/>
    <col min="4100" max="4100" width="11.5703125" style="49" customWidth="1"/>
    <col min="4101" max="4101" width="11.28515625" style="49" customWidth="1"/>
    <col min="4102" max="4102" width="11" style="49" customWidth="1"/>
    <col min="4103" max="4103" width="12.42578125" style="49" customWidth="1"/>
    <col min="4104" max="4104" width="13.140625" style="49" customWidth="1"/>
    <col min="4105" max="4105" width="10.7109375" style="49" customWidth="1"/>
    <col min="4106" max="4351" width="9.140625" style="49"/>
    <col min="4352" max="4352" width="89" style="49" customWidth="1"/>
    <col min="4353" max="4353" width="11.42578125" style="49" customWidth="1"/>
    <col min="4354" max="4354" width="12.140625" style="49" customWidth="1"/>
    <col min="4355" max="4355" width="11" style="49" customWidth="1"/>
    <col min="4356" max="4356" width="11.5703125" style="49" customWidth="1"/>
    <col min="4357" max="4357" width="11.28515625" style="49" customWidth="1"/>
    <col min="4358" max="4358" width="11" style="49" customWidth="1"/>
    <col min="4359" max="4359" width="12.42578125" style="49" customWidth="1"/>
    <col min="4360" max="4360" width="13.140625" style="49" customWidth="1"/>
    <col min="4361" max="4361" width="10.7109375" style="49" customWidth="1"/>
    <col min="4362" max="4607" width="9.140625" style="49"/>
    <col min="4608" max="4608" width="89" style="49" customWidth="1"/>
    <col min="4609" max="4609" width="11.42578125" style="49" customWidth="1"/>
    <col min="4610" max="4610" width="12.140625" style="49" customWidth="1"/>
    <col min="4611" max="4611" width="11" style="49" customWidth="1"/>
    <col min="4612" max="4612" width="11.5703125" style="49" customWidth="1"/>
    <col min="4613" max="4613" width="11.28515625" style="49" customWidth="1"/>
    <col min="4614" max="4614" width="11" style="49" customWidth="1"/>
    <col min="4615" max="4615" width="12.42578125" style="49" customWidth="1"/>
    <col min="4616" max="4616" width="13.140625" style="49" customWidth="1"/>
    <col min="4617" max="4617" width="10.7109375" style="49" customWidth="1"/>
    <col min="4618" max="4863" width="9.140625" style="49"/>
    <col min="4864" max="4864" width="89" style="49" customWidth="1"/>
    <col min="4865" max="4865" width="11.42578125" style="49" customWidth="1"/>
    <col min="4866" max="4866" width="12.140625" style="49" customWidth="1"/>
    <col min="4867" max="4867" width="11" style="49" customWidth="1"/>
    <col min="4868" max="4868" width="11.5703125" style="49" customWidth="1"/>
    <col min="4869" max="4869" width="11.28515625" style="49" customWidth="1"/>
    <col min="4870" max="4870" width="11" style="49" customWidth="1"/>
    <col min="4871" max="4871" width="12.42578125" style="49" customWidth="1"/>
    <col min="4872" max="4872" width="13.140625" style="49" customWidth="1"/>
    <col min="4873" max="4873" width="10.7109375" style="49" customWidth="1"/>
    <col min="4874" max="5119" width="9.140625" style="49"/>
    <col min="5120" max="5120" width="89" style="49" customWidth="1"/>
    <col min="5121" max="5121" width="11.42578125" style="49" customWidth="1"/>
    <col min="5122" max="5122" width="12.140625" style="49" customWidth="1"/>
    <col min="5123" max="5123" width="11" style="49" customWidth="1"/>
    <col min="5124" max="5124" width="11.5703125" style="49" customWidth="1"/>
    <col min="5125" max="5125" width="11.28515625" style="49" customWidth="1"/>
    <col min="5126" max="5126" width="11" style="49" customWidth="1"/>
    <col min="5127" max="5127" width="12.42578125" style="49" customWidth="1"/>
    <col min="5128" max="5128" width="13.140625" style="49" customWidth="1"/>
    <col min="5129" max="5129" width="10.7109375" style="49" customWidth="1"/>
    <col min="5130" max="5375" width="9.140625" style="49"/>
    <col min="5376" max="5376" width="89" style="49" customWidth="1"/>
    <col min="5377" max="5377" width="11.42578125" style="49" customWidth="1"/>
    <col min="5378" max="5378" width="12.140625" style="49" customWidth="1"/>
    <col min="5379" max="5379" width="11" style="49" customWidth="1"/>
    <col min="5380" max="5380" width="11.5703125" style="49" customWidth="1"/>
    <col min="5381" max="5381" width="11.28515625" style="49" customWidth="1"/>
    <col min="5382" max="5382" width="11" style="49" customWidth="1"/>
    <col min="5383" max="5383" width="12.42578125" style="49" customWidth="1"/>
    <col min="5384" max="5384" width="13.140625" style="49" customWidth="1"/>
    <col min="5385" max="5385" width="10.7109375" style="49" customWidth="1"/>
    <col min="5386" max="5631" width="9.140625" style="49"/>
    <col min="5632" max="5632" width="89" style="49" customWidth="1"/>
    <col min="5633" max="5633" width="11.42578125" style="49" customWidth="1"/>
    <col min="5634" max="5634" width="12.140625" style="49" customWidth="1"/>
    <col min="5635" max="5635" width="11" style="49" customWidth="1"/>
    <col min="5636" max="5636" width="11.5703125" style="49" customWidth="1"/>
    <col min="5637" max="5637" width="11.28515625" style="49" customWidth="1"/>
    <col min="5638" max="5638" width="11" style="49" customWidth="1"/>
    <col min="5639" max="5639" width="12.42578125" style="49" customWidth="1"/>
    <col min="5640" max="5640" width="13.140625" style="49" customWidth="1"/>
    <col min="5641" max="5641" width="10.7109375" style="49" customWidth="1"/>
    <col min="5642" max="5887" width="9.140625" style="49"/>
    <col min="5888" max="5888" width="89" style="49" customWidth="1"/>
    <col min="5889" max="5889" width="11.42578125" style="49" customWidth="1"/>
    <col min="5890" max="5890" width="12.140625" style="49" customWidth="1"/>
    <col min="5891" max="5891" width="11" style="49" customWidth="1"/>
    <col min="5892" max="5892" width="11.5703125" style="49" customWidth="1"/>
    <col min="5893" max="5893" width="11.28515625" style="49" customWidth="1"/>
    <col min="5894" max="5894" width="11" style="49" customWidth="1"/>
    <col min="5895" max="5895" width="12.42578125" style="49" customWidth="1"/>
    <col min="5896" max="5896" width="13.140625" style="49" customWidth="1"/>
    <col min="5897" max="5897" width="10.7109375" style="49" customWidth="1"/>
    <col min="5898" max="6143" width="9.140625" style="49"/>
    <col min="6144" max="6144" width="89" style="49" customWidth="1"/>
    <col min="6145" max="6145" width="11.42578125" style="49" customWidth="1"/>
    <col min="6146" max="6146" width="12.140625" style="49" customWidth="1"/>
    <col min="6147" max="6147" width="11" style="49" customWidth="1"/>
    <col min="6148" max="6148" width="11.5703125" style="49" customWidth="1"/>
    <col min="6149" max="6149" width="11.28515625" style="49" customWidth="1"/>
    <col min="6150" max="6150" width="11" style="49" customWidth="1"/>
    <col min="6151" max="6151" width="12.42578125" style="49" customWidth="1"/>
    <col min="6152" max="6152" width="13.140625" style="49" customWidth="1"/>
    <col min="6153" max="6153" width="10.7109375" style="49" customWidth="1"/>
    <col min="6154" max="6399" width="9.140625" style="49"/>
    <col min="6400" max="6400" width="89" style="49" customWidth="1"/>
    <col min="6401" max="6401" width="11.42578125" style="49" customWidth="1"/>
    <col min="6402" max="6402" width="12.140625" style="49" customWidth="1"/>
    <col min="6403" max="6403" width="11" style="49" customWidth="1"/>
    <col min="6404" max="6404" width="11.5703125" style="49" customWidth="1"/>
    <col min="6405" max="6405" width="11.28515625" style="49" customWidth="1"/>
    <col min="6406" max="6406" width="11" style="49" customWidth="1"/>
    <col min="6407" max="6407" width="12.42578125" style="49" customWidth="1"/>
    <col min="6408" max="6408" width="13.140625" style="49" customWidth="1"/>
    <col min="6409" max="6409" width="10.7109375" style="49" customWidth="1"/>
    <col min="6410" max="6655" width="9.140625" style="49"/>
    <col min="6656" max="6656" width="89" style="49" customWidth="1"/>
    <col min="6657" max="6657" width="11.42578125" style="49" customWidth="1"/>
    <col min="6658" max="6658" width="12.140625" style="49" customWidth="1"/>
    <col min="6659" max="6659" width="11" style="49" customWidth="1"/>
    <col min="6660" max="6660" width="11.5703125" style="49" customWidth="1"/>
    <col min="6661" max="6661" width="11.28515625" style="49" customWidth="1"/>
    <col min="6662" max="6662" width="11" style="49" customWidth="1"/>
    <col min="6663" max="6663" width="12.42578125" style="49" customWidth="1"/>
    <col min="6664" max="6664" width="13.140625" style="49" customWidth="1"/>
    <col min="6665" max="6665" width="10.7109375" style="49" customWidth="1"/>
    <col min="6666" max="6911" width="9.140625" style="49"/>
    <col min="6912" max="6912" width="89" style="49" customWidth="1"/>
    <col min="6913" max="6913" width="11.42578125" style="49" customWidth="1"/>
    <col min="6914" max="6914" width="12.140625" style="49" customWidth="1"/>
    <col min="6915" max="6915" width="11" style="49" customWidth="1"/>
    <col min="6916" max="6916" width="11.5703125" style="49" customWidth="1"/>
    <col min="6917" max="6917" width="11.28515625" style="49" customWidth="1"/>
    <col min="6918" max="6918" width="11" style="49" customWidth="1"/>
    <col min="6919" max="6919" width="12.42578125" style="49" customWidth="1"/>
    <col min="6920" max="6920" width="13.140625" style="49" customWidth="1"/>
    <col min="6921" max="6921" width="10.7109375" style="49" customWidth="1"/>
    <col min="6922" max="7167" width="9.140625" style="49"/>
    <col min="7168" max="7168" width="89" style="49" customWidth="1"/>
    <col min="7169" max="7169" width="11.42578125" style="49" customWidth="1"/>
    <col min="7170" max="7170" width="12.140625" style="49" customWidth="1"/>
    <col min="7171" max="7171" width="11" style="49" customWidth="1"/>
    <col min="7172" max="7172" width="11.5703125" style="49" customWidth="1"/>
    <col min="7173" max="7173" width="11.28515625" style="49" customWidth="1"/>
    <col min="7174" max="7174" width="11" style="49" customWidth="1"/>
    <col min="7175" max="7175" width="12.42578125" style="49" customWidth="1"/>
    <col min="7176" max="7176" width="13.140625" style="49" customWidth="1"/>
    <col min="7177" max="7177" width="10.7109375" style="49" customWidth="1"/>
    <col min="7178" max="7423" width="9.140625" style="49"/>
    <col min="7424" max="7424" width="89" style="49" customWidth="1"/>
    <col min="7425" max="7425" width="11.42578125" style="49" customWidth="1"/>
    <col min="7426" max="7426" width="12.140625" style="49" customWidth="1"/>
    <col min="7427" max="7427" width="11" style="49" customWidth="1"/>
    <col min="7428" max="7428" width="11.5703125" style="49" customWidth="1"/>
    <col min="7429" max="7429" width="11.28515625" style="49" customWidth="1"/>
    <col min="7430" max="7430" width="11" style="49" customWidth="1"/>
    <col min="7431" max="7431" width="12.42578125" style="49" customWidth="1"/>
    <col min="7432" max="7432" width="13.140625" style="49" customWidth="1"/>
    <col min="7433" max="7433" width="10.7109375" style="49" customWidth="1"/>
    <col min="7434" max="7679" width="9.140625" style="49"/>
    <col min="7680" max="7680" width="89" style="49" customWidth="1"/>
    <col min="7681" max="7681" width="11.42578125" style="49" customWidth="1"/>
    <col min="7682" max="7682" width="12.140625" style="49" customWidth="1"/>
    <col min="7683" max="7683" width="11" style="49" customWidth="1"/>
    <col min="7684" max="7684" width="11.5703125" style="49" customWidth="1"/>
    <col min="7685" max="7685" width="11.28515625" style="49" customWidth="1"/>
    <col min="7686" max="7686" width="11" style="49" customWidth="1"/>
    <col min="7687" max="7687" width="12.42578125" style="49" customWidth="1"/>
    <col min="7688" max="7688" width="13.140625" style="49" customWidth="1"/>
    <col min="7689" max="7689" width="10.7109375" style="49" customWidth="1"/>
    <col min="7690" max="7935" width="9.140625" style="49"/>
    <col min="7936" max="7936" width="89" style="49" customWidth="1"/>
    <col min="7937" max="7937" width="11.42578125" style="49" customWidth="1"/>
    <col min="7938" max="7938" width="12.140625" style="49" customWidth="1"/>
    <col min="7939" max="7939" width="11" style="49" customWidth="1"/>
    <col min="7940" max="7940" width="11.5703125" style="49" customWidth="1"/>
    <col min="7941" max="7941" width="11.28515625" style="49" customWidth="1"/>
    <col min="7942" max="7942" width="11" style="49" customWidth="1"/>
    <col min="7943" max="7943" width="12.42578125" style="49" customWidth="1"/>
    <col min="7944" max="7944" width="13.140625" style="49" customWidth="1"/>
    <col min="7945" max="7945" width="10.7109375" style="49" customWidth="1"/>
    <col min="7946" max="8191" width="9.140625" style="49"/>
    <col min="8192" max="8192" width="89" style="49" customWidth="1"/>
    <col min="8193" max="8193" width="11.42578125" style="49" customWidth="1"/>
    <col min="8194" max="8194" width="12.140625" style="49" customWidth="1"/>
    <col min="8195" max="8195" width="11" style="49" customWidth="1"/>
    <col min="8196" max="8196" width="11.5703125" style="49" customWidth="1"/>
    <col min="8197" max="8197" width="11.28515625" style="49" customWidth="1"/>
    <col min="8198" max="8198" width="11" style="49" customWidth="1"/>
    <col min="8199" max="8199" width="12.42578125" style="49" customWidth="1"/>
    <col min="8200" max="8200" width="13.140625" style="49" customWidth="1"/>
    <col min="8201" max="8201" width="10.7109375" style="49" customWidth="1"/>
    <col min="8202" max="8447" width="9.140625" style="49"/>
    <col min="8448" max="8448" width="89" style="49" customWidth="1"/>
    <col min="8449" max="8449" width="11.42578125" style="49" customWidth="1"/>
    <col min="8450" max="8450" width="12.140625" style="49" customWidth="1"/>
    <col min="8451" max="8451" width="11" style="49" customWidth="1"/>
    <col min="8452" max="8452" width="11.5703125" style="49" customWidth="1"/>
    <col min="8453" max="8453" width="11.28515625" style="49" customWidth="1"/>
    <col min="8454" max="8454" width="11" style="49" customWidth="1"/>
    <col min="8455" max="8455" width="12.42578125" style="49" customWidth="1"/>
    <col min="8456" max="8456" width="13.140625" style="49" customWidth="1"/>
    <col min="8457" max="8457" width="10.7109375" style="49" customWidth="1"/>
    <col min="8458" max="8703" width="9.140625" style="49"/>
    <col min="8704" max="8704" width="89" style="49" customWidth="1"/>
    <col min="8705" max="8705" width="11.42578125" style="49" customWidth="1"/>
    <col min="8706" max="8706" width="12.140625" style="49" customWidth="1"/>
    <col min="8707" max="8707" width="11" style="49" customWidth="1"/>
    <col min="8708" max="8708" width="11.5703125" style="49" customWidth="1"/>
    <col min="8709" max="8709" width="11.28515625" style="49" customWidth="1"/>
    <col min="8710" max="8710" width="11" style="49" customWidth="1"/>
    <col min="8711" max="8711" width="12.42578125" style="49" customWidth="1"/>
    <col min="8712" max="8712" width="13.140625" style="49" customWidth="1"/>
    <col min="8713" max="8713" width="10.7109375" style="49" customWidth="1"/>
    <col min="8714" max="8959" width="9.140625" style="49"/>
    <col min="8960" max="8960" width="89" style="49" customWidth="1"/>
    <col min="8961" max="8961" width="11.42578125" style="49" customWidth="1"/>
    <col min="8962" max="8962" width="12.140625" style="49" customWidth="1"/>
    <col min="8963" max="8963" width="11" style="49" customWidth="1"/>
    <col min="8964" max="8964" width="11.5703125" style="49" customWidth="1"/>
    <col min="8965" max="8965" width="11.28515625" style="49" customWidth="1"/>
    <col min="8966" max="8966" width="11" style="49" customWidth="1"/>
    <col min="8967" max="8967" width="12.42578125" style="49" customWidth="1"/>
    <col min="8968" max="8968" width="13.140625" style="49" customWidth="1"/>
    <col min="8969" max="8969" width="10.7109375" style="49" customWidth="1"/>
    <col min="8970" max="9215" width="9.140625" style="49"/>
    <col min="9216" max="9216" width="89" style="49" customWidth="1"/>
    <col min="9217" max="9217" width="11.42578125" style="49" customWidth="1"/>
    <col min="9218" max="9218" width="12.140625" style="49" customWidth="1"/>
    <col min="9219" max="9219" width="11" style="49" customWidth="1"/>
    <col min="9220" max="9220" width="11.5703125" style="49" customWidth="1"/>
    <col min="9221" max="9221" width="11.28515625" style="49" customWidth="1"/>
    <col min="9222" max="9222" width="11" style="49" customWidth="1"/>
    <col min="9223" max="9223" width="12.42578125" style="49" customWidth="1"/>
    <col min="9224" max="9224" width="13.140625" style="49" customWidth="1"/>
    <col min="9225" max="9225" width="10.7109375" style="49" customWidth="1"/>
    <col min="9226" max="9471" width="9.140625" style="49"/>
    <col min="9472" max="9472" width="89" style="49" customWidth="1"/>
    <col min="9473" max="9473" width="11.42578125" style="49" customWidth="1"/>
    <col min="9474" max="9474" width="12.140625" style="49" customWidth="1"/>
    <col min="9475" max="9475" width="11" style="49" customWidth="1"/>
    <col min="9476" max="9476" width="11.5703125" style="49" customWidth="1"/>
    <col min="9477" max="9477" width="11.28515625" style="49" customWidth="1"/>
    <col min="9478" max="9478" width="11" style="49" customWidth="1"/>
    <col min="9479" max="9479" width="12.42578125" style="49" customWidth="1"/>
    <col min="9480" max="9480" width="13.140625" style="49" customWidth="1"/>
    <col min="9481" max="9481" width="10.7109375" style="49" customWidth="1"/>
    <col min="9482" max="9727" width="9.140625" style="49"/>
    <col min="9728" max="9728" width="89" style="49" customWidth="1"/>
    <col min="9729" max="9729" width="11.42578125" style="49" customWidth="1"/>
    <col min="9730" max="9730" width="12.140625" style="49" customWidth="1"/>
    <col min="9731" max="9731" width="11" style="49" customWidth="1"/>
    <col min="9732" max="9732" width="11.5703125" style="49" customWidth="1"/>
    <col min="9733" max="9733" width="11.28515625" style="49" customWidth="1"/>
    <col min="9734" max="9734" width="11" style="49" customWidth="1"/>
    <col min="9735" max="9735" width="12.42578125" style="49" customWidth="1"/>
    <col min="9736" max="9736" width="13.140625" style="49" customWidth="1"/>
    <col min="9737" max="9737" width="10.7109375" style="49" customWidth="1"/>
    <col min="9738" max="9983" width="9.140625" style="49"/>
    <col min="9984" max="9984" width="89" style="49" customWidth="1"/>
    <col min="9985" max="9985" width="11.42578125" style="49" customWidth="1"/>
    <col min="9986" max="9986" width="12.140625" style="49" customWidth="1"/>
    <col min="9987" max="9987" width="11" style="49" customWidth="1"/>
    <col min="9988" max="9988" width="11.5703125" style="49" customWidth="1"/>
    <col min="9989" max="9989" width="11.28515625" style="49" customWidth="1"/>
    <col min="9990" max="9990" width="11" style="49" customWidth="1"/>
    <col min="9991" max="9991" width="12.42578125" style="49" customWidth="1"/>
    <col min="9992" max="9992" width="13.140625" style="49" customWidth="1"/>
    <col min="9993" max="9993" width="10.7109375" style="49" customWidth="1"/>
    <col min="9994" max="10239" width="9.140625" style="49"/>
    <col min="10240" max="10240" width="89" style="49" customWidth="1"/>
    <col min="10241" max="10241" width="11.42578125" style="49" customWidth="1"/>
    <col min="10242" max="10242" width="12.140625" style="49" customWidth="1"/>
    <col min="10243" max="10243" width="11" style="49" customWidth="1"/>
    <col min="10244" max="10244" width="11.5703125" style="49" customWidth="1"/>
    <col min="10245" max="10245" width="11.28515625" style="49" customWidth="1"/>
    <col min="10246" max="10246" width="11" style="49" customWidth="1"/>
    <col min="10247" max="10247" width="12.42578125" style="49" customWidth="1"/>
    <col min="10248" max="10248" width="13.140625" style="49" customWidth="1"/>
    <col min="10249" max="10249" width="10.7109375" style="49" customWidth="1"/>
    <col min="10250" max="10495" width="9.140625" style="49"/>
    <col min="10496" max="10496" width="89" style="49" customWidth="1"/>
    <col min="10497" max="10497" width="11.42578125" style="49" customWidth="1"/>
    <col min="10498" max="10498" width="12.140625" style="49" customWidth="1"/>
    <col min="10499" max="10499" width="11" style="49" customWidth="1"/>
    <col min="10500" max="10500" width="11.5703125" style="49" customWidth="1"/>
    <col min="10501" max="10501" width="11.28515625" style="49" customWidth="1"/>
    <col min="10502" max="10502" width="11" style="49" customWidth="1"/>
    <col min="10503" max="10503" width="12.42578125" style="49" customWidth="1"/>
    <col min="10504" max="10504" width="13.140625" style="49" customWidth="1"/>
    <col min="10505" max="10505" width="10.7109375" style="49" customWidth="1"/>
    <col min="10506" max="10751" width="9.140625" style="49"/>
    <col min="10752" max="10752" width="89" style="49" customWidth="1"/>
    <col min="10753" max="10753" width="11.42578125" style="49" customWidth="1"/>
    <col min="10754" max="10754" width="12.140625" style="49" customWidth="1"/>
    <col min="10755" max="10755" width="11" style="49" customWidth="1"/>
    <col min="10756" max="10756" width="11.5703125" style="49" customWidth="1"/>
    <col min="10757" max="10757" width="11.28515625" style="49" customWidth="1"/>
    <col min="10758" max="10758" width="11" style="49" customWidth="1"/>
    <col min="10759" max="10759" width="12.42578125" style="49" customWidth="1"/>
    <col min="10760" max="10760" width="13.140625" style="49" customWidth="1"/>
    <col min="10761" max="10761" width="10.7109375" style="49" customWidth="1"/>
    <col min="10762" max="11007" width="9.140625" style="49"/>
    <col min="11008" max="11008" width="89" style="49" customWidth="1"/>
    <col min="11009" max="11009" width="11.42578125" style="49" customWidth="1"/>
    <col min="11010" max="11010" width="12.140625" style="49" customWidth="1"/>
    <col min="11011" max="11011" width="11" style="49" customWidth="1"/>
    <col min="11012" max="11012" width="11.5703125" style="49" customWidth="1"/>
    <col min="11013" max="11013" width="11.28515625" style="49" customWidth="1"/>
    <col min="11014" max="11014" width="11" style="49" customWidth="1"/>
    <col min="11015" max="11015" width="12.42578125" style="49" customWidth="1"/>
    <col min="11016" max="11016" width="13.140625" style="49" customWidth="1"/>
    <col min="11017" max="11017" width="10.7109375" style="49" customWidth="1"/>
    <col min="11018" max="11263" width="9.140625" style="49"/>
    <col min="11264" max="11264" width="89" style="49" customWidth="1"/>
    <col min="11265" max="11265" width="11.42578125" style="49" customWidth="1"/>
    <col min="11266" max="11266" width="12.140625" style="49" customWidth="1"/>
    <col min="11267" max="11267" width="11" style="49" customWidth="1"/>
    <col min="11268" max="11268" width="11.5703125" style="49" customWidth="1"/>
    <col min="11269" max="11269" width="11.28515625" style="49" customWidth="1"/>
    <col min="11270" max="11270" width="11" style="49" customWidth="1"/>
    <col min="11271" max="11271" width="12.42578125" style="49" customWidth="1"/>
    <col min="11272" max="11272" width="13.140625" style="49" customWidth="1"/>
    <col min="11273" max="11273" width="10.7109375" style="49" customWidth="1"/>
    <col min="11274" max="11519" width="9.140625" style="49"/>
    <col min="11520" max="11520" width="89" style="49" customWidth="1"/>
    <col min="11521" max="11521" width="11.42578125" style="49" customWidth="1"/>
    <col min="11522" max="11522" width="12.140625" style="49" customWidth="1"/>
    <col min="11523" max="11523" width="11" style="49" customWidth="1"/>
    <col min="11524" max="11524" width="11.5703125" style="49" customWidth="1"/>
    <col min="11525" max="11525" width="11.28515625" style="49" customWidth="1"/>
    <col min="11526" max="11526" width="11" style="49" customWidth="1"/>
    <col min="11527" max="11527" width="12.42578125" style="49" customWidth="1"/>
    <col min="11528" max="11528" width="13.140625" style="49" customWidth="1"/>
    <col min="11529" max="11529" width="10.7109375" style="49" customWidth="1"/>
    <col min="11530" max="11775" width="9.140625" style="49"/>
    <col min="11776" max="11776" width="89" style="49" customWidth="1"/>
    <col min="11777" max="11777" width="11.42578125" style="49" customWidth="1"/>
    <col min="11778" max="11778" width="12.140625" style="49" customWidth="1"/>
    <col min="11779" max="11779" width="11" style="49" customWidth="1"/>
    <col min="11780" max="11780" width="11.5703125" style="49" customWidth="1"/>
    <col min="11781" max="11781" width="11.28515625" style="49" customWidth="1"/>
    <col min="11782" max="11782" width="11" style="49" customWidth="1"/>
    <col min="11783" max="11783" width="12.42578125" style="49" customWidth="1"/>
    <col min="11784" max="11784" width="13.140625" style="49" customWidth="1"/>
    <col min="11785" max="11785" width="10.7109375" style="49" customWidth="1"/>
    <col min="11786" max="12031" width="9.140625" style="49"/>
    <col min="12032" max="12032" width="89" style="49" customWidth="1"/>
    <col min="12033" max="12033" width="11.42578125" style="49" customWidth="1"/>
    <col min="12034" max="12034" width="12.140625" style="49" customWidth="1"/>
    <col min="12035" max="12035" width="11" style="49" customWidth="1"/>
    <col min="12036" max="12036" width="11.5703125" style="49" customWidth="1"/>
    <col min="12037" max="12037" width="11.28515625" style="49" customWidth="1"/>
    <col min="12038" max="12038" width="11" style="49" customWidth="1"/>
    <col min="12039" max="12039" width="12.42578125" style="49" customWidth="1"/>
    <col min="12040" max="12040" width="13.140625" style="49" customWidth="1"/>
    <col min="12041" max="12041" width="10.7109375" style="49" customWidth="1"/>
    <col min="12042" max="12287" width="9.140625" style="49"/>
    <col min="12288" max="12288" width="89" style="49" customWidth="1"/>
    <col min="12289" max="12289" width="11.42578125" style="49" customWidth="1"/>
    <col min="12290" max="12290" width="12.140625" style="49" customWidth="1"/>
    <col min="12291" max="12291" width="11" style="49" customWidth="1"/>
    <col min="12292" max="12292" width="11.5703125" style="49" customWidth="1"/>
    <col min="12293" max="12293" width="11.28515625" style="49" customWidth="1"/>
    <col min="12294" max="12294" width="11" style="49" customWidth="1"/>
    <col min="12295" max="12295" width="12.42578125" style="49" customWidth="1"/>
    <col min="12296" max="12296" width="13.140625" style="49" customWidth="1"/>
    <col min="12297" max="12297" width="10.7109375" style="49" customWidth="1"/>
    <col min="12298" max="12543" width="9.140625" style="49"/>
    <col min="12544" max="12544" width="89" style="49" customWidth="1"/>
    <col min="12545" max="12545" width="11.42578125" style="49" customWidth="1"/>
    <col min="12546" max="12546" width="12.140625" style="49" customWidth="1"/>
    <col min="12547" max="12547" width="11" style="49" customWidth="1"/>
    <col min="12548" max="12548" width="11.5703125" style="49" customWidth="1"/>
    <col min="12549" max="12549" width="11.28515625" style="49" customWidth="1"/>
    <col min="12550" max="12550" width="11" style="49" customWidth="1"/>
    <col min="12551" max="12551" width="12.42578125" style="49" customWidth="1"/>
    <col min="12552" max="12552" width="13.140625" style="49" customWidth="1"/>
    <col min="12553" max="12553" width="10.7109375" style="49" customWidth="1"/>
    <col min="12554" max="12799" width="9.140625" style="49"/>
    <col min="12800" max="12800" width="89" style="49" customWidth="1"/>
    <col min="12801" max="12801" width="11.42578125" style="49" customWidth="1"/>
    <col min="12802" max="12802" width="12.140625" style="49" customWidth="1"/>
    <col min="12803" max="12803" width="11" style="49" customWidth="1"/>
    <col min="12804" max="12804" width="11.5703125" style="49" customWidth="1"/>
    <col min="12805" max="12805" width="11.28515625" style="49" customWidth="1"/>
    <col min="12806" max="12806" width="11" style="49" customWidth="1"/>
    <col min="12807" max="12807" width="12.42578125" style="49" customWidth="1"/>
    <col min="12808" max="12808" width="13.140625" style="49" customWidth="1"/>
    <col min="12809" max="12809" width="10.7109375" style="49" customWidth="1"/>
    <col min="12810" max="13055" width="9.140625" style="49"/>
    <col min="13056" max="13056" width="89" style="49" customWidth="1"/>
    <col min="13057" max="13057" width="11.42578125" style="49" customWidth="1"/>
    <col min="13058" max="13058" width="12.140625" style="49" customWidth="1"/>
    <col min="13059" max="13059" width="11" style="49" customWidth="1"/>
    <col min="13060" max="13060" width="11.5703125" style="49" customWidth="1"/>
    <col min="13061" max="13061" width="11.28515625" style="49" customWidth="1"/>
    <col min="13062" max="13062" width="11" style="49" customWidth="1"/>
    <col min="13063" max="13063" width="12.42578125" style="49" customWidth="1"/>
    <col min="13064" max="13064" width="13.140625" style="49" customWidth="1"/>
    <col min="13065" max="13065" width="10.7109375" style="49" customWidth="1"/>
    <col min="13066" max="13311" width="9.140625" style="49"/>
    <col min="13312" max="13312" width="89" style="49" customWidth="1"/>
    <col min="13313" max="13313" width="11.42578125" style="49" customWidth="1"/>
    <col min="13314" max="13314" width="12.140625" style="49" customWidth="1"/>
    <col min="13315" max="13315" width="11" style="49" customWidth="1"/>
    <col min="13316" max="13316" width="11.5703125" style="49" customWidth="1"/>
    <col min="13317" max="13317" width="11.28515625" style="49" customWidth="1"/>
    <col min="13318" max="13318" width="11" style="49" customWidth="1"/>
    <col min="13319" max="13319" width="12.42578125" style="49" customWidth="1"/>
    <col min="13320" max="13320" width="13.140625" style="49" customWidth="1"/>
    <col min="13321" max="13321" width="10.7109375" style="49" customWidth="1"/>
    <col min="13322" max="13567" width="9.140625" style="49"/>
    <col min="13568" max="13568" width="89" style="49" customWidth="1"/>
    <col min="13569" max="13569" width="11.42578125" style="49" customWidth="1"/>
    <col min="13570" max="13570" width="12.140625" style="49" customWidth="1"/>
    <col min="13571" max="13571" width="11" style="49" customWidth="1"/>
    <col min="13572" max="13572" width="11.5703125" style="49" customWidth="1"/>
    <col min="13573" max="13573" width="11.28515625" style="49" customWidth="1"/>
    <col min="13574" max="13574" width="11" style="49" customWidth="1"/>
    <col min="13575" max="13575" width="12.42578125" style="49" customWidth="1"/>
    <col min="13576" max="13576" width="13.140625" style="49" customWidth="1"/>
    <col min="13577" max="13577" width="10.7109375" style="49" customWidth="1"/>
    <col min="13578" max="13823" width="9.140625" style="49"/>
    <col min="13824" max="13824" width="89" style="49" customWidth="1"/>
    <col min="13825" max="13825" width="11.42578125" style="49" customWidth="1"/>
    <col min="13826" max="13826" width="12.140625" style="49" customWidth="1"/>
    <col min="13827" max="13827" width="11" style="49" customWidth="1"/>
    <col min="13828" max="13828" width="11.5703125" style="49" customWidth="1"/>
    <col min="13829" max="13829" width="11.28515625" style="49" customWidth="1"/>
    <col min="13830" max="13830" width="11" style="49" customWidth="1"/>
    <col min="13831" max="13831" width="12.42578125" style="49" customWidth="1"/>
    <col min="13832" max="13832" width="13.140625" style="49" customWidth="1"/>
    <col min="13833" max="13833" width="10.7109375" style="49" customWidth="1"/>
    <col min="13834" max="14079" width="9.140625" style="49"/>
    <col min="14080" max="14080" width="89" style="49" customWidth="1"/>
    <col min="14081" max="14081" width="11.42578125" style="49" customWidth="1"/>
    <col min="14082" max="14082" width="12.140625" style="49" customWidth="1"/>
    <col min="14083" max="14083" width="11" style="49" customWidth="1"/>
    <col min="14084" max="14084" width="11.5703125" style="49" customWidth="1"/>
    <col min="14085" max="14085" width="11.28515625" style="49" customWidth="1"/>
    <col min="14086" max="14086" width="11" style="49" customWidth="1"/>
    <col min="14087" max="14087" width="12.42578125" style="49" customWidth="1"/>
    <col min="14088" max="14088" width="13.140625" style="49" customWidth="1"/>
    <col min="14089" max="14089" width="10.7109375" style="49" customWidth="1"/>
    <col min="14090" max="14335" width="9.140625" style="49"/>
    <col min="14336" max="14336" width="89" style="49" customWidth="1"/>
    <col min="14337" max="14337" width="11.42578125" style="49" customWidth="1"/>
    <col min="14338" max="14338" width="12.140625" style="49" customWidth="1"/>
    <col min="14339" max="14339" width="11" style="49" customWidth="1"/>
    <col min="14340" max="14340" width="11.5703125" style="49" customWidth="1"/>
    <col min="14341" max="14341" width="11.28515625" style="49" customWidth="1"/>
    <col min="14342" max="14342" width="11" style="49" customWidth="1"/>
    <col min="14343" max="14343" width="12.42578125" style="49" customWidth="1"/>
    <col min="14344" max="14344" width="13.140625" style="49" customWidth="1"/>
    <col min="14345" max="14345" width="10.7109375" style="49" customWidth="1"/>
    <col min="14346" max="14591" width="9.140625" style="49"/>
    <col min="14592" max="14592" width="89" style="49" customWidth="1"/>
    <col min="14593" max="14593" width="11.42578125" style="49" customWidth="1"/>
    <col min="14594" max="14594" width="12.140625" style="49" customWidth="1"/>
    <col min="14595" max="14595" width="11" style="49" customWidth="1"/>
    <col min="14596" max="14596" width="11.5703125" style="49" customWidth="1"/>
    <col min="14597" max="14597" width="11.28515625" style="49" customWidth="1"/>
    <col min="14598" max="14598" width="11" style="49" customWidth="1"/>
    <col min="14599" max="14599" width="12.42578125" style="49" customWidth="1"/>
    <col min="14600" max="14600" width="13.140625" style="49" customWidth="1"/>
    <col min="14601" max="14601" width="10.7109375" style="49" customWidth="1"/>
    <col min="14602" max="14847" width="9.140625" style="49"/>
    <col min="14848" max="14848" width="89" style="49" customWidth="1"/>
    <col min="14849" max="14849" width="11.42578125" style="49" customWidth="1"/>
    <col min="14850" max="14850" width="12.140625" style="49" customWidth="1"/>
    <col min="14851" max="14851" width="11" style="49" customWidth="1"/>
    <col min="14852" max="14852" width="11.5703125" style="49" customWidth="1"/>
    <col min="14853" max="14853" width="11.28515625" style="49" customWidth="1"/>
    <col min="14854" max="14854" width="11" style="49" customWidth="1"/>
    <col min="14855" max="14855" width="12.42578125" style="49" customWidth="1"/>
    <col min="14856" max="14856" width="13.140625" style="49" customWidth="1"/>
    <col min="14857" max="14857" width="10.7109375" style="49" customWidth="1"/>
    <col min="14858" max="15103" width="9.140625" style="49"/>
    <col min="15104" max="15104" width="89" style="49" customWidth="1"/>
    <col min="15105" max="15105" width="11.42578125" style="49" customWidth="1"/>
    <col min="15106" max="15106" width="12.140625" style="49" customWidth="1"/>
    <col min="15107" max="15107" width="11" style="49" customWidth="1"/>
    <col min="15108" max="15108" width="11.5703125" style="49" customWidth="1"/>
    <col min="15109" max="15109" width="11.28515625" style="49" customWidth="1"/>
    <col min="15110" max="15110" width="11" style="49" customWidth="1"/>
    <col min="15111" max="15111" width="12.42578125" style="49" customWidth="1"/>
    <col min="15112" max="15112" width="13.140625" style="49" customWidth="1"/>
    <col min="15113" max="15113" width="10.7109375" style="49" customWidth="1"/>
    <col min="15114" max="15359" width="9.140625" style="49"/>
    <col min="15360" max="15360" width="89" style="49" customWidth="1"/>
    <col min="15361" max="15361" width="11.42578125" style="49" customWidth="1"/>
    <col min="15362" max="15362" width="12.140625" style="49" customWidth="1"/>
    <col min="15363" max="15363" width="11" style="49" customWidth="1"/>
    <col min="15364" max="15364" width="11.5703125" style="49" customWidth="1"/>
    <col min="15365" max="15365" width="11.28515625" style="49" customWidth="1"/>
    <col min="15366" max="15366" width="11" style="49" customWidth="1"/>
    <col min="15367" max="15367" width="12.42578125" style="49" customWidth="1"/>
    <col min="15368" max="15368" width="13.140625" style="49" customWidth="1"/>
    <col min="15369" max="15369" width="10.7109375" style="49" customWidth="1"/>
    <col min="15370" max="15615" width="9.140625" style="49"/>
    <col min="15616" max="15616" width="89" style="49" customWidth="1"/>
    <col min="15617" max="15617" width="11.42578125" style="49" customWidth="1"/>
    <col min="15618" max="15618" width="12.140625" style="49" customWidth="1"/>
    <col min="15619" max="15619" width="11" style="49" customWidth="1"/>
    <col min="15620" max="15620" width="11.5703125" style="49" customWidth="1"/>
    <col min="15621" max="15621" width="11.28515625" style="49" customWidth="1"/>
    <col min="15622" max="15622" width="11" style="49" customWidth="1"/>
    <col min="15623" max="15623" width="12.42578125" style="49" customWidth="1"/>
    <col min="15624" max="15624" width="13.140625" style="49" customWidth="1"/>
    <col min="15625" max="15625" width="10.7109375" style="49" customWidth="1"/>
    <col min="15626" max="15871" width="9.140625" style="49"/>
    <col min="15872" max="15872" width="89" style="49" customWidth="1"/>
    <col min="15873" max="15873" width="11.42578125" style="49" customWidth="1"/>
    <col min="15874" max="15874" width="12.140625" style="49" customWidth="1"/>
    <col min="15875" max="15875" width="11" style="49" customWidth="1"/>
    <col min="15876" max="15876" width="11.5703125" style="49" customWidth="1"/>
    <col min="15877" max="15877" width="11.28515625" style="49" customWidth="1"/>
    <col min="15878" max="15878" width="11" style="49" customWidth="1"/>
    <col min="15879" max="15879" width="12.42578125" style="49" customWidth="1"/>
    <col min="15880" max="15880" width="13.140625" style="49" customWidth="1"/>
    <col min="15881" max="15881" width="10.7109375" style="49" customWidth="1"/>
    <col min="15882" max="16127" width="9.140625" style="49"/>
    <col min="16128" max="16128" width="89" style="49" customWidth="1"/>
    <col min="16129" max="16129" width="11.42578125" style="49" customWidth="1"/>
    <col min="16130" max="16130" width="12.140625" style="49" customWidth="1"/>
    <col min="16131" max="16131" width="11" style="49" customWidth="1"/>
    <col min="16132" max="16132" width="11.5703125" style="49" customWidth="1"/>
    <col min="16133" max="16133" width="11.28515625" style="49" customWidth="1"/>
    <col min="16134" max="16134" width="11" style="49" customWidth="1"/>
    <col min="16135" max="16135" width="12.42578125" style="49" customWidth="1"/>
    <col min="16136" max="16136" width="13.140625" style="49" customWidth="1"/>
    <col min="16137" max="16137" width="10.7109375" style="49" customWidth="1"/>
    <col min="16138" max="16384" width="9.140625" style="49"/>
  </cols>
  <sheetData>
    <row r="1" spans="1:12" ht="51.75" customHeight="1">
      <c r="A1" s="7278" t="s">
        <v>363</v>
      </c>
      <c r="B1" s="7278"/>
      <c r="C1" s="7278"/>
      <c r="D1" s="7278"/>
      <c r="E1" s="7278"/>
      <c r="F1" s="7278"/>
      <c r="G1" s="7278"/>
      <c r="H1" s="7278"/>
      <c r="I1" s="7278"/>
      <c r="J1" s="7278"/>
    </row>
    <row r="2" spans="1:12" ht="39" customHeight="1" thickBot="1">
      <c r="A2" s="8167" t="s">
        <v>386</v>
      </c>
      <c r="B2" s="8167"/>
      <c r="C2" s="8167"/>
      <c r="D2" s="8167"/>
      <c r="E2" s="8167"/>
      <c r="F2" s="8167"/>
      <c r="G2" s="8167"/>
      <c r="H2" s="8167"/>
      <c r="I2" s="8167"/>
      <c r="J2" s="8167"/>
    </row>
    <row r="3" spans="1:12" ht="33" customHeight="1" thickBot="1">
      <c r="A3" s="8192" t="s">
        <v>1</v>
      </c>
      <c r="B3" s="8194" t="s">
        <v>36</v>
      </c>
      <c r="C3" s="8195"/>
      <c r="D3" s="8196"/>
      <c r="E3" s="8194" t="s">
        <v>37</v>
      </c>
      <c r="F3" s="8195"/>
      <c r="G3" s="8196"/>
      <c r="H3" s="8197" t="s">
        <v>38</v>
      </c>
      <c r="I3" s="8198"/>
      <c r="J3" s="8199"/>
    </row>
    <row r="4" spans="1:12" ht="141" customHeight="1" thickBot="1">
      <c r="A4" s="8193"/>
      <c r="B4" s="4430" t="s">
        <v>7</v>
      </c>
      <c r="C4" s="4430" t="s">
        <v>8</v>
      </c>
      <c r="D4" s="4430" t="s">
        <v>9</v>
      </c>
      <c r="E4" s="4430" t="s">
        <v>7</v>
      </c>
      <c r="F4" s="4430" t="s">
        <v>8</v>
      </c>
      <c r="G4" s="4430" t="s">
        <v>9</v>
      </c>
      <c r="H4" s="4430" t="s">
        <v>7</v>
      </c>
      <c r="I4" s="4430" t="s">
        <v>8</v>
      </c>
      <c r="J4" s="4431" t="s">
        <v>9</v>
      </c>
    </row>
    <row r="5" spans="1:12" ht="31.5" customHeight="1" thickBot="1">
      <c r="A5" s="4432" t="s">
        <v>10</v>
      </c>
      <c r="B5" s="4433"/>
      <c r="C5" s="4433"/>
      <c r="D5" s="4434"/>
      <c r="E5" s="4433"/>
      <c r="F5" s="4433"/>
      <c r="G5" s="4434"/>
      <c r="H5" s="4435"/>
      <c r="I5" s="4435"/>
      <c r="J5" s="4436"/>
    </row>
    <row r="6" spans="1:12" ht="23.25" customHeight="1" thickBot="1">
      <c r="A6" s="5321" t="s">
        <v>297</v>
      </c>
      <c r="B6" s="5322"/>
      <c r="C6" s="5322"/>
      <c r="D6" s="5323"/>
      <c r="E6" s="5322"/>
      <c r="F6" s="5322"/>
      <c r="G6" s="5323"/>
      <c r="H6" s="5322"/>
      <c r="I6" s="5322"/>
      <c r="J6" s="5324"/>
      <c r="K6" s="424"/>
      <c r="L6" s="424"/>
    </row>
    <row r="7" spans="1:12">
      <c r="A7" s="5325" t="s">
        <v>349</v>
      </c>
      <c r="B7" s="5069">
        <v>10</v>
      </c>
      <c r="C7" s="5326">
        <v>1</v>
      </c>
      <c r="D7" s="5335">
        <f>B7+C7</f>
        <v>11</v>
      </c>
      <c r="E7" s="5069">
        <v>12</v>
      </c>
      <c r="F7" s="5326">
        <v>0</v>
      </c>
      <c r="G7" s="5335">
        <f t="shared" ref="G7:G22" si="0">E7+F7</f>
        <v>12</v>
      </c>
      <c r="H7" s="5336">
        <f>B7+E7</f>
        <v>22</v>
      </c>
      <c r="I7" s="5337">
        <f>C7+F7</f>
        <v>1</v>
      </c>
      <c r="J7" s="5338">
        <f>H7+I7</f>
        <v>23</v>
      </c>
    </row>
    <row r="8" spans="1:12">
      <c r="A8" s="5327" t="s">
        <v>350</v>
      </c>
      <c r="B8" s="5070">
        <v>3</v>
      </c>
      <c r="C8" s="5328">
        <v>0</v>
      </c>
      <c r="D8" s="5339">
        <f t="shared" ref="D8:D23" si="1">B8+C8</f>
        <v>3</v>
      </c>
      <c r="E8" s="5070">
        <v>3</v>
      </c>
      <c r="F8" s="5328">
        <v>0</v>
      </c>
      <c r="G8" s="5339">
        <f t="shared" si="0"/>
        <v>3</v>
      </c>
      <c r="H8" s="5340">
        <f t="shared" ref="H8:I63" si="2">B8+E8</f>
        <v>6</v>
      </c>
      <c r="I8" s="5341">
        <f t="shared" si="2"/>
        <v>0</v>
      </c>
      <c r="J8" s="5342">
        <f t="shared" ref="J8:J63" si="3">H8+I8</f>
        <v>6</v>
      </c>
    </row>
    <row r="9" spans="1:12">
      <c r="A9" s="5327" t="s">
        <v>351</v>
      </c>
      <c r="B9" s="5070">
        <v>10</v>
      </c>
      <c r="C9" s="5328">
        <v>0</v>
      </c>
      <c r="D9" s="5339">
        <f t="shared" si="1"/>
        <v>10</v>
      </c>
      <c r="E9" s="5070">
        <v>8</v>
      </c>
      <c r="F9" s="5328">
        <v>0</v>
      </c>
      <c r="G9" s="5339">
        <f t="shared" si="0"/>
        <v>8</v>
      </c>
      <c r="H9" s="5340">
        <f t="shared" si="2"/>
        <v>18</v>
      </c>
      <c r="I9" s="5341">
        <f t="shared" si="2"/>
        <v>0</v>
      </c>
      <c r="J9" s="5342">
        <f t="shared" si="3"/>
        <v>18</v>
      </c>
    </row>
    <row r="10" spans="1:12">
      <c r="A10" s="5327" t="s">
        <v>352</v>
      </c>
      <c r="B10" s="5070">
        <v>9</v>
      </c>
      <c r="C10" s="5328">
        <v>0</v>
      </c>
      <c r="D10" s="5339">
        <f t="shared" si="1"/>
        <v>9</v>
      </c>
      <c r="E10" s="5070">
        <v>6</v>
      </c>
      <c r="F10" s="5328">
        <v>0</v>
      </c>
      <c r="G10" s="5339">
        <f t="shared" si="0"/>
        <v>6</v>
      </c>
      <c r="H10" s="5340">
        <f t="shared" si="2"/>
        <v>15</v>
      </c>
      <c r="I10" s="5341">
        <f t="shared" si="2"/>
        <v>0</v>
      </c>
      <c r="J10" s="5342">
        <f t="shared" si="3"/>
        <v>15</v>
      </c>
    </row>
    <row r="11" spans="1:12" ht="17.25" customHeight="1">
      <c r="A11" s="5327" t="s">
        <v>353</v>
      </c>
      <c r="B11" s="5070">
        <v>15</v>
      </c>
      <c r="C11" s="5328">
        <v>0</v>
      </c>
      <c r="D11" s="5339">
        <f t="shared" si="1"/>
        <v>15</v>
      </c>
      <c r="E11" s="5070">
        <v>13</v>
      </c>
      <c r="F11" s="5328">
        <v>0</v>
      </c>
      <c r="G11" s="5339">
        <f t="shared" si="0"/>
        <v>13</v>
      </c>
      <c r="H11" s="5340">
        <f t="shared" si="2"/>
        <v>28</v>
      </c>
      <c r="I11" s="5341">
        <f t="shared" si="2"/>
        <v>0</v>
      </c>
      <c r="J11" s="5342">
        <f t="shared" si="3"/>
        <v>28</v>
      </c>
    </row>
    <row r="12" spans="1:12" ht="2.25" hidden="1" customHeight="1">
      <c r="A12" s="5327"/>
      <c r="B12" s="5070"/>
      <c r="C12" s="5328"/>
      <c r="D12" s="5339">
        <f t="shared" si="1"/>
        <v>0</v>
      </c>
      <c r="E12" s="5070">
        <v>0</v>
      </c>
      <c r="F12" s="5328">
        <v>0</v>
      </c>
      <c r="G12" s="5339">
        <f t="shared" si="0"/>
        <v>0</v>
      </c>
      <c r="H12" s="5340">
        <f t="shared" si="2"/>
        <v>0</v>
      </c>
      <c r="I12" s="5341">
        <f t="shared" si="2"/>
        <v>0</v>
      </c>
      <c r="J12" s="5342">
        <f t="shared" si="3"/>
        <v>0</v>
      </c>
    </row>
    <row r="13" spans="1:12" hidden="1">
      <c r="A13" s="5327"/>
      <c r="B13" s="5070"/>
      <c r="C13" s="5328"/>
      <c r="D13" s="5339">
        <f t="shared" si="1"/>
        <v>0</v>
      </c>
      <c r="E13" s="5070">
        <v>0</v>
      </c>
      <c r="F13" s="5328">
        <v>0</v>
      </c>
      <c r="G13" s="5339">
        <f t="shared" si="0"/>
        <v>0</v>
      </c>
      <c r="H13" s="5340">
        <f t="shared" si="2"/>
        <v>0</v>
      </c>
      <c r="I13" s="5341">
        <f t="shared" si="2"/>
        <v>0</v>
      </c>
      <c r="J13" s="5342">
        <f t="shared" si="3"/>
        <v>0</v>
      </c>
    </row>
    <row r="14" spans="1:12" ht="40.5">
      <c r="A14" s="5327" t="s">
        <v>299</v>
      </c>
      <c r="B14" s="5070">
        <v>10</v>
      </c>
      <c r="C14" s="5328">
        <v>0</v>
      </c>
      <c r="D14" s="5339">
        <f t="shared" si="1"/>
        <v>10</v>
      </c>
      <c r="E14" s="5070">
        <v>10</v>
      </c>
      <c r="F14" s="5328">
        <v>1</v>
      </c>
      <c r="G14" s="5339">
        <f t="shared" si="0"/>
        <v>11</v>
      </c>
      <c r="H14" s="5340">
        <f t="shared" si="2"/>
        <v>20</v>
      </c>
      <c r="I14" s="5341">
        <f t="shared" si="2"/>
        <v>1</v>
      </c>
      <c r="J14" s="5342">
        <f t="shared" si="3"/>
        <v>21</v>
      </c>
    </row>
    <row r="15" spans="1:12">
      <c r="A15" s="5327" t="s">
        <v>278</v>
      </c>
      <c r="B15" s="5070">
        <v>0</v>
      </c>
      <c r="C15" s="5328">
        <v>0</v>
      </c>
      <c r="D15" s="5339">
        <f t="shared" si="1"/>
        <v>0</v>
      </c>
      <c r="E15" s="5070">
        <v>1</v>
      </c>
      <c r="F15" s="5328">
        <v>0</v>
      </c>
      <c r="G15" s="5339">
        <f t="shared" si="0"/>
        <v>1</v>
      </c>
      <c r="H15" s="5340">
        <f t="shared" si="2"/>
        <v>1</v>
      </c>
      <c r="I15" s="5341">
        <f t="shared" si="2"/>
        <v>0</v>
      </c>
      <c r="J15" s="5342">
        <f t="shared" si="3"/>
        <v>1</v>
      </c>
    </row>
    <row r="16" spans="1:12">
      <c r="A16" s="5327" t="s">
        <v>300</v>
      </c>
      <c r="B16" s="5070">
        <v>15</v>
      </c>
      <c r="C16" s="5328">
        <v>0</v>
      </c>
      <c r="D16" s="5339">
        <f t="shared" si="1"/>
        <v>15</v>
      </c>
      <c r="E16" s="5070">
        <v>15</v>
      </c>
      <c r="F16" s="5328">
        <v>0</v>
      </c>
      <c r="G16" s="5339">
        <f t="shared" si="0"/>
        <v>15</v>
      </c>
      <c r="H16" s="5340">
        <f t="shared" si="2"/>
        <v>30</v>
      </c>
      <c r="I16" s="5341">
        <f t="shared" si="2"/>
        <v>0</v>
      </c>
      <c r="J16" s="5342">
        <f t="shared" si="3"/>
        <v>30</v>
      </c>
    </row>
    <row r="17" spans="1:10">
      <c r="A17" s="5327" t="s">
        <v>301</v>
      </c>
      <c r="B17" s="5070">
        <v>15</v>
      </c>
      <c r="C17" s="5328">
        <v>0</v>
      </c>
      <c r="D17" s="5339">
        <f t="shared" si="1"/>
        <v>15</v>
      </c>
      <c r="E17" s="5070">
        <v>11</v>
      </c>
      <c r="F17" s="5328">
        <v>0</v>
      </c>
      <c r="G17" s="5339">
        <f t="shared" si="0"/>
        <v>11</v>
      </c>
      <c r="H17" s="5340">
        <f t="shared" si="2"/>
        <v>26</v>
      </c>
      <c r="I17" s="5341">
        <f t="shared" si="2"/>
        <v>0</v>
      </c>
      <c r="J17" s="5342">
        <f t="shared" si="3"/>
        <v>26</v>
      </c>
    </row>
    <row r="18" spans="1:10" ht="40.5">
      <c r="A18" s="5327" t="s">
        <v>302</v>
      </c>
      <c r="B18" s="5070">
        <v>10</v>
      </c>
      <c r="C18" s="5328">
        <v>0</v>
      </c>
      <c r="D18" s="5339">
        <f t="shared" si="1"/>
        <v>10</v>
      </c>
      <c r="E18" s="5070">
        <v>6</v>
      </c>
      <c r="F18" s="5328">
        <v>0</v>
      </c>
      <c r="G18" s="5339">
        <f t="shared" si="0"/>
        <v>6</v>
      </c>
      <c r="H18" s="5340">
        <f t="shared" si="2"/>
        <v>16</v>
      </c>
      <c r="I18" s="5341">
        <f t="shared" si="2"/>
        <v>0</v>
      </c>
      <c r="J18" s="5342">
        <f t="shared" si="3"/>
        <v>16</v>
      </c>
    </row>
    <row r="19" spans="1:10" ht="40.5">
      <c r="A19" s="5327" t="s">
        <v>358</v>
      </c>
      <c r="B19" s="5070">
        <v>0</v>
      </c>
      <c r="C19" s="5328">
        <v>0</v>
      </c>
      <c r="D19" s="5339">
        <f t="shared" si="1"/>
        <v>0</v>
      </c>
      <c r="E19" s="5070">
        <v>6</v>
      </c>
      <c r="F19" s="5328">
        <v>0</v>
      </c>
      <c r="G19" s="5339">
        <f t="shared" si="0"/>
        <v>6</v>
      </c>
      <c r="H19" s="5340">
        <f t="shared" si="2"/>
        <v>6</v>
      </c>
      <c r="I19" s="5341">
        <f t="shared" si="2"/>
        <v>0</v>
      </c>
      <c r="J19" s="5342">
        <f t="shared" si="3"/>
        <v>6</v>
      </c>
    </row>
    <row r="20" spans="1:10">
      <c r="A20" s="5327" t="s">
        <v>285</v>
      </c>
      <c r="B20" s="5070">
        <v>4</v>
      </c>
      <c r="C20" s="5328">
        <v>0</v>
      </c>
      <c r="D20" s="5339">
        <f t="shared" si="1"/>
        <v>4</v>
      </c>
      <c r="E20" s="5070">
        <v>3</v>
      </c>
      <c r="F20" s="5328">
        <v>0</v>
      </c>
      <c r="G20" s="5339">
        <f t="shared" si="0"/>
        <v>3</v>
      </c>
      <c r="H20" s="5340">
        <f t="shared" si="2"/>
        <v>7</v>
      </c>
      <c r="I20" s="5341">
        <f t="shared" si="2"/>
        <v>0</v>
      </c>
      <c r="J20" s="5342">
        <f t="shared" si="3"/>
        <v>7</v>
      </c>
    </row>
    <row r="21" spans="1:10">
      <c r="A21" s="5327" t="s">
        <v>286</v>
      </c>
      <c r="B21" s="5070">
        <v>10</v>
      </c>
      <c r="C21" s="5328">
        <v>0</v>
      </c>
      <c r="D21" s="5339">
        <f t="shared" si="1"/>
        <v>10</v>
      </c>
      <c r="E21" s="5070">
        <v>8</v>
      </c>
      <c r="F21" s="5328">
        <v>0</v>
      </c>
      <c r="G21" s="5339">
        <f t="shared" si="0"/>
        <v>8</v>
      </c>
      <c r="H21" s="5340">
        <f t="shared" si="2"/>
        <v>18</v>
      </c>
      <c r="I21" s="5341">
        <f t="shared" si="2"/>
        <v>0</v>
      </c>
      <c r="J21" s="5342">
        <f t="shared" si="3"/>
        <v>18</v>
      </c>
    </row>
    <row r="22" spans="1:10" ht="30" customHeight="1">
      <c r="A22" s="5327" t="s">
        <v>288</v>
      </c>
      <c r="B22" s="5070">
        <v>5</v>
      </c>
      <c r="C22" s="5328">
        <v>0</v>
      </c>
      <c r="D22" s="5339">
        <f t="shared" si="1"/>
        <v>5</v>
      </c>
      <c r="E22" s="5070">
        <v>2</v>
      </c>
      <c r="F22" s="5328">
        <v>0</v>
      </c>
      <c r="G22" s="5339">
        <f t="shared" si="0"/>
        <v>2</v>
      </c>
      <c r="H22" s="5340">
        <f t="shared" si="2"/>
        <v>7</v>
      </c>
      <c r="I22" s="5343">
        <f t="shared" si="2"/>
        <v>0</v>
      </c>
      <c r="J22" s="5343">
        <f t="shared" si="3"/>
        <v>7</v>
      </c>
    </row>
    <row r="23" spans="1:10" ht="31.5" customHeight="1" thickBot="1">
      <c r="A23" s="5344" t="s">
        <v>304</v>
      </c>
      <c r="B23" s="5071">
        <v>4</v>
      </c>
      <c r="C23" s="5329">
        <v>0</v>
      </c>
      <c r="D23" s="5339">
        <f t="shared" si="1"/>
        <v>4</v>
      </c>
      <c r="E23" s="5071">
        <v>3</v>
      </c>
      <c r="F23" s="5329">
        <v>0</v>
      </c>
      <c r="G23" s="5339">
        <f>E23+F23</f>
        <v>3</v>
      </c>
      <c r="H23" s="5340">
        <f>B23+E23</f>
        <v>7</v>
      </c>
      <c r="I23" s="5343">
        <f>C23+F23</f>
        <v>0</v>
      </c>
      <c r="J23" s="5343">
        <f>H23+I23</f>
        <v>7</v>
      </c>
    </row>
    <row r="24" spans="1:10" ht="27" customHeight="1" thickBot="1">
      <c r="A24" s="5345" t="s">
        <v>27</v>
      </c>
      <c r="B24" s="5332">
        <f t="shared" ref="B24:H24" si="4">SUM(B7:B23)</f>
        <v>120</v>
      </c>
      <c r="C24" s="5346">
        <f t="shared" si="4"/>
        <v>1</v>
      </c>
      <c r="D24" s="5347">
        <f t="shared" si="4"/>
        <v>121</v>
      </c>
      <c r="E24" s="5332">
        <f t="shared" si="4"/>
        <v>107</v>
      </c>
      <c r="F24" s="5346">
        <f t="shared" si="4"/>
        <v>1</v>
      </c>
      <c r="G24" s="5347">
        <f t="shared" si="4"/>
        <v>108</v>
      </c>
      <c r="H24" s="5332">
        <f t="shared" si="4"/>
        <v>227</v>
      </c>
      <c r="I24" s="5322">
        <f>SUM(I7:I22)</f>
        <v>2</v>
      </c>
      <c r="J24" s="5322">
        <f>SUM(J7:J23)</f>
        <v>229</v>
      </c>
    </row>
    <row r="25" spans="1:10" ht="31.5" customHeight="1" thickBot="1">
      <c r="A25" s="5330" t="s">
        <v>15</v>
      </c>
      <c r="B25" s="5348"/>
      <c r="C25" s="5349"/>
      <c r="D25" s="5350"/>
      <c r="E25" s="5348"/>
      <c r="F25" s="5349"/>
      <c r="G25" s="5350"/>
      <c r="H25" s="5332"/>
      <c r="I25" s="5322"/>
      <c r="J25" s="5324"/>
    </row>
    <row r="26" spans="1:10" ht="21" customHeight="1" thickBot="1">
      <c r="A26" s="5330" t="s">
        <v>16</v>
      </c>
      <c r="B26" s="5351"/>
      <c r="C26" s="5352"/>
      <c r="D26" s="5353"/>
      <c r="E26" s="5351"/>
      <c r="F26" s="5352"/>
      <c r="G26" s="5353"/>
      <c r="H26" s="5332"/>
      <c r="I26" s="5322"/>
      <c r="J26" s="5324"/>
    </row>
    <row r="27" spans="1:10" ht="27.75" customHeight="1" thickBot="1">
      <c r="A27" s="5331" t="s">
        <v>297</v>
      </c>
      <c r="B27" s="5332"/>
      <c r="C27" s="5346"/>
      <c r="D27" s="5347"/>
      <c r="E27" s="5332"/>
      <c r="F27" s="5346"/>
      <c r="G27" s="5347"/>
      <c r="H27" s="5332"/>
      <c r="I27" s="5322"/>
      <c r="J27" s="5324"/>
    </row>
    <row r="28" spans="1:10" ht="21" customHeight="1">
      <c r="A28" s="5325" t="s">
        <v>349</v>
      </c>
      <c r="B28" s="5069">
        <v>10</v>
      </c>
      <c r="C28" s="5326">
        <v>1</v>
      </c>
      <c r="D28" s="5335">
        <f>B28+C28</f>
        <v>11</v>
      </c>
      <c r="E28" s="5069">
        <v>12</v>
      </c>
      <c r="F28" s="5326">
        <v>0</v>
      </c>
      <c r="G28" s="5335">
        <f>E28+F28</f>
        <v>12</v>
      </c>
      <c r="H28" s="5336">
        <f t="shared" si="2"/>
        <v>22</v>
      </c>
      <c r="I28" s="5337">
        <f t="shared" si="2"/>
        <v>1</v>
      </c>
      <c r="J28" s="5338">
        <f t="shared" si="3"/>
        <v>23</v>
      </c>
    </row>
    <row r="29" spans="1:10" ht="21" customHeight="1">
      <c r="A29" s="5327" t="s">
        <v>350</v>
      </c>
      <c r="B29" s="5070">
        <v>3</v>
      </c>
      <c r="C29" s="5328">
        <v>0</v>
      </c>
      <c r="D29" s="5354">
        <f t="shared" ref="D29:D44" si="5">B29+C29</f>
        <v>3</v>
      </c>
      <c r="E29" s="5070">
        <v>3</v>
      </c>
      <c r="F29" s="5328">
        <v>0</v>
      </c>
      <c r="G29" s="5354">
        <f t="shared" ref="G29:G43" si="6">E29+F29</f>
        <v>3</v>
      </c>
      <c r="H29" s="5340">
        <f t="shared" si="2"/>
        <v>6</v>
      </c>
      <c r="I29" s="5341">
        <f t="shared" si="2"/>
        <v>0</v>
      </c>
      <c r="J29" s="5342">
        <f t="shared" si="3"/>
        <v>6</v>
      </c>
    </row>
    <row r="30" spans="1:10" ht="21" customHeight="1">
      <c r="A30" s="5327" t="s">
        <v>351</v>
      </c>
      <c r="B30" s="5070">
        <v>10</v>
      </c>
      <c r="C30" s="5328">
        <v>0</v>
      </c>
      <c r="D30" s="5354">
        <f t="shared" si="5"/>
        <v>10</v>
      </c>
      <c r="E30" s="5070">
        <v>8</v>
      </c>
      <c r="F30" s="5328">
        <v>0</v>
      </c>
      <c r="G30" s="5354">
        <f t="shared" si="6"/>
        <v>8</v>
      </c>
      <c r="H30" s="5340">
        <f t="shared" si="2"/>
        <v>18</v>
      </c>
      <c r="I30" s="5341">
        <f t="shared" si="2"/>
        <v>0</v>
      </c>
      <c r="J30" s="5342">
        <f t="shared" si="3"/>
        <v>18</v>
      </c>
    </row>
    <row r="31" spans="1:10" ht="42" customHeight="1">
      <c r="A31" s="5327" t="s">
        <v>354</v>
      </c>
      <c r="B31" s="5070">
        <v>9</v>
      </c>
      <c r="C31" s="5328">
        <v>0</v>
      </c>
      <c r="D31" s="5354">
        <f t="shared" si="5"/>
        <v>9</v>
      </c>
      <c r="E31" s="5070">
        <v>6</v>
      </c>
      <c r="F31" s="5328">
        <v>0</v>
      </c>
      <c r="G31" s="5354">
        <f t="shared" si="6"/>
        <v>6</v>
      </c>
      <c r="H31" s="5340">
        <f t="shared" si="2"/>
        <v>15</v>
      </c>
      <c r="I31" s="5341">
        <f t="shared" si="2"/>
        <v>0</v>
      </c>
      <c r="J31" s="5342">
        <f t="shared" si="3"/>
        <v>15</v>
      </c>
    </row>
    <row r="32" spans="1:10" ht="21" customHeight="1">
      <c r="A32" s="5327" t="s">
        <v>353</v>
      </c>
      <c r="B32" s="5070">
        <v>15</v>
      </c>
      <c r="C32" s="5328">
        <v>0</v>
      </c>
      <c r="D32" s="5354">
        <f t="shared" si="5"/>
        <v>15</v>
      </c>
      <c r="E32" s="5070">
        <v>13</v>
      </c>
      <c r="F32" s="5328">
        <v>0</v>
      </c>
      <c r="G32" s="5354">
        <f t="shared" si="6"/>
        <v>13</v>
      </c>
      <c r="H32" s="5340">
        <f t="shared" si="2"/>
        <v>28</v>
      </c>
      <c r="I32" s="5341">
        <f t="shared" si="2"/>
        <v>0</v>
      </c>
      <c r="J32" s="5342">
        <f t="shared" si="3"/>
        <v>28</v>
      </c>
    </row>
    <row r="33" spans="1:14" ht="12" customHeight="1">
      <c r="A33" s="5327"/>
      <c r="B33" s="5070"/>
      <c r="C33" s="5328"/>
      <c r="D33" s="5354">
        <f t="shared" si="5"/>
        <v>0</v>
      </c>
      <c r="E33" s="5070">
        <v>0</v>
      </c>
      <c r="F33" s="5328">
        <v>0</v>
      </c>
      <c r="G33" s="5354">
        <f t="shared" si="6"/>
        <v>0</v>
      </c>
      <c r="H33" s="5340">
        <f t="shared" si="2"/>
        <v>0</v>
      </c>
      <c r="I33" s="5341">
        <f t="shared" si="2"/>
        <v>0</v>
      </c>
      <c r="J33" s="5342">
        <f t="shared" si="3"/>
        <v>0</v>
      </c>
    </row>
    <row r="34" spans="1:14" ht="12" hidden="1" customHeight="1">
      <c r="A34" s="5327"/>
      <c r="B34" s="5070"/>
      <c r="C34" s="5328"/>
      <c r="D34" s="5354">
        <f t="shared" si="5"/>
        <v>0</v>
      </c>
      <c r="E34" s="5070">
        <v>0</v>
      </c>
      <c r="F34" s="5328">
        <v>0</v>
      </c>
      <c r="G34" s="5354">
        <f t="shared" si="6"/>
        <v>0</v>
      </c>
      <c r="H34" s="5340">
        <f t="shared" si="2"/>
        <v>0</v>
      </c>
      <c r="I34" s="5341">
        <f t="shared" si="2"/>
        <v>0</v>
      </c>
      <c r="J34" s="5342">
        <f t="shared" si="3"/>
        <v>0</v>
      </c>
    </row>
    <row r="35" spans="1:14" ht="12" hidden="1" customHeight="1">
      <c r="A35" s="5327" t="s">
        <v>299</v>
      </c>
      <c r="B35" s="5070">
        <v>10</v>
      </c>
      <c r="C35" s="5328">
        <v>0</v>
      </c>
      <c r="D35" s="5354">
        <f t="shared" si="5"/>
        <v>10</v>
      </c>
      <c r="E35" s="5070">
        <v>10</v>
      </c>
      <c r="F35" s="5328">
        <v>1</v>
      </c>
      <c r="G35" s="5354">
        <f t="shared" si="6"/>
        <v>11</v>
      </c>
      <c r="H35" s="5340">
        <f t="shared" si="2"/>
        <v>20</v>
      </c>
      <c r="I35" s="5341">
        <f t="shared" si="2"/>
        <v>1</v>
      </c>
      <c r="J35" s="5342">
        <f t="shared" si="3"/>
        <v>21</v>
      </c>
    </row>
    <row r="36" spans="1:14" ht="41.25" hidden="1" customHeight="1">
      <c r="A36" s="5327" t="s">
        <v>278</v>
      </c>
      <c r="B36" s="5070">
        <v>0</v>
      </c>
      <c r="C36" s="5328">
        <v>0</v>
      </c>
      <c r="D36" s="5354">
        <f t="shared" si="5"/>
        <v>0</v>
      </c>
      <c r="E36" s="5070">
        <v>1</v>
      </c>
      <c r="F36" s="5328">
        <v>0</v>
      </c>
      <c r="G36" s="5354">
        <f t="shared" si="6"/>
        <v>1</v>
      </c>
      <c r="H36" s="5340">
        <f t="shared" si="2"/>
        <v>1</v>
      </c>
      <c r="I36" s="5341">
        <f t="shared" si="2"/>
        <v>0</v>
      </c>
      <c r="J36" s="5342">
        <f t="shared" si="3"/>
        <v>1</v>
      </c>
    </row>
    <row r="37" spans="1:14" ht="21" customHeight="1">
      <c r="A37" s="5327" t="s">
        <v>300</v>
      </c>
      <c r="B37" s="5070">
        <v>15</v>
      </c>
      <c r="C37" s="5328">
        <v>0</v>
      </c>
      <c r="D37" s="5354">
        <f t="shared" si="5"/>
        <v>15</v>
      </c>
      <c r="E37" s="5070">
        <v>15</v>
      </c>
      <c r="F37" s="5328">
        <v>0</v>
      </c>
      <c r="G37" s="5354">
        <f t="shared" si="6"/>
        <v>15</v>
      </c>
      <c r="H37" s="5340">
        <f t="shared" si="2"/>
        <v>30</v>
      </c>
      <c r="I37" s="5341">
        <f t="shared" si="2"/>
        <v>0</v>
      </c>
      <c r="J37" s="5342">
        <f t="shared" si="3"/>
        <v>30</v>
      </c>
    </row>
    <row r="38" spans="1:14" ht="21" customHeight="1">
      <c r="A38" s="5327" t="s">
        <v>301</v>
      </c>
      <c r="B38" s="5070">
        <v>15</v>
      </c>
      <c r="C38" s="5328">
        <v>0</v>
      </c>
      <c r="D38" s="5354">
        <f t="shared" si="5"/>
        <v>15</v>
      </c>
      <c r="E38" s="5070">
        <v>11</v>
      </c>
      <c r="F38" s="5328">
        <v>0</v>
      </c>
      <c r="G38" s="5354">
        <f t="shared" si="6"/>
        <v>11</v>
      </c>
      <c r="H38" s="5340">
        <f>B38+E38</f>
        <v>26</v>
      </c>
      <c r="I38" s="5341">
        <f t="shared" si="2"/>
        <v>0</v>
      </c>
      <c r="J38" s="5342">
        <f t="shared" si="3"/>
        <v>26</v>
      </c>
    </row>
    <row r="39" spans="1:14" ht="21" customHeight="1">
      <c r="A39" s="5327" t="s">
        <v>302</v>
      </c>
      <c r="B39" s="5070">
        <v>10</v>
      </c>
      <c r="C39" s="5328">
        <v>0</v>
      </c>
      <c r="D39" s="5354">
        <f t="shared" si="5"/>
        <v>10</v>
      </c>
      <c r="E39" s="5070">
        <v>6</v>
      </c>
      <c r="F39" s="5328">
        <v>0</v>
      </c>
      <c r="G39" s="5354">
        <f t="shared" si="6"/>
        <v>6</v>
      </c>
      <c r="H39" s="5340">
        <f t="shared" si="2"/>
        <v>16</v>
      </c>
      <c r="I39" s="5341">
        <f t="shared" si="2"/>
        <v>0</v>
      </c>
      <c r="J39" s="5342">
        <f t="shared" si="3"/>
        <v>16</v>
      </c>
    </row>
    <row r="40" spans="1:14" ht="21" customHeight="1">
      <c r="A40" s="5327" t="s">
        <v>303</v>
      </c>
      <c r="B40" s="5070">
        <v>0</v>
      </c>
      <c r="C40" s="5328">
        <v>0</v>
      </c>
      <c r="D40" s="5354">
        <f t="shared" si="5"/>
        <v>0</v>
      </c>
      <c r="E40" s="5070">
        <v>6</v>
      </c>
      <c r="F40" s="5328">
        <v>0</v>
      </c>
      <c r="G40" s="5354">
        <f>E40+F40</f>
        <v>6</v>
      </c>
      <c r="H40" s="5340">
        <f>B40+E40</f>
        <v>6</v>
      </c>
      <c r="I40" s="5341">
        <f>C40+F40</f>
        <v>0</v>
      </c>
      <c r="J40" s="5342">
        <f>H40+I40</f>
        <v>6</v>
      </c>
    </row>
    <row r="41" spans="1:14" ht="34.5" customHeight="1">
      <c r="A41" s="5327" t="s">
        <v>285</v>
      </c>
      <c r="B41" s="5070">
        <v>4</v>
      </c>
      <c r="C41" s="5328">
        <v>0</v>
      </c>
      <c r="D41" s="5354">
        <f t="shared" si="5"/>
        <v>4</v>
      </c>
      <c r="E41" s="5070">
        <v>3</v>
      </c>
      <c r="F41" s="5328">
        <v>0</v>
      </c>
      <c r="G41" s="5354">
        <f t="shared" si="6"/>
        <v>3</v>
      </c>
      <c r="H41" s="5340">
        <f t="shared" si="2"/>
        <v>7</v>
      </c>
      <c r="I41" s="5341">
        <f t="shared" si="2"/>
        <v>0</v>
      </c>
      <c r="J41" s="5342">
        <f t="shared" si="3"/>
        <v>7</v>
      </c>
    </row>
    <row r="42" spans="1:14" ht="24.95" customHeight="1">
      <c r="A42" s="5327" t="s">
        <v>286</v>
      </c>
      <c r="B42" s="5070">
        <v>10</v>
      </c>
      <c r="C42" s="5328">
        <v>0</v>
      </c>
      <c r="D42" s="5354">
        <f t="shared" si="5"/>
        <v>10</v>
      </c>
      <c r="E42" s="5070">
        <v>8</v>
      </c>
      <c r="F42" s="5328">
        <v>0</v>
      </c>
      <c r="G42" s="5354">
        <f t="shared" si="6"/>
        <v>8</v>
      </c>
      <c r="H42" s="5340">
        <f t="shared" si="2"/>
        <v>18</v>
      </c>
      <c r="I42" s="5341">
        <f t="shared" si="2"/>
        <v>0</v>
      </c>
      <c r="J42" s="5342">
        <f t="shared" si="3"/>
        <v>18</v>
      </c>
    </row>
    <row r="43" spans="1:14" ht="24.95" customHeight="1">
      <c r="A43" s="5355" t="s">
        <v>288</v>
      </c>
      <c r="B43" s="5070">
        <v>4</v>
      </c>
      <c r="C43" s="5328">
        <v>0</v>
      </c>
      <c r="D43" s="5333">
        <f t="shared" si="5"/>
        <v>4</v>
      </c>
      <c r="E43" s="5333">
        <v>2</v>
      </c>
      <c r="F43" s="5333">
        <v>0</v>
      </c>
      <c r="G43" s="5333">
        <f t="shared" si="6"/>
        <v>2</v>
      </c>
      <c r="H43" s="5343">
        <f t="shared" si="2"/>
        <v>6</v>
      </c>
      <c r="I43" s="5343">
        <f t="shared" si="2"/>
        <v>0</v>
      </c>
      <c r="J43" s="5356">
        <f t="shared" si="3"/>
        <v>6</v>
      </c>
    </row>
    <row r="44" spans="1:14" ht="24" customHeight="1" thickBot="1">
      <c r="A44" s="5357" t="s">
        <v>304</v>
      </c>
      <c r="B44" s="5071">
        <v>4</v>
      </c>
      <c r="C44" s="5329">
        <v>0</v>
      </c>
      <c r="D44" s="5333">
        <f t="shared" si="5"/>
        <v>4</v>
      </c>
      <c r="E44" s="5334">
        <v>3</v>
      </c>
      <c r="F44" s="5334">
        <v>0</v>
      </c>
      <c r="G44" s="5333">
        <f>E44+F44</f>
        <v>3</v>
      </c>
      <c r="H44" s="5343">
        <f>B44+E44</f>
        <v>7</v>
      </c>
      <c r="I44" s="5343">
        <f>C44+F44</f>
        <v>0</v>
      </c>
      <c r="J44" s="5356">
        <f>H44+I44</f>
        <v>7</v>
      </c>
      <c r="N44" s="49" t="s">
        <v>28</v>
      </c>
    </row>
    <row r="45" spans="1:14" ht="24" customHeight="1" thickBot="1">
      <c r="A45" s="5358" t="s">
        <v>17</v>
      </c>
      <c r="B45" s="5322">
        <f t="shared" ref="B45:H45" si="7">SUM(B28:B44)</f>
        <v>119</v>
      </c>
      <c r="C45" s="5346">
        <f t="shared" si="7"/>
        <v>1</v>
      </c>
      <c r="D45" s="5347">
        <f t="shared" si="7"/>
        <v>120</v>
      </c>
      <c r="E45" s="5332">
        <f t="shared" si="7"/>
        <v>107</v>
      </c>
      <c r="F45" s="5346">
        <f t="shared" si="7"/>
        <v>1</v>
      </c>
      <c r="G45" s="5347">
        <f t="shared" si="7"/>
        <v>108</v>
      </c>
      <c r="H45" s="5332">
        <f t="shared" si="7"/>
        <v>226</v>
      </c>
      <c r="I45" s="5346">
        <f>SUM(I28:I43)</f>
        <v>2</v>
      </c>
      <c r="J45" s="5347">
        <f>SUM(J28:J44)</f>
        <v>228</v>
      </c>
    </row>
    <row r="46" spans="1:14" ht="24" customHeight="1" thickBot="1">
      <c r="A46" s="5359" t="s">
        <v>18</v>
      </c>
      <c r="B46" s="5360"/>
      <c r="C46" s="5360"/>
      <c r="D46" s="5360"/>
      <c r="E46" s="5360"/>
      <c r="F46" s="5360"/>
      <c r="G46" s="5360"/>
      <c r="H46" s="5322"/>
      <c r="I46" s="5322"/>
      <c r="J46" s="5324"/>
    </row>
    <row r="47" spans="1:14" ht="24" customHeight="1" thickBot="1">
      <c r="A47" s="5321" t="s">
        <v>297</v>
      </c>
      <c r="B47" s="5322"/>
      <c r="C47" s="5322"/>
      <c r="D47" s="5322"/>
      <c r="E47" s="5322"/>
      <c r="F47" s="5322"/>
      <c r="G47" s="5322"/>
      <c r="H47" s="5322"/>
      <c r="I47" s="5322"/>
      <c r="J47" s="5324"/>
    </row>
    <row r="48" spans="1:14" ht="24" customHeight="1" thickBot="1">
      <c r="A48" s="5325" t="s">
        <v>349</v>
      </c>
      <c r="B48" s="5069">
        <v>0</v>
      </c>
      <c r="C48" s="5326">
        <v>0</v>
      </c>
      <c r="D48" s="5335">
        <f>B48+C48</f>
        <v>0</v>
      </c>
      <c r="E48" s="5069">
        <v>0</v>
      </c>
      <c r="F48" s="5326">
        <v>0</v>
      </c>
      <c r="G48" s="5335">
        <f>E48+F48</f>
        <v>0</v>
      </c>
      <c r="H48" s="5336">
        <f t="shared" si="2"/>
        <v>0</v>
      </c>
      <c r="I48" s="5337">
        <f t="shared" si="2"/>
        <v>0</v>
      </c>
      <c r="J48" s="5338">
        <f t="shared" si="3"/>
        <v>0</v>
      </c>
    </row>
    <row r="49" spans="1:10" ht="22.5" customHeight="1" thickBot="1">
      <c r="A49" s="5327" t="s">
        <v>350</v>
      </c>
      <c r="B49" s="5070">
        <v>0</v>
      </c>
      <c r="C49" s="5328">
        <v>0</v>
      </c>
      <c r="D49" s="5335">
        <f t="shared" ref="D49:D64" si="8">B49+C49</f>
        <v>0</v>
      </c>
      <c r="E49" s="5070">
        <v>0</v>
      </c>
      <c r="F49" s="5328">
        <v>0</v>
      </c>
      <c r="G49" s="5335">
        <f t="shared" ref="G49:G63" si="9">E49+F49</f>
        <v>0</v>
      </c>
      <c r="H49" s="5340">
        <f t="shared" si="2"/>
        <v>0</v>
      </c>
      <c r="I49" s="5341">
        <f t="shared" si="2"/>
        <v>0</v>
      </c>
      <c r="J49" s="5342">
        <f t="shared" si="3"/>
        <v>0</v>
      </c>
    </row>
    <row r="50" spans="1:10" ht="26.25" customHeight="1" thickBot="1">
      <c r="A50" s="5327" t="s">
        <v>351</v>
      </c>
      <c r="B50" s="5070">
        <v>0</v>
      </c>
      <c r="C50" s="5328">
        <v>0</v>
      </c>
      <c r="D50" s="5335">
        <f t="shared" si="8"/>
        <v>0</v>
      </c>
      <c r="E50" s="5070">
        <v>0</v>
      </c>
      <c r="F50" s="5328">
        <v>0</v>
      </c>
      <c r="G50" s="5335">
        <f t="shared" si="9"/>
        <v>0</v>
      </c>
      <c r="H50" s="5340">
        <f t="shared" si="2"/>
        <v>0</v>
      </c>
      <c r="I50" s="5341">
        <f t="shared" si="2"/>
        <v>0</v>
      </c>
      <c r="J50" s="5342">
        <f t="shared" si="3"/>
        <v>0</v>
      </c>
    </row>
    <row r="51" spans="1:10" ht="24" customHeight="1" thickBot="1">
      <c r="A51" s="5327" t="s">
        <v>354</v>
      </c>
      <c r="B51" s="5070">
        <v>0</v>
      </c>
      <c r="C51" s="5328">
        <v>0</v>
      </c>
      <c r="D51" s="5335">
        <f t="shared" si="8"/>
        <v>0</v>
      </c>
      <c r="E51" s="5070">
        <v>0</v>
      </c>
      <c r="F51" s="5328">
        <v>0</v>
      </c>
      <c r="G51" s="5335">
        <f t="shared" si="9"/>
        <v>0</v>
      </c>
      <c r="H51" s="5340">
        <f t="shared" si="2"/>
        <v>0</v>
      </c>
      <c r="I51" s="5341">
        <f t="shared" si="2"/>
        <v>0</v>
      </c>
      <c r="J51" s="5342">
        <f t="shared" si="3"/>
        <v>0</v>
      </c>
    </row>
    <row r="52" spans="1:10" ht="24" customHeight="1" thickBot="1">
      <c r="A52" s="5327" t="s">
        <v>353</v>
      </c>
      <c r="B52" s="5070">
        <v>0</v>
      </c>
      <c r="C52" s="5328">
        <v>0</v>
      </c>
      <c r="D52" s="5335">
        <f t="shared" si="8"/>
        <v>0</v>
      </c>
      <c r="E52" s="5070">
        <v>0</v>
      </c>
      <c r="F52" s="5328">
        <v>0</v>
      </c>
      <c r="G52" s="5335">
        <f t="shared" si="9"/>
        <v>0</v>
      </c>
      <c r="H52" s="5340">
        <f t="shared" si="2"/>
        <v>0</v>
      </c>
      <c r="I52" s="5341">
        <f t="shared" si="2"/>
        <v>0</v>
      </c>
      <c r="J52" s="5342">
        <f t="shared" si="3"/>
        <v>0</v>
      </c>
    </row>
    <row r="53" spans="1:10" ht="27" hidden="1" customHeight="1">
      <c r="A53" s="5327"/>
      <c r="B53" s="5070">
        <v>0</v>
      </c>
      <c r="C53" s="5328">
        <v>0</v>
      </c>
      <c r="D53" s="5335">
        <f t="shared" si="8"/>
        <v>0</v>
      </c>
      <c r="E53" s="5070">
        <v>0</v>
      </c>
      <c r="F53" s="5328">
        <v>0</v>
      </c>
      <c r="G53" s="5335">
        <f t="shared" si="9"/>
        <v>0</v>
      </c>
      <c r="H53" s="5340">
        <f t="shared" si="2"/>
        <v>0</v>
      </c>
      <c r="I53" s="5341">
        <f t="shared" si="2"/>
        <v>0</v>
      </c>
      <c r="J53" s="5342">
        <f t="shared" si="3"/>
        <v>0</v>
      </c>
    </row>
    <row r="54" spans="1:10" ht="1.5" hidden="1" customHeight="1">
      <c r="A54" s="5327"/>
      <c r="B54" s="5070">
        <v>0</v>
      </c>
      <c r="C54" s="5328">
        <v>0</v>
      </c>
      <c r="D54" s="5335">
        <f t="shared" si="8"/>
        <v>0</v>
      </c>
      <c r="E54" s="5070">
        <v>0</v>
      </c>
      <c r="F54" s="5328">
        <v>0</v>
      </c>
      <c r="G54" s="5335">
        <f t="shared" si="9"/>
        <v>0</v>
      </c>
      <c r="H54" s="5340">
        <f t="shared" si="2"/>
        <v>0</v>
      </c>
      <c r="I54" s="5341">
        <f t="shared" si="2"/>
        <v>0</v>
      </c>
      <c r="J54" s="5342">
        <f t="shared" si="3"/>
        <v>0</v>
      </c>
    </row>
    <row r="55" spans="1:10" ht="43.5" customHeight="1" thickBot="1">
      <c r="A55" s="5327" t="s">
        <v>299</v>
      </c>
      <c r="B55" s="5070">
        <v>0</v>
      </c>
      <c r="C55" s="5328">
        <v>0</v>
      </c>
      <c r="D55" s="5335">
        <f t="shared" si="8"/>
        <v>0</v>
      </c>
      <c r="E55" s="5070">
        <v>0</v>
      </c>
      <c r="F55" s="5328">
        <v>0</v>
      </c>
      <c r="G55" s="5335">
        <f t="shared" si="9"/>
        <v>0</v>
      </c>
      <c r="H55" s="5340">
        <f t="shared" si="2"/>
        <v>0</v>
      </c>
      <c r="I55" s="5341">
        <f t="shared" si="2"/>
        <v>0</v>
      </c>
      <c r="J55" s="5342">
        <f t="shared" si="3"/>
        <v>0</v>
      </c>
    </row>
    <row r="56" spans="1:10" ht="24" customHeight="1" thickBot="1">
      <c r="A56" s="5327" t="s">
        <v>278</v>
      </c>
      <c r="B56" s="5070">
        <v>0</v>
      </c>
      <c r="C56" s="5328">
        <v>0</v>
      </c>
      <c r="D56" s="5335">
        <f t="shared" si="8"/>
        <v>0</v>
      </c>
      <c r="E56" s="5070">
        <v>0</v>
      </c>
      <c r="F56" s="5328">
        <v>0</v>
      </c>
      <c r="G56" s="5335">
        <f t="shared" si="9"/>
        <v>0</v>
      </c>
      <c r="H56" s="5340">
        <f t="shared" si="2"/>
        <v>0</v>
      </c>
      <c r="I56" s="5341">
        <f t="shared" si="2"/>
        <v>0</v>
      </c>
      <c r="J56" s="5342">
        <f t="shared" si="3"/>
        <v>0</v>
      </c>
    </row>
    <row r="57" spans="1:10" ht="24" customHeight="1" thickBot="1">
      <c r="A57" s="5327" t="s">
        <v>300</v>
      </c>
      <c r="B57" s="5070">
        <v>0</v>
      </c>
      <c r="C57" s="5328">
        <v>0</v>
      </c>
      <c r="D57" s="5335">
        <f t="shared" si="8"/>
        <v>0</v>
      </c>
      <c r="E57" s="5070">
        <v>0</v>
      </c>
      <c r="F57" s="5328">
        <v>0</v>
      </c>
      <c r="G57" s="5335">
        <f t="shared" si="9"/>
        <v>0</v>
      </c>
      <c r="H57" s="5340">
        <f t="shared" si="2"/>
        <v>0</v>
      </c>
      <c r="I57" s="5341">
        <f t="shared" si="2"/>
        <v>0</v>
      </c>
      <c r="J57" s="5342">
        <f t="shared" si="3"/>
        <v>0</v>
      </c>
    </row>
    <row r="58" spans="1:10" ht="24" customHeight="1" thickBot="1">
      <c r="A58" s="5327" t="s">
        <v>301</v>
      </c>
      <c r="B58" s="5070">
        <v>0</v>
      </c>
      <c r="C58" s="5328">
        <v>0</v>
      </c>
      <c r="D58" s="5335">
        <f t="shared" si="8"/>
        <v>0</v>
      </c>
      <c r="E58" s="5070">
        <v>0</v>
      </c>
      <c r="F58" s="5328">
        <v>0</v>
      </c>
      <c r="G58" s="5335">
        <f t="shared" si="9"/>
        <v>0</v>
      </c>
      <c r="H58" s="5340">
        <f>SUM(B58,E58)</f>
        <v>0</v>
      </c>
      <c r="I58" s="5341">
        <f t="shared" si="2"/>
        <v>0</v>
      </c>
      <c r="J58" s="5342">
        <f t="shared" si="3"/>
        <v>0</v>
      </c>
    </row>
    <row r="59" spans="1:10" ht="45.75" customHeight="1" thickBot="1">
      <c r="A59" s="5327" t="s">
        <v>302</v>
      </c>
      <c r="B59" s="5070">
        <v>0</v>
      </c>
      <c r="C59" s="5328">
        <v>0</v>
      </c>
      <c r="D59" s="5335">
        <f t="shared" si="8"/>
        <v>0</v>
      </c>
      <c r="E59" s="5070">
        <v>0</v>
      </c>
      <c r="F59" s="5328">
        <v>0</v>
      </c>
      <c r="G59" s="5335">
        <f t="shared" si="9"/>
        <v>0</v>
      </c>
      <c r="H59" s="5340">
        <f t="shared" si="2"/>
        <v>0</v>
      </c>
      <c r="I59" s="5341">
        <f t="shared" si="2"/>
        <v>0</v>
      </c>
      <c r="J59" s="5342">
        <f t="shared" si="3"/>
        <v>0</v>
      </c>
    </row>
    <row r="60" spans="1:10" ht="48.75" customHeight="1" thickBot="1">
      <c r="A60" s="5327" t="s">
        <v>303</v>
      </c>
      <c r="B60" s="5070">
        <v>0</v>
      </c>
      <c r="C60" s="5328">
        <v>0</v>
      </c>
      <c r="D60" s="5335">
        <f t="shared" si="8"/>
        <v>0</v>
      </c>
      <c r="E60" s="5070">
        <v>0</v>
      </c>
      <c r="F60" s="5328">
        <v>0</v>
      </c>
      <c r="G60" s="5335">
        <f>E60+F60</f>
        <v>0</v>
      </c>
      <c r="H60" s="5340">
        <f>B60+E60</f>
        <v>0</v>
      </c>
      <c r="I60" s="5341">
        <f>C60+F60</f>
        <v>0</v>
      </c>
      <c r="J60" s="5342">
        <f>H60+I60</f>
        <v>0</v>
      </c>
    </row>
    <row r="61" spans="1:10" ht="35.25" customHeight="1" thickBot="1">
      <c r="A61" s="5327" t="s">
        <v>285</v>
      </c>
      <c r="B61" s="5070">
        <v>0</v>
      </c>
      <c r="C61" s="5328">
        <v>0</v>
      </c>
      <c r="D61" s="5335">
        <f t="shared" si="8"/>
        <v>0</v>
      </c>
      <c r="E61" s="5070">
        <v>0</v>
      </c>
      <c r="F61" s="5328">
        <v>0</v>
      </c>
      <c r="G61" s="5335">
        <f t="shared" si="9"/>
        <v>0</v>
      </c>
      <c r="H61" s="5340">
        <f t="shared" si="2"/>
        <v>0</v>
      </c>
      <c r="I61" s="5341">
        <f t="shared" si="2"/>
        <v>0</v>
      </c>
      <c r="J61" s="5342">
        <f t="shared" si="3"/>
        <v>0</v>
      </c>
    </row>
    <row r="62" spans="1:10" ht="25.5" hidden="1" customHeight="1">
      <c r="A62" s="5327" t="s">
        <v>286</v>
      </c>
      <c r="B62" s="5070">
        <v>0</v>
      </c>
      <c r="C62" s="5328">
        <v>0</v>
      </c>
      <c r="D62" s="5335">
        <f t="shared" si="8"/>
        <v>0</v>
      </c>
      <c r="E62" s="5070">
        <v>0</v>
      </c>
      <c r="F62" s="5328">
        <v>0</v>
      </c>
      <c r="G62" s="5335">
        <f t="shared" si="9"/>
        <v>0</v>
      </c>
      <c r="H62" s="5340">
        <f t="shared" si="2"/>
        <v>0</v>
      </c>
      <c r="I62" s="5341">
        <f t="shared" si="2"/>
        <v>0</v>
      </c>
      <c r="J62" s="5342">
        <f t="shared" si="3"/>
        <v>0</v>
      </c>
    </row>
    <row r="63" spans="1:10" ht="29.25" customHeight="1">
      <c r="A63" s="5355" t="s">
        <v>288</v>
      </c>
      <c r="B63" s="5333">
        <v>1</v>
      </c>
      <c r="C63" s="5333">
        <v>0</v>
      </c>
      <c r="D63" s="5361">
        <f t="shared" si="8"/>
        <v>1</v>
      </c>
      <c r="E63" s="5333">
        <v>0</v>
      </c>
      <c r="F63" s="5333">
        <v>0</v>
      </c>
      <c r="G63" s="5361">
        <f t="shared" si="9"/>
        <v>0</v>
      </c>
      <c r="H63" s="5343">
        <f t="shared" si="2"/>
        <v>1</v>
      </c>
      <c r="I63" s="5343">
        <f t="shared" si="2"/>
        <v>0</v>
      </c>
      <c r="J63" s="5356">
        <f t="shared" si="3"/>
        <v>1</v>
      </c>
    </row>
    <row r="64" spans="1:10" ht="33" customHeight="1" thickBot="1">
      <c r="A64" s="5357" t="s">
        <v>304</v>
      </c>
      <c r="B64" s="5334">
        <v>0</v>
      </c>
      <c r="C64" s="5334">
        <v>0</v>
      </c>
      <c r="D64" s="5334">
        <f t="shared" si="8"/>
        <v>0</v>
      </c>
      <c r="E64" s="5334">
        <v>0</v>
      </c>
      <c r="F64" s="5334">
        <v>0</v>
      </c>
      <c r="G64" s="5334">
        <f>E64+F64</f>
        <v>0</v>
      </c>
      <c r="H64" s="5362">
        <f>B64+E64</f>
        <v>0</v>
      </c>
      <c r="I64" s="5362">
        <f>C64+F64</f>
        <v>0</v>
      </c>
      <c r="J64" s="5363">
        <f>H64+I64</f>
        <v>0</v>
      </c>
    </row>
    <row r="65" spans="1:10" ht="24" customHeight="1" thickBot="1">
      <c r="A65" s="5358" t="s">
        <v>19</v>
      </c>
      <c r="B65" s="5322">
        <f>SUM(B48:B64)</f>
        <v>1</v>
      </c>
      <c r="C65" s="5346">
        <f>SUM(C48:C64)</f>
        <v>0</v>
      </c>
      <c r="D65" s="5347">
        <f t="shared" ref="D65:J65" si="10">SUM(D48:D63)</f>
        <v>1</v>
      </c>
      <c r="E65" s="5332">
        <f>SUM(E48:E64)</f>
        <v>0</v>
      </c>
      <c r="F65" s="5346">
        <f>SUM(F48:F64)</f>
        <v>0</v>
      </c>
      <c r="G65" s="5347">
        <f t="shared" si="10"/>
        <v>0</v>
      </c>
      <c r="H65" s="5332">
        <f t="shared" si="10"/>
        <v>1</v>
      </c>
      <c r="I65" s="5346">
        <f t="shared" si="10"/>
        <v>0</v>
      </c>
      <c r="J65" s="5347">
        <f t="shared" si="10"/>
        <v>1</v>
      </c>
    </row>
    <row r="66" spans="1:10" ht="29.25" customHeight="1" thickBot="1">
      <c r="A66" s="4446" t="s">
        <v>256</v>
      </c>
      <c r="B66" s="4448">
        <f t="shared" ref="B66:J66" si="11">B45+B65</f>
        <v>120</v>
      </c>
      <c r="C66" s="4449">
        <f t="shared" si="11"/>
        <v>1</v>
      </c>
      <c r="D66" s="4450">
        <f t="shared" si="11"/>
        <v>121</v>
      </c>
      <c r="E66" s="4451">
        <f t="shared" si="11"/>
        <v>107</v>
      </c>
      <c r="F66" s="4449">
        <f t="shared" si="11"/>
        <v>1</v>
      </c>
      <c r="G66" s="4450">
        <f t="shared" si="11"/>
        <v>108</v>
      </c>
      <c r="H66" s="4451">
        <f t="shared" si="11"/>
        <v>227</v>
      </c>
      <c r="I66" s="4449">
        <f t="shared" si="11"/>
        <v>2</v>
      </c>
      <c r="J66" s="4450">
        <f t="shared" si="11"/>
        <v>229</v>
      </c>
    </row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J42" sqref="J42"/>
    </sheetView>
  </sheetViews>
  <sheetFormatPr defaultRowHeight="25.5"/>
  <cols>
    <col min="1" max="1" width="3" style="223" customWidth="1"/>
    <col min="2" max="2" width="88.42578125" style="223" customWidth="1"/>
    <col min="3" max="3" width="14.140625" style="223" customWidth="1"/>
    <col min="4" max="4" width="12.85546875" style="223" customWidth="1"/>
    <col min="5" max="5" width="12.28515625" style="223" customWidth="1"/>
    <col min="6" max="6" width="14.5703125" style="223" customWidth="1"/>
    <col min="7" max="7" width="13" style="223" customWidth="1"/>
    <col min="8" max="8" width="11" style="223" customWidth="1"/>
    <col min="9" max="9" width="14" style="223" customWidth="1"/>
    <col min="10" max="10" width="14.7109375" style="223" customWidth="1"/>
    <col min="11" max="11" width="14.28515625" style="223" customWidth="1"/>
    <col min="12" max="12" width="13.85546875" style="223" customWidth="1"/>
    <col min="13" max="13" width="12.140625" style="223" customWidth="1"/>
    <col min="14" max="14" width="12" style="223" customWidth="1"/>
    <col min="15" max="15" width="14" style="223" customWidth="1"/>
    <col min="16" max="16" width="13.42578125" style="223" customWidth="1"/>
    <col min="17" max="17" width="12" style="223" customWidth="1"/>
    <col min="18" max="18" width="14.5703125" style="223" customWidth="1"/>
    <col min="19" max="19" width="13.5703125" style="223" customWidth="1"/>
    <col min="20" max="20" width="12.570312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88.42578125" style="223" customWidth="1"/>
    <col min="259" max="259" width="12.7109375" style="223" customWidth="1"/>
    <col min="260" max="260" width="12.85546875" style="223" customWidth="1"/>
    <col min="261" max="261" width="12.28515625" style="223" customWidth="1"/>
    <col min="262" max="262" width="10.28515625" style="223" customWidth="1"/>
    <col min="263" max="263" width="8.7109375" style="223" customWidth="1"/>
    <col min="264" max="264" width="11" style="223" customWidth="1"/>
    <col min="265" max="265" width="9.42578125" style="223" customWidth="1"/>
    <col min="266" max="266" width="10.42578125" style="223" customWidth="1"/>
    <col min="267" max="267" width="14.28515625" style="223" customWidth="1"/>
    <col min="268" max="269" width="9.5703125" style="223" customWidth="1"/>
    <col min="270" max="273" width="12" style="223" customWidth="1"/>
    <col min="274" max="274" width="12.5703125" style="223" customWidth="1"/>
    <col min="275" max="275" width="11" style="223" customWidth="1"/>
    <col min="276" max="276" width="10.8554687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88.42578125" style="223" customWidth="1"/>
    <col min="515" max="515" width="12.7109375" style="223" customWidth="1"/>
    <col min="516" max="516" width="12.85546875" style="223" customWidth="1"/>
    <col min="517" max="517" width="12.28515625" style="223" customWidth="1"/>
    <col min="518" max="518" width="10.28515625" style="223" customWidth="1"/>
    <col min="519" max="519" width="8.7109375" style="223" customWidth="1"/>
    <col min="520" max="520" width="11" style="223" customWidth="1"/>
    <col min="521" max="521" width="9.42578125" style="223" customWidth="1"/>
    <col min="522" max="522" width="10.42578125" style="223" customWidth="1"/>
    <col min="523" max="523" width="14.28515625" style="223" customWidth="1"/>
    <col min="524" max="525" width="9.5703125" style="223" customWidth="1"/>
    <col min="526" max="529" width="12" style="223" customWidth="1"/>
    <col min="530" max="530" width="12.5703125" style="223" customWidth="1"/>
    <col min="531" max="531" width="11" style="223" customWidth="1"/>
    <col min="532" max="532" width="10.8554687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88.42578125" style="223" customWidth="1"/>
    <col min="771" max="771" width="12.7109375" style="223" customWidth="1"/>
    <col min="772" max="772" width="12.85546875" style="223" customWidth="1"/>
    <col min="773" max="773" width="12.28515625" style="223" customWidth="1"/>
    <col min="774" max="774" width="10.28515625" style="223" customWidth="1"/>
    <col min="775" max="775" width="8.7109375" style="223" customWidth="1"/>
    <col min="776" max="776" width="11" style="223" customWidth="1"/>
    <col min="777" max="777" width="9.42578125" style="223" customWidth="1"/>
    <col min="778" max="778" width="10.42578125" style="223" customWidth="1"/>
    <col min="779" max="779" width="14.28515625" style="223" customWidth="1"/>
    <col min="780" max="781" width="9.5703125" style="223" customWidth="1"/>
    <col min="782" max="785" width="12" style="223" customWidth="1"/>
    <col min="786" max="786" width="12.5703125" style="223" customWidth="1"/>
    <col min="787" max="787" width="11" style="223" customWidth="1"/>
    <col min="788" max="788" width="10.8554687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88.42578125" style="223" customWidth="1"/>
    <col min="1027" max="1027" width="12.7109375" style="223" customWidth="1"/>
    <col min="1028" max="1028" width="12.85546875" style="223" customWidth="1"/>
    <col min="1029" max="1029" width="12.28515625" style="223" customWidth="1"/>
    <col min="1030" max="1030" width="10.28515625" style="223" customWidth="1"/>
    <col min="1031" max="1031" width="8.7109375" style="223" customWidth="1"/>
    <col min="1032" max="1032" width="11" style="223" customWidth="1"/>
    <col min="1033" max="1033" width="9.42578125" style="223" customWidth="1"/>
    <col min="1034" max="1034" width="10.42578125" style="223" customWidth="1"/>
    <col min="1035" max="1035" width="14.28515625" style="223" customWidth="1"/>
    <col min="1036" max="1037" width="9.5703125" style="223" customWidth="1"/>
    <col min="1038" max="1041" width="12" style="223" customWidth="1"/>
    <col min="1042" max="1042" width="12.5703125" style="223" customWidth="1"/>
    <col min="1043" max="1043" width="11" style="223" customWidth="1"/>
    <col min="1044" max="1044" width="10.8554687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88.42578125" style="223" customWidth="1"/>
    <col min="1283" max="1283" width="12.7109375" style="223" customWidth="1"/>
    <col min="1284" max="1284" width="12.85546875" style="223" customWidth="1"/>
    <col min="1285" max="1285" width="12.28515625" style="223" customWidth="1"/>
    <col min="1286" max="1286" width="10.28515625" style="223" customWidth="1"/>
    <col min="1287" max="1287" width="8.7109375" style="223" customWidth="1"/>
    <col min="1288" max="1288" width="11" style="223" customWidth="1"/>
    <col min="1289" max="1289" width="9.42578125" style="223" customWidth="1"/>
    <col min="1290" max="1290" width="10.42578125" style="223" customWidth="1"/>
    <col min="1291" max="1291" width="14.28515625" style="223" customWidth="1"/>
    <col min="1292" max="1293" width="9.5703125" style="223" customWidth="1"/>
    <col min="1294" max="1297" width="12" style="223" customWidth="1"/>
    <col min="1298" max="1298" width="12.5703125" style="223" customWidth="1"/>
    <col min="1299" max="1299" width="11" style="223" customWidth="1"/>
    <col min="1300" max="1300" width="10.8554687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88.42578125" style="223" customWidth="1"/>
    <col min="1539" max="1539" width="12.7109375" style="223" customWidth="1"/>
    <col min="1540" max="1540" width="12.85546875" style="223" customWidth="1"/>
    <col min="1541" max="1541" width="12.28515625" style="223" customWidth="1"/>
    <col min="1542" max="1542" width="10.28515625" style="223" customWidth="1"/>
    <col min="1543" max="1543" width="8.7109375" style="223" customWidth="1"/>
    <col min="1544" max="1544" width="11" style="223" customWidth="1"/>
    <col min="1545" max="1545" width="9.42578125" style="223" customWidth="1"/>
    <col min="1546" max="1546" width="10.42578125" style="223" customWidth="1"/>
    <col min="1547" max="1547" width="14.28515625" style="223" customWidth="1"/>
    <col min="1548" max="1549" width="9.5703125" style="223" customWidth="1"/>
    <col min="1550" max="1553" width="12" style="223" customWidth="1"/>
    <col min="1554" max="1554" width="12.5703125" style="223" customWidth="1"/>
    <col min="1555" max="1555" width="11" style="223" customWidth="1"/>
    <col min="1556" max="1556" width="10.8554687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88.42578125" style="223" customWidth="1"/>
    <col min="1795" max="1795" width="12.7109375" style="223" customWidth="1"/>
    <col min="1796" max="1796" width="12.85546875" style="223" customWidth="1"/>
    <col min="1797" max="1797" width="12.28515625" style="223" customWidth="1"/>
    <col min="1798" max="1798" width="10.28515625" style="223" customWidth="1"/>
    <col min="1799" max="1799" width="8.7109375" style="223" customWidth="1"/>
    <col min="1800" max="1800" width="11" style="223" customWidth="1"/>
    <col min="1801" max="1801" width="9.42578125" style="223" customWidth="1"/>
    <col min="1802" max="1802" width="10.42578125" style="223" customWidth="1"/>
    <col min="1803" max="1803" width="14.28515625" style="223" customWidth="1"/>
    <col min="1804" max="1805" width="9.5703125" style="223" customWidth="1"/>
    <col min="1806" max="1809" width="12" style="223" customWidth="1"/>
    <col min="1810" max="1810" width="12.5703125" style="223" customWidth="1"/>
    <col min="1811" max="1811" width="11" style="223" customWidth="1"/>
    <col min="1812" max="1812" width="10.8554687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88.42578125" style="223" customWidth="1"/>
    <col min="2051" max="2051" width="12.7109375" style="223" customWidth="1"/>
    <col min="2052" max="2052" width="12.85546875" style="223" customWidth="1"/>
    <col min="2053" max="2053" width="12.28515625" style="223" customWidth="1"/>
    <col min="2054" max="2054" width="10.28515625" style="223" customWidth="1"/>
    <col min="2055" max="2055" width="8.7109375" style="223" customWidth="1"/>
    <col min="2056" max="2056" width="11" style="223" customWidth="1"/>
    <col min="2057" max="2057" width="9.42578125" style="223" customWidth="1"/>
    <col min="2058" max="2058" width="10.42578125" style="223" customWidth="1"/>
    <col min="2059" max="2059" width="14.28515625" style="223" customWidth="1"/>
    <col min="2060" max="2061" width="9.5703125" style="223" customWidth="1"/>
    <col min="2062" max="2065" width="12" style="223" customWidth="1"/>
    <col min="2066" max="2066" width="12.5703125" style="223" customWidth="1"/>
    <col min="2067" max="2067" width="11" style="223" customWidth="1"/>
    <col min="2068" max="2068" width="10.8554687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88.42578125" style="223" customWidth="1"/>
    <col min="2307" max="2307" width="12.7109375" style="223" customWidth="1"/>
    <col min="2308" max="2308" width="12.85546875" style="223" customWidth="1"/>
    <col min="2309" max="2309" width="12.28515625" style="223" customWidth="1"/>
    <col min="2310" max="2310" width="10.28515625" style="223" customWidth="1"/>
    <col min="2311" max="2311" width="8.7109375" style="223" customWidth="1"/>
    <col min="2312" max="2312" width="11" style="223" customWidth="1"/>
    <col min="2313" max="2313" width="9.42578125" style="223" customWidth="1"/>
    <col min="2314" max="2314" width="10.42578125" style="223" customWidth="1"/>
    <col min="2315" max="2315" width="14.28515625" style="223" customWidth="1"/>
    <col min="2316" max="2317" width="9.5703125" style="223" customWidth="1"/>
    <col min="2318" max="2321" width="12" style="223" customWidth="1"/>
    <col min="2322" max="2322" width="12.5703125" style="223" customWidth="1"/>
    <col min="2323" max="2323" width="11" style="223" customWidth="1"/>
    <col min="2324" max="2324" width="10.8554687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88.42578125" style="223" customWidth="1"/>
    <col min="2563" max="2563" width="12.7109375" style="223" customWidth="1"/>
    <col min="2564" max="2564" width="12.85546875" style="223" customWidth="1"/>
    <col min="2565" max="2565" width="12.28515625" style="223" customWidth="1"/>
    <col min="2566" max="2566" width="10.28515625" style="223" customWidth="1"/>
    <col min="2567" max="2567" width="8.7109375" style="223" customWidth="1"/>
    <col min="2568" max="2568" width="11" style="223" customWidth="1"/>
    <col min="2569" max="2569" width="9.42578125" style="223" customWidth="1"/>
    <col min="2570" max="2570" width="10.42578125" style="223" customWidth="1"/>
    <col min="2571" max="2571" width="14.28515625" style="223" customWidth="1"/>
    <col min="2572" max="2573" width="9.5703125" style="223" customWidth="1"/>
    <col min="2574" max="2577" width="12" style="223" customWidth="1"/>
    <col min="2578" max="2578" width="12.5703125" style="223" customWidth="1"/>
    <col min="2579" max="2579" width="11" style="223" customWidth="1"/>
    <col min="2580" max="2580" width="10.8554687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88.42578125" style="223" customWidth="1"/>
    <col min="2819" max="2819" width="12.7109375" style="223" customWidth="1"/>
    <col min="2820" max="2820" width="12.85546875" style="223" customWidth="1"/>
    <col min="2821" max="2821" width="12.28515625" style="223" customWidth="1"/>
    <col min="2822" max="2822" width="10.28515625" style="223" customWidth="1"/>
    <col min="2823" max="2823" width="8.7109375" style="223" customWidth="1"/>
    <col min="2824" max="2824" width="11" style="223" customWidth="1"/>
    <col min="2825" max="2825" width="9.42578125" style="223" customWidth="1"/>
    <col min="2826" max="2826" width="10.42578125" style="223" customWidth="1"/>
    <col min="2827" max="2827" width="14.28515625" style="223" customWidth="1"/>
    <col min="2828" max="2829" width="9.5703125" style="223" customWidth="1"/>
    <col min="2830" max="2833" width="12" style="223" customWidth="1"/>
    <col min="2834" max="2834" width="12.5703125" style="223" customWidth="1"/>
    <col min="2835" max="2835" width="11" style="223" customWidth="1"/>
    <col min="2836" max="2836" width="10.8554687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88.42578125" style="223" customWidth="1"/>
    <col min="3075" max="3075" width="12.7109375" style="223" customWidth="1"/>
    <col min="3076" max="3076" width="12.85546875" style="223" customWidth="1"/>
    <col min="3077" max="3077" width="12.28515625" style="223" customWidth="1"/>
    <col min="3078" max="3078" width="10.28515625" style="223" customWidth="1"/>
    <col min="3079" max="3079" width="8.7109375" style="223" customWidth="1"/>
    <col min="3080" max="3080" width="11" style="223" customWidth="1"/>
    <col min="3081" max="3081" width="9.42578125" style="223" customWidth="1"/>
    <col min="3082" max="3082" width="10.42578125" style="223" customWidth="1"/>
    <col min="3083" max="3083" width="14.28515625" style="223" customWidth="1"/>
    <col min="3084" max="3085" width="9.5703125" style="223" customWidth="1"/>
    <col min="3086" max="3089" width="12" style="223" customWidth="1"/>
    <col min="3090" max="3090" width="12.5703125" style="223" customWidth="1"/>
    <col min="3091" max="3091" width="11" style="223" customWidth="1"/>
    <col min="3092" max="3092" width="10.8554687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88.42578125" style="223" customWidth="1"/>
    <col min="3331" max="3331" width="12.7109375" style="223" customWidth="1"/>
    <col min="3332" max="3332" width="12.85546875" style="223" customWidth="1"/>
    <col min="3333" max="3333" width="12.28515625" style="223" customWidth="1"/>
    <col min="3334" max="3334" width="10.28515625" style="223" customWidth="1"/>
    <col min="3335" max="3335" width="8.7109375" style="223" customWidth="1"/>
    <col min="3336" max="3336" width="11" style="223" customWidth="1"/>
    <col min="3337" max="3337" width="9.42578125" style="223" customWidth="1"/>
    <col min="3338" max="3338" width="10.42578125" style="223" customWidth="1"/>
    <col min="3339" max="3339" width="14.28515625" style="223" customWidth="1"/>
    <col min="3340" max="3341" width="9.5703125" style="223" customWidth="1"/>
    <col min="3342" max="3345" width="12" style="223" customWidth="1"/>
    <col min="3346" max="3346" width="12.5703125" style="223" customWidth="1"/>
    <col min="3347" max="3347" width="11" style="223" customWidth="1"/>
    <col min="3348" max="3348" width="10.8554687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88.42578125" style="223" customWidth="1"/>
    <col min="3587" max="3587" width="12.7109375" style="223" customWidth="1"/>
    <col min="3588" max="3588" width="12.85546875" style="223" customWidth="1"/>
    <col min="3589" max="3589" width="12.28515625" style="223" customWidth="1"/>
    <col min="3590" max="3590" width="10.28515625" style="223" customWidth="1"/>
    <col min="3591" max="3591" width="8.7109375" style="223" customWidth="1"/>
    <col min="3592" max="3592" width="11" style="223" customWidth="1"/>
    <col min="3593" max="3593" width="9.42578125" style="223" customWidth="1"/>
    <col min="3594" max="3594" width="10.42578125" style="223" customWidth="1"/>
    <col min="3595" max="3595" width="14.28515625" style="223" customWidth="1"/>
    <col min="3596" max="3597" width="9.5703125" style="223" customWidth="1"/>
    <col min="3598" max="3601" width="12" style="223" customWidth="1"/>
    <col min="3602" max="3602" width="12.5703125" style="223" customWidth="1"/>
    <col min="3603" max="3603" width="11" style="223" customWidth="1"/>
    <col min="3604" max="3604" width="10.8554687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88.42578125" style="223" customWidth="1"/>
    <col min="3843" max="3843" width="12.7109375" style="223" customWidth="1"/>
    <col min="3844" max="3844" width="12.85546875" style="223" customWidth="1"/>
    <col min="3845" max="3845" width="12.28515625" style="223" customWidth="1"/>
    <col min="3846" max="3846" width="10.28515625" style="223" customWidth="1"/>
    <col min="3847" max="3847" width="8.7109375" style="223" customWidth="1"/>
    <col min="3848" max="3848" width="11" style="223" customWidth="1"/>
    <col min="3849" max="3849" width="9.42578125" style="223" customWidth="1"/>
    <col min="3850" max="3850" width="10.42578125" style="223" customWidth="1"/>
    <col min="3851" max="3851" width="14.28515625" style="223" customWidth="1"/>
    <col min="3852" max="3853" width="9.5703125" style="223" customWidth="1"/>
    <col min="3854" max="3857" width="12" style="223" customWidth="1"/>
    <col min="3858" max="3858" width="12.5703125" style="223" customWidth="1"/>
    <col min="3859" max="3859" width="11" style="223" customWidth="1"/>
    <col min="3860" max="3860" width="10.8554687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88.42578125" style="223" customWidth="1"/>
    <col min="4099" max="4099" width="12.7109375" style="223" customWidth="1"/>
    <col min="4100" max="4100" width="12.85546875" style="223" customWidth="1"/>
    <col min="4101" max="4101" width="12.28515625" style="223" customWidth="1"/>
    <col min="4102" max="4102" width="10.28515625" style="223" customWidth="1"/>
    <col min="4103" max="4103" width="8.7109375" style="223" customWidth="1"/>
    <col min="4104" max="4104" width="11" style="223" customWidth="1"/>
    <col min="4105" max="4105" width="9.42578125" style="223" customWidth="1"/>
    <col min="4106" max="4106" width="10.42578125" style="223" customWidth="1"/>
    <col min="4107" max="4107" width="14.28515625" style="223" customWidth="1"/>
    <col min="4108" max="4109" width="9.5703125" style="223" customWidth="1"/>
    <col min="4110" max="4113" width="12" style="223" customWidth="1"/>
    <col min="4114" max="4114" width="12.5703125" style="223" customWidth="1"/>
    <col min="4115" max="4115" width="11" style="223" customWidth="1"/>
    <col min="4116" max="4116" width="10.8554687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88.42578125" style="223" customWidth="1"/>
    <col min="4355" max="4355" width="12.7109375" style="223" customWidth="1"/>
    <col min="4356" max="4356" width="12.85546875" style="223" customWidth="1"/>
    <col min="4357" max="4357" width="12.28515625" style="223" customWidth="1"/>
    <col min="4358" max="4358" width="10.28515625" style="223" customWidth="1"/>
    <col min="4359" max="4359" width="8.7109375" style="223" customWidth="1"/>
    <col min="4360" max="4360" width="11" style="223" customWidth="1"/>
    <col min="4361" max="4361" width="9.42578125" style="223" customWidth="1"/>
    <col min="4362" max="4362" width="10.42578125" style="223" customWidth="1"/>
    <col min="4363" max="4363" width="14.28515625" style="223" customWidth="1"/>
    <col min="4364" max="4365" width="9.5703125" style="223" customWidth="1"/>
    <col min="4366" max="4369" width="12" style="223" customWidth="1"/>
    <col min="4370" max="4370" width="12.5703125" style="223" customWidth="1"/>
    <col min="4371" max="4371" width="11" style="223" customWidth="1"/>
    <col min="4372" max="4372" width="10.8554687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88.42578125" style="223" customWidth="1"/>
    <col min="4611" max="4611" width="12.7109375" style="223" customWidth="1"/>
    <col min="4612" max="4612" width="12.85546875" style="223" customWidth="1"/>
    <col min="4613" max="4613" width="12.28515625" style="223" customWidth="1"/>
    <col min="4614" max="4614" width="10.28515625" style="223" customWidth="1"/>
    <col min="4615" max="4615" width="8.7109375" style="223" customWidth="1"/>
    <col min="4616" max="4616" width="11" style="223" customWidth="1"/>
    <col min="4617" max="4617" width="9.42578125" style="223" customWidth="1"/>
    <col min="4618" max="4618" width="10.42578125" style="223" customWidth="1"/>
    <col min="4619" max="4619" width="14.28515625" style="223" customWidth="1"/>
    <col min="4620" max="4621" width="9.5703125" style="223" customWidth="1"/>
    <col min="4622" max="4625" width="12" style="223" customWidth="1"/>
    <col min="4626" max="4626" width="12.5703125" style="223" customWidth="1"/>
    <col min="4627" max="4627" width="11" style="223" customWidth="1"/>
    <col min="4628" max="4628" width="10.8554687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88.42578125" style="223" customWidth="1"/>
    <col min="4867" max="4867" width="12.7109375" style="223" customWidth="1"/>
    <col min="4868" max="4868" width="12.85546875" style="223" customWidth="1"/>
    <col min="4869" max="4869" width="12.28515625" style="223" customWidth="1"/>
    <col min="4870" max="4870" width="10.28515625" style="223" customWidth="1"/>
    <col min="4871" max="4871" width="8.7109375" style="223" customWidth="1"/>
    <col min="4872" max="4872" width="11" style="223" customWidth="1"/>
    <col min="4873" max="4873" width="9.42578125" style="223" customWidth="1"/>
    <col min="4874" max="4874" width="10.42578125" style="223" customWidth="1"/>
    <col min="4875" max="4875" width="14.28515625" style="223" customWidth="1"/>
    <col min="4876" max="4877" width="9.5703125" style="223" customWidth="1"/>
    <col min="4878" max="4881" width="12" style="223" customWidth="1"/>
    <col min="4882" max="4882" width="12.5703125" style="223" customWidth="1"/>
    <col min="4883" max="4883" width="11" style="223" customWidth="1"/>
    <col min="4884" max="4884" width="10.8554687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88.42578125" style="223" customWidth="1"/>
    <col min="5123" max="5123" width="12.7109375" style="223" customWidth="1"/>
    <col min="5124" max="5124" width="12.85546875" style="223" customWidth="1"/>
    <col min="5125" max="5125" width="12.28515625" style="223" customWidth="1"/>
    <col min="5126" max="5126" width="10.28515625" style="223" customWidth="1"/>
    <col min="5127" max="5127" width="8.7109375" style="223" customWidth="1"/>
    <col min="5128" max="5128" width="11" style="223" customWidth="1"/>
    <col min="5129" max="5129" width="9.42578125" style="223" customWidth="1"/>
    <col min="5130" max="5130" width="10.42578125" style="223" customWidth="1"/>
    <col min="5131" max="5131" width="14.28515625" style="223" customWidth="1"/>
    <col min="5132" max="5133" width="9.5703125" style="223" customWidth="1"/>
    <col min="5134" max="5137" width="12" style="223" customWidth="1"/>
    <col min="5138" max="5138" width="12.5703125" style="223" customWidth="1"/>
    <col min="5139" max="5139" width="11" style="223" customWidth="1"/>
    <col min="5140" max="5140" width="10.8554687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88.42578125" style="223" customWidth="1"/>
    <col min="5379" max="5379" width="12.7109375" style="223" customWidth="1"/>
    <col min="5380" max="5380" width="12.85546875" style="223" customWidth="1"/>
    <col min="5381" max="5381" width="12.28515625" style="223" customWidth="1"/>
    <col min="5382" max="5382" width="10.28515625" style="223" customWidth="1"/>
    <col min="5383" max="5383" width="8.7109375" style="223" customWidth="1"/>
    <col min="5384" max="5384" width="11" style="223" customWidth="1"/>
    <col min="5385" max="5385" width="9.42578125" style="223" customWidth="1"/>
    <col min="5386" max="5386" width="10.42578125" style="223" customWidth="1"/>
    <col min="5387" max="5387" width="14.28515625" style="223" customWidth="1"/>
    <col min="5388" max="5389" width="9.5703125" style="223" customWidth="1"/>
    <col min="5390" max="5393" width="12" style="223" customWidth="1"/>
    <col min="5394" max="5394" width="12.5703125" style="223" customWidth="1"/>
    <col min="5395" max="5395" width="11" style="223" customWidth="1"/>
    <col min="5396" max="5396" width="10.8554687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88.42578125" style="223" customWidth="1"/>
    <col min="5635" max="5635" width="12.7109375" style="223" customWidth="1"/>
    <col min="5636" max="5636" width="12.85546875" style="223" customWidth="1"/>
    <col min="5637" max="5637" width="12.28515625" style="223" customWidth="1"/>
    <col min="5638" max="5638" width="10.28515625" style="223" customWidth="1"/>
    <col min="5639" max="5639" width="8.7109375" style="223" customWidth="1"/>
    <col min="5640" max="5640" width="11" style="223" customWidth="1"/>
    <col min="5641" max="5641" width="9.42578125" style="223" customWidth="1"/>
    <col min="5642" max="5642" width="10.42578125" style="223" customWidth="1"/>
    <col min="5643" max="5643" width="14.28515625" style="223" customWidth="1"/>
    <col min="5644" max="5645" width="9.5703125" style="223" customWidth="1"/>
    <col min="5646" max="5649" width="12" style="223" customWidth="1"/>
    <col min="5650" max="5650" width="12.5703125" style="223" customWidth="1"/>
    <col min="5651" max="5651" width="11" style="223" customWidth="1"/>
    <col min="5652" max="5652" width="10.8554687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88.42578125" style="223" customWidth="1"/>
    <col min="5891" max="5891" width="12.7109375" style="223" customWidth="1"/>
    <col min="5892" max="5892" width="12.85546875" style="223" customWidth="1"/>
    <col min="5893" max="5893" width="12.28515625" style="223" customWidth="1"/>
    <col min="5894" max="5894" width="10.28515625" style="223" customWidth="1"/>
    <col min="5895" max="5895" width="8.7109375" style="223" customWidth="1"/>
    <col min="5896" max="5896" width="11" style="223" customWidth="1"/>
    <col min="5897" max="5897" width="9.42578125" style="223" customWidth="1"/>
    <col min="5898" max="5898" width="10.42578125" style="223" customWidth="1"/>
    <col min="5899" max="5899" width="14.28515625" style="223" customWidth="1"/>
    <col min="5900" max="5901" width="9.5703125" style="223" customWidth="1"/>
    <col min="5902" max="5905" width="12" style="223" customWidth="1"/>
    <col min="5906" max="5906" width="12.5703125" style="223" customWidth="1"/>
    <col min="5907" max="5907" width="11" style="223" customWidth="1"/>
    <col min="5908" max="5908" width="10.8554687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88.42578125" style="223" customWidth="1"/>
    <col min="6147" max="6147" width="12.7109375" style="223" customWidth="1"/>
    <col min="6148" max="6148" width="12.85546875" style="223" customWidth="1"/>
    <col min="6149" max="6149" width="12.28515625" style="223" customWidth="1"/>
    <col min="6150" max="6150" width="10.28515625" style="223" customWidth="1"/>
    <col min="6151" max="6151" width="8.7109375" style="223" customWidth="1"/>
    <col min="6152" max="6152" width="11" style="223" customWidth="1"/>
    <col min="6153" max="6153" width="9.42578125" style="223" customWidth="1"/>
    <col min="6154" max="6154" width="10.42578125" style="223" customWidth="1"/>
    <col min="6155" max="6155" width="14.28515625" style="223" customWidth="1"/>
    <col min="6156" max="6157" width="9.5703125" style="223" customWidth="1"/>
    <col min="6158" max="6161" width="12" style="223" customWidth="1"/>
    <col min="6162" max="6162" width="12.5703125" style="223" customWidth="1"/>
    <col min="6163" max="6163" width="11" style="223" customWidth="1"/>
    <col min="6164" max="6164" width="10.8554687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88.42578125" style="223" customWidth="1"/>
    <col min="6403" max="6403" width="12.7109375" style="223" customWidth="1"/>
    <col min="6404" max="6404" width="12.85546875" style="223" customWidth="1"/>
    <col min="6405" max="6405" width="12.28515625" style="223" customWidth="1"/>
    <col min="6406" max="6406" width="10.28515625" style="223" customWidth="1"/>
    <col min="6407" max="6407" width="8.7109375" style="223" customWidth="1"/>
    <col min="6408" max="6408" width="11" style="223" customWidth="1"/>
    <col min="6409" max="6409" width="9.42578125" style="223" customWidth="1"/>
    <col min="6410" max="6410" width="10.42578125" style="223" customWidth="1"/>
    <col min="6411" max="6411" width="14.28515625" style="223" customWidth="1"/>
    <col min="6412" max="6413" width="9.5703125" style="223" customWidth="1"/>
    <col min="6414" max="6417" width="12" style="223" customWidth="1"/>
    <col min="6418" max="6418" width="12.5703125" style="223" customWidth="1"/>
    <col min="6419" max="6419" width="11" style="223" customWidth="1"/>
    <col min="6420" max="6420" width="10.8554687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88.42578125" style="223" customWidth="1"/>
    <col min="6659" max="6659" width="12.7109375" style="223" customWidth="1"/>
    <col min="6660" max="6660" width="12.85546875" style="223" customWidth="1"/>
    <col min="6661" max="6661" width="12.28515625" style="223" customWidth="1"/>
    <col min="6662" max="6662" width="10.28515625" style="223" customWidth="1"/>
    <col min="6663" max="6663" width="8.7109375" style="223" customWidth="1"/>
    <col min="6664" max="6664" width="11" style="223" customWidth="1"/>
    <col min="6665" max="6665" width="9.42578125" style="223" customWidth="1"/>
    <col min="6666" max="6666" width="10.42578125" style="223" customWidth="1"/>
    <col min="6667" max="6667" width="14.28515625" style="223" customWidth="1"/>
    <col min="6668" max="6669" width="9.5703125" style="223" customWidth="1"/>
    <col min="6670" max="6673" width="12" style="223" customWidth="1"/>
    <col min="6674" max="6674" width="12.5703125" style="223" customWidth="1"/>
    <col min="6675" max="6675" width="11" style="223" customWidth="1"/>
    <col min="6676" max="6676" width="10.8554687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88.42578125" style="223" customWidth="1"/>
    <col min="6915" max="6915" width="12.7109375" style="223" customWidth="1"/>
    <col min="6916" max="6916" width="12.85546875" style="223" customWidth="1"/>
    <col min="6917" max="6917" width="12.28515625" style="223" customWidth="1"/>
    <col min="6918" max="6918" width="10.28515625" style="223" customWidth="1"/>
    <col min="6919" max="6919" width="8.7109375" style="223" customWidth="1"/>
    <col min="6920" max="6920" width="11" style="223" customWidth="1"/>
    <col min="6921" max="6921" width="9.42578125" style="223" customWidth="1"/>
    <col min="6922" max="6922" width="10.42578125" style="223" customWidth="1"/>
    <col min="6923" max="6923" width="14.28515625" style="223" customWidth="1"/>
    <col min="6924" max="6925" width="9.5703125" style="223" customWidth="1"/>
    <col min="6926" max="6929" width="12" style="223" customWidth="1"/>
    <col min="6930" max="6930" width="12.5703125" style="223" customWidth="1"/>
    <col min="6931" max="6931" width="11" style="223" customWidth="1"/>
    <col min="6932" max="6932" width="10.8554687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88.42578125" style="223" customWidth="1"/>
    <col min="7171" max="7171" width="12.7109375" style="223" customWidth="1"/>
    <col min="7172" max="7172" width="12.85546875" style="223" customWidth="1"/>
    <col min="7173" max="7173" width="12.28515625" style="223" customWidth="1"/>
    <col min="7174" max="7174" width="10.28515625" style="223" customWidth="1"/>
    <col min="7175" max="7175" width="8.7109375" style="223" customWidth="1"/>
    <col min="7176" max="7176" width="11" style="223" customWidth="1"/>
    <col min="7177" max="7177" width="9.42578125" style="223" customWidth="1"/>
    <col min="7178" max="7178" width="10.42578125" style="223" customWidth="1"/>
    <col min="7179" max="7179" width="14.28515625" style="223" customWidth="1"/>
    <col min="7180" max="7181" width="9.5703125" style="223" customWidth="1"/>
    <col min="7182" max="7185" width="12" style="223" customWidth="1"/>
    <col min="7186" max="7186" width="12.5703125" style="223" customWidth="1"/>
    <col min="7187" max="7187" width="11" style="223" customWidth="1"/>
    <col min="7188" max="7188" width="10.8554687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88.42578125" style="223" customWidth="1"/>
    <col min="7427" max="7427" width="12.7109375" style="223" customWidth="1"/>
    <col min="7428" max="7428" width="12.85546875" style="223" customWidth="1"/>
    <col min="7429" max="7429" width="12.28515625" style="223" customWidth="1"/>
    <col min="7430" max="7430" width="10.28515625" style="223" customWidth="1"/>
    <col min="7431" max="7431" width="8.7109375" style="223" customWidth="1"/>
    <col min="7432" max="7432" width="11" style="223" customWidth="1"/>
    <col min="7433" max="7433" width="9.42578125" style="223" customWidth="1"/>
    <col min="7434" max="7434" width="10.42578125" style="223" customWidth="1"/>
    <col min="7435" max="7435" width="14.28515625" style="223" customWidth="1"/>
    <col min="7436" max="7437" width="9.5703125" style="223" customWidth="1"/>
    <col min="7438" max="7441" width="12" style="223" customWidth="1"/>
    <col min="7442" max="7442" width="12.5703125" style="223" customWidth="1"/>
    <col min="7443" max="7443" width="11" style="223" customWidth="1"/>
    <col min="7444" max="7444" width="10.8554687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88.42578125" style="223" customWidth="1"/>
    <col min="7683" max="7683" width="12.7109375" style="223" customWidth="1"/>
    <col min="7684" max="7684" width="12.85546875" style="223" customWidth="1"/>
    <col min="7685" max="7685" width="12.28515625" style="223" customWidth="1"/>
    <col min="7686" max="7686" width="10.28515625" style="223" customWidth="1"/>
    <col min="7687" max="7687" width="8.7109375" style="223" customWidth="1"/>
    <col min="7688" max="7688" width="11" style="223" customWidth="1"/>
    <col min="7689" max="7689" width="9.42578125" style="223" customWidth="1"/>
    <col min="7690" max="7690" width="10.42578125" style="223" customWidth="1"/>
    <col min="7691" max="7691" width="14.28515625" style="223" customWidth="1"/>
    <col min="7692" max="7693" width="9.5703125" style="223" customWidth="1"/>
    <col min="7694" max="7697" width="12" style="223" customWidth="1"/>
    <col min="7698" max="7698" width="12.5703125" style="223" customWidth="1"/>
    <col min="7699" max="7699" width="11" style="223" customWidth="1"/>
    <col min="7700" max="7700" width="10.8554687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88.42578125" style="223" customWidth="1"/>
    <col min="7939" max="7939" width="12.7109375" style="223" customWidth="1"/>
    <col min="7940" max="7940" width="12.85546875" style="223" customWidth="1"/>
    <col min="7941" max="7941" width="12.28515625" style="223" customWidth="1"/>
    <col min="7942" max="7942" width="10.28515625" style="223" customWidth="1"/>
    <col min="7943" max="7943" width="8.7109375" style="223" customWidth="1"/>
    <col min="7944" max="7944" width="11" style="223" customWidth="1"/>
    <col min="7945" max="7945" width="9.42578125" style="223" customWidth="1"/>
    <col min="7946" max="7946" width="10.42578125" style="223" customWidth="1"/>
    <col min="7947" max="7947" width="14.28515625" style="223" customWidth="1"/>
    <col min="7948" max="7949" width="9.5703125" style="223" customWidth="1"/>
    <col min="7950" max="7953" width="12" style="223" customWidth="1"/>
    <col min="7954" max="7954" width="12.5703125" style="223" customWidth="1"/>
    <col min="7955" max="7955" width="11" style="223" customWidth="1"/>
    <col min="7956" max="7956" width="10.8554687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88.42578125" style="223" customWidth="1"/>
    <col min="8195" max="8195" width="12.7109375" style="223" customWidth="1"/>
    <col min="8196" max="8196" width="12.85546875" style="223" customWidth="1"/>
    <col min="8197" max="8197" width="12.28515625" style="223" customWidth="1"/>
    <col min="8198" max="8198" width="10.28515625" style="223" customWidth="1"/>
    <col min="8199" max="8199" width="8.7109375" style="223" customWidth="1"/>
    <col min="8200" max="8200" width="11" style="223" customWidth="1"/>
    <col min="8201" max="8201" width="9.42578125" style="223" customWidth="1"/>
    <col min="8202" max="8202" width="10.42578125" style="223" customWidth="1"/>
    <col min="8203" max="8203" width="14.28515625" style="223" customWidth="1"/>
    <col min="8204" max="8205" width="9.5703125" style="223" customWidth="1"/>
    <col min="8206" max="8209" width="12" style="223" customWidth="1"/>
    <col min="8210" max="8210" width="12.5703125" style="223" customWidth="1"/>
    <col min="8211" max="8211" width="11" style="223" customWidth="1"/>
    <col min="8212" max="8212" width="10.8554687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88.42578125" style="223" customWidth="1"/>
    <col min="8451" max="8451" width="12.7109375" style="223" customWidth="1"/>
    <col min="8452" max="8452" width="12.85546875" style="223" customWidth="1"/>
    <col min="8453" max="8453" width="12.28515625" style="223" customWidth="1"/>
    <col min="8454" max="8454" width="10.28515625" style="223" customWidth="1"/>
    <col min="8455" max="8455" width="8.7109375" style="223" customWidth="1"/>
    <col min="8456" max="8456" width="11" style="223" customWidth="1"/>
    <col min="8457" max="8457" width="9.42578125" style="223" customWidth="1"/>
    <col min="8458" max="8458" width="10.42578125" style="223" customWidth="1"/>
    <col min="8459" max="8459" width="14.28515625" style="223" customWidth="1"/>
    <col min="8460" max="8461" width="9.5703125" style="223" customWidth="1"/>
    <col min="8462" max="8465" width="12" style="223" customWidth="1"/>
    <col min="8466" max="8466" width="12.5703125" style="223" customWidth="1"/>
    <col min="8467" max="8467" width="11" style="223" customWidth="1"/>
    <col min="8468" max="8468" width="10.8554687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88.42578125" style="223" customWidth="1"/>
    <col min="8707" max="8707" width="12.7109375" style="223" customWidth="1"/>
    <col min="8708" max="8708" width="12.85546875" style="223" customWidth="1"/>
    <col min="8709" max="8709" width="12.28515625" style="223" customWidth="1"/>
    <col min="8710" max="8710" width="10.28515625" style="223" customWidth="1"/>
    <col min="8711" max="8711" width="8.7109375" style="223" customWidth="1"/>
    <col min="8712" max="8712" width="11" style="223" customWidth="1"/>
    <col min="8713" max="8713" width="9.42578125" style="223" customWidth="1"/>
    <col min="8714" max="8714" width="10.42578125" style="223" customWidth="1"/>
    <col min="8715" max="8715" width="14.28515625" style="223" customWidth="1"/>
    <col min="8716" max="8717" width="9.5703125" style="223" customWidth="1"/>
    <col min="8718" max="8721" width="12" style="223" customWidth="1"/>
    <col min="8722" max="8722" width="12.5703125" style="223" customWidth="1"/>
    <col min="8723" max="8723" width="11" style="223" customWidth="1"/>
    <col min="8724" max="8724" width="10.8554687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88.42578125" style="223" customWidth="1"/>
    <col min="8963" max="8963" width="12.7109375" style="223" customWidth="1"/>
    <col min="8964" max="8964" width="12.85546875" style="223" customWidth="1"/>
    <col min="8965" max="8965" width="12.28515625" style="223" customWidth="1"/>
    <col min="8966" max="8966" width="10.28515625" style="223" customWidth="1"/>
    <col min="8967" max="8967" width="8.7109375" style="223" customWidth="1"/>
    <col min="8968" max="8968" width="11" style="223" customWidth="1"/>
    <col min="8969" max="8969" width="9.42578125" style="223" customWidth="1"/>
    <col min="8970" max="8970" width="10.42578125" style="223" customWidth="1"/>
    <col min="8971" max="8971" width="14.28515625" style="223" customWidth="1"/>
    <col min="8972" max="8973" width="9.5703125" style="223" customWidth="1"/>
    <col min="8974" max="8977" width="12" style="223" customWidth="1"/>
    <col min="8978" max="8978" width="12.5703125" style="223" customWidth="1"/>
    <col min="8979" max="8979" width="11" style="223" customWidth="1"/>
    <col min="8980" max="8980" width="10.8554687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88.42578125" style="223" customWidth="1"/>
    <col min="9219" max="9219" width="12.7109375" style="223" customWidth="1"/>
    <col min="9220" max="9220" width="12.85546875" style="223" customWidth="1"/>
    <col min="9221" max="9221" width="12.28515625" style="223" customWidth="1"/>
    <col min="9222" max="9222" width="10.28515625" style="223" customWidth="1"/>
    <col min="9223" max="9223" width="8.7109375" style="223" customWidth="1"/>
    <col min="9224" max="9224" width="11" style="223" customWidth="1"/>
    <col min="9225" max="9225" width="9.42578125" style="223" customWidth="1"/>
    <col min="9226" max="9226" width="10.42578125" style="223" customWidth="1"/>
    <col min="9227" max="9227" width="14.28515625" style="223" customWidth="1"/>
    <col min="9228" max="9229" width="9.5703125" style="223" customWidth="1"/>
    <col min="9230" max="9233" width="12" style="223" customWidth="1"/>
    <col min="9234" max="9234" width="12.5703125" style="223" customWidth="1"/>
    <col min="9235" max="9235" width="11" style="223" customWidth="1"/>
    <col min="9236" max="9236" width="10.8554687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88.42578125" style="223" customWidth="1"/>
    <col min="9475" max="9475" width="12.7109375" style="223" customWidth="1"/>
    <col min="9476" max="9476" width="12.85546875" style="223" customWidth="1"/>
    <col min="9477" max="9477" width="12.28515625" style="223" customWidth="1"/>
    <col min="9478" max="9478" width="10.28515625" style="223" customWidth="1"/>
    <col min="9479" max="9479" width="8.7109375" style="223" customWidth="1"/>
    <col min="9480" max="9480" width="11" style="223" customWidth="1"/>
    <col min="9481" max="9481" width="9.42578125" style="223" customWidth="1"/>
    <col min="9482" max="9482" width="10.42578125" style="223" customWidth="1"/>
    <col min="9483" max="9483" width="14.28515625" style="223" customWidth="1"/>
    <col min="9484" max="9485" width="9.5703125" style="223" customWidth="1"/>
    <col min="9486" max="9489" width="12" style="223" customWidth="1"/>
    <col min="9490" max="9490" width="12.5703125" style="223" customWidth="1"/>
    <col min="9491" max="9491" width="11" style="223" customWidth="1"/>
    <col min="9492" max="9492" width="10.8554687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88.42578125" style="223" customWidth="1"/>
    <col min="9731" max="9731" width="12.7109375" style="223" customWidth="1"/>
    <col min="9732" max="9732" width="12.85546875" style="223" customWidth="1"/>
    <col min="9733" max="9733" width="12.28515625" style="223" customWidth="1"/>
    <col min="9734" max="9734" width="10.28515625" style="223" customWidth="1"/>
    <col min="9735" max="9735" width="8.7109375" style="223" customWidth="1"/>
    <col min="9736" max="9736" width="11" style="223" customWidth="1"/>
    <col min="9737" max="9737" width="9.42578125" style="223" customWidth="1"/>
    <col min="9738" max="9738" width="10.42578125" style="223" customWidth="1"/>
    <col min="9739" max="9739" width="14.28515625" style="223" customWidth="1"/>
    <col min="9740" max="9741" width="9.5703125" style="223" customWidth="1"/>
    <col min="9742" max="9745" width="12" style="223" customWidth="1"/>
    <col min="9746" max="9746" width="12.5703125" style="223" customWidth="1"/>
    <col min="9747" max="9747" width="11" style="223" customWidth="1"/>
    <col min="9748" max="9748" width="10.8554687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88.42578125" style="223" customWidth="1"/>
    <col min="9987" max="9987" width="12.7109375" style="223" customWidth="1"/>
    <col min="9988" max="9988" width="12.85546875" style="223" customWidth="1"/>
    <col min="9989" max="9989" width="12.28515625" style="223" customWidth="1"/>
    <col min="9990" max="9990" width="10.28515625" style="223" customWidth="1"/>
    <col min="9991" max="9991" width="8.7109375" style="223" customWidth="1"/>
    <col min="9992" max="9992" width="11" style="223" customWidth="1"/>
    <col min="9993" max="9993" width="9.42578125" style="223" customWidth="1"/>
    <col min="9994" max="9994" width="10.42578125" style="223" customWidth="1"/>
    <col min="9995" max="9995" width="14.28515625" style="223" customWidth="1"/>
    <col min="9996" max="9997" width="9.5703125" style="223" customWidth="1"/>
    <col min="9998" max="10001" width="12" style="223" customWidth="1"/>
    <col min="10002" max="10002" width="12.5703125" style="223" customWidth="1"/>
    <col min="10003" max="10003" width="11" style="223" customWidth="1"/>
    <col min="10004" max="10004" width="10.8554687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88.42578125" style="223" customWidth="1"/>
    <col min="10243" max="10243" width="12.7109375" style="223" customWidth="1"/>
    <col min="10244" max="10244" width="12.85546875" style="223" customWidth="1"/>
    <col min="10245" max="10245" width="12.28515625" style="223" customWidth="1"/>
    <col min="10246" max="10246" width="10.28515625" style="223" customWidth="1"/>
    <col min="10247" max="10247" width="8.7109375" style="223" customWidth="1"/>
    <col min="10248" max="10248" width="11" style="223" customWidth="1"/>
    <col min="10249" max="10249" width="9.42578125" style="223" customWidth="1"/>
    <col min="10250" max="10250" width="10.42578125" style="223" customWidth="1"/>
    <col min="10251" max="10251" width="14.28515625" style="223" customWidth="1"/>
    <col min="10252" max="10253" width="9.5703125" style="223" customWidth="1"/>
    <col min="10254" max="10257" width="12" style="223" customWidth="1"/>
    <col min="10258" max="10258" width="12.5703125" style="223" customWidth="1"/>
    <col min="10259" max="10259" width="11" style="223" customWidth="1"/>
    <col min="10260" max="10260" width="10.8554687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88.42578125" style="223" customWidth="1"/>
    <col min="10499" max="10499" width="12.7109375" style="223" customWidth="1"/>
    <col min="10500" max="10500" width="12.85546875" style="223" customWidth="1"/>
    <col min="10501" max="10501" width="12.28515625" style="223" customWidth="1"/>
    <col min="10502" max="10502" width="10.28515625" style="223" customWidth="1"/>
    <col min="10503" max="10503" width="8.7109375" style="223" customWidth="1"/>
    <col min="10504" max="10504" width="11" style="223" customWidth="1"/>
    <col min="10505" max="10505" width="9.42578125" style="223" customWidth="1"/>
    <col min="10506" max="10506" width="10.42578125" style="223" customWidth="1"/>
    <col min="10507" max="10507" width="14.28515625" style="223" customWidth="1"/>
    <col min="10508" max="10509" width="9.5703125" style="223" customWidth="1"/>
    <col min="10510" max="10513" width="12" style="223" customWidth="1"/>
    <col min="10514" max="10514" width="12.5703125" style="223" customWidth="1"/>
    <col min="10515" max="10515" width="11" style="223" customWidth="1"/>
    <col min="10516" max="10516" width="10.8554687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88.42578125" style="223" customWidth="1"/>
    <col min="10755" max="10755" width="12.7109375" style="223" customWidth="1"/>
    <col min="10756" max="10756" width="12.85546875" style="223" customWidth="1"/>
    <col min="10757" max="10757" width="12.28515625" style="223" customWidth="1"/>
    <col min="10758" max="10758" width="10.28515625" style="223" customWidth="1"/>
    <col min="10759" max="10759" width="8.7109375" style="223" customWidth="1"/>
    <col min="10760" max="10760" width="11" style="223" customWidth="1"/>
    <col min="10761" max="10761" width="9.42578125" style="223" customWidth="1"/>
    <col min="10762" max="10762" width="10.42578125" style="223" customWidth="1"/>
    <col min="10763" max="10763" width="14.28515625" style="223" customWidth="1"/>
    <col min="10764" max="10765" width="9.5703125" style="223" customWidth="1"/>
    <col min="10766" max="10769" width="12" style="223" customWidth="1"/>
    <col min="10770" max="10770" width="12.5703125" style="223" customWidth="1"/>
    <col min="10771" max="10771" width="11" style="223" customWidth="1"/>
    <col min="10772" max="10772" width="10.8554687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88.42578125" style="223" customWidth="1"/>
    <col min="11011" max="11011" width="12.7109375" style="223" customWidth="1"/>
    <col min="11012" max="11012" width="12.85546875" style="223" customWidth="1"/>
    <col min="11013" max="11013" width="12.28515625" style="223" customWidth="1"/>
    <col min="11014" max="11014" width="10.28515625" style="223" customWidth="1"/>
    <col min="11015" max="11015" width="8.7109375" style="223" customWidth="1"/>
    <col min="11016" max="11016" width="11" style="223" customWidth="1"/>
    <col min="11017" max="11017" width="9.42578125" style="223" customWidth="1"/>
    <col min="11018" max="11018" width="10.42578125" style="223" customWidth="1"/>
    <col min="11019" max="11019" width="14.28515625" style="223" customWidth="1"/>
    <col min="11020" max="11021" width="9.5703125" style="223" customWidth="1"/>
    <col min="11022" max="11025" width="12" style="223" customWidth="1"/>
    <col min="11026" max="11026" width="12.5703125" style="223" customWidth="1"/>
    <col min="11027" max="11027" width="11" style="223" customWidth="1"/>
    <col min="11028" max="11028" width="10.8554687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88.42578125" style="223" customWidth="1"/>
    <col min="11267" max="11267" width="12.7109375" style="223" customWidth="1"/>
    <col min="11268" max="11268" width="12.85546875" style="223" customWidth="1"/>
    <col min="11269" max="11269" width="12.28515625" style="223" customWidth="1"/>
    <col min="11270" max="11270" width="10.28515625" style="223" customWidth="1"/>
    <col min="11271" max="11271" width="8.7109375" style="223" customWidth="1"/>
    <col min="11272" max="11272" width="11" style="223" customWidth="1"/>
    <col min="11273" max="11273" width="9.42578125" style="223" customWidth="1"/>
    <col min="11274" max="11274" width="10.42578125" style="223" customWidth="1"/>
    <col min="11275" max="11275" width="14.28515625" style="223" customWidth="1"/>
    <col min="11276" max="11277" width="9.5703125" style="223" customWidth="1"/>
    <col min="11278" max="11281" width="12" style="223" customWidth="1"/>
    <col min="11282" max="11282" width="12.5703125" style="223" customWidth="1"/>
    <col min="11283" max="11283" width="11" style="223" customWidth="1"/>
    <col min="11284" max="11284" width="10.8554687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88.42578125" style="223" customWidth="1"/>
    <col min="11523" max="11523" width="12.7109375" style="223" customWidth="1"/>
    <col min="11524" max="11524" width="12.85546875" style="223" customWidth="1"/>
    <col min="11525" max="11525" width="12.28515625" style="223" customWidth="1"/>
    <col min="11526" max="11526" width="10.28515625" style="223" customWidth="1"/>
    <col min="11527" max="11527" width="8.7109375" style="223" customWidth="1"/>
    <col min="11528" max="11528" width="11" style="223" customWidth="1"/>
    <col min="11529" max="11529" width="9.42578125" style="223" customWidth="1"/>
    <col min="11530" max="11530" width="10.42578125" style="223" customWidth="1"/>
    <col min="11531" max="11531" width="14.28515625" style="223" customWidth="1"/>
    <col min="11532" max="11533" width="9.5703125" style="223" customWidth="1"/>
    <col min="11534" max="11537" width="12" style="223" customWidth="1"/>
    <col min="11538" max="11538" width="12.5703125" style="223" customWidth="1"/>
    <col min="11539" max="11539" width="11" style="223" customWidth="1"/>
    <col min="11540" max="11540" width="10.8554687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88.42578125" style="223" customWidth="1"/>
    <col min="11779" max="11779" width="12.7109375" style="223" customWidth="1"/>
    <col min="11780" max="11780" width="12.85546875" style="223" customWidth="1"/>
    <col min="11781" max="11781" width="12.28515625" style="223" customWidth="1"/>
    <col min="11782" max="11782" width="10.28515625" style="223" customWidth="1"/>
    <col min="11783" max="11783" width="8.7109375" style="223" customWidth="1"/>
    <col min="11784" max="11784" width="11" style="223" customWidth="1"/>
    <col min="11785" max="11785" width="9.42578125" style="223" customWidth="1"/>
    <col min="11786" max="11786" width="10.42578125" style="223" customWidth="1"/>
    <col min="11787" max="11787" width="14.28515625" style="223" customWidth="1"/>
    <col min="11788" max="11789" width="9.5703125" style="223" customWidth="1"/>
    <col min="11790" max="11793" width="12" style="223" customWidth="1"/>
    <col min="11794" max="11794" width="12.5703125" style="223" customWidth="1"/>
    <col min="11795" max="11795" width="11" style="223" customWidth="1"/>
    <col min="11796" max="11796" width="10.8554687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88.42578125" style="223" customWidth="1"/>
    <col min="12035" max="12035" width="12.7109375" style="223" customWidth="1"/>
    <col min="12036" max="12036" width="12.85546875" style="223" customWidth="1"/>
    <col min="12037" max="12037" width="12.28515625" style="223" customWidth="1"/>
    <col min="12038" max="12038" width="10.28515625" style="223" customWidth="1"/>
    <col min="12039" max="12039" width="8.7109375" style="223" customWidth="1"/>
    <col min="12040" max="12040" width="11" style="223" customWidth="1"/>
    <col min="12041" max="12041" width="9.42578125" style="223" customWidth="1"/>
    <col min="12042" max="12042" width="10.42578125" style="223" customWidth="1"/>
    <col min="12043" max="12043" width="14.28515625" style="223" customWidth="1"/>
    <col min="12044" max="12045" width="9.5703125" style="223" customWidth="1"/>
    <col min="12046" max="12049" width="12" style="223" customWidth="1"/>
    <col min="12050" max="12050" width="12.5703125" style="223" customWidth="1"/>
    <col min="12051" max="12051" width="11" style="223" customWidth="1"/>
    <col min="12052" max="12052" width="10.8554687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88.42578125" style="223" customWidth="1"/>
    <col min="12291" max="12291" width="12.7109375" style="223" customWidth="1"/>
    <col min="12292" max="12292" width="12.85546875" style="223" customWidth="1"/>
    <col min="12293" max="12293" width="12.28515625" style="223" customWidth="1"/>
    <col min="12294" max="12294" width="10.28515625" style="223" customWidth="1"/>
    <col min="12295" max="12295" width="8.7109375" style="223" customWidth="1"/>
    <col min="12296" max="12296" width="11" style="223" customWidth="1"/>
    <col min="12297" max="12297" width="9.42578125" style="223" customWidth="1"/>
    <col min="12298" max="12298" width="10.42578125" style="223" customWidth="1"/>
    <col min="12299" max="12299" width="14.28515625" style="223" customWidth="1"/>
    <col min="12300" max="12301" width="9.5703125" style="223" customWidth="1"/>
    <col min="12302" max="12305" width="12" style="223" customWidth="1"/>
    <col min="12306" max="12306" width="12.5703125" style="223" customWidth="1"/>
    <col min="12307" max="12307" width="11" style="223" customWidth="1"/>
    <col min="12308" max="12308" width="10.8554687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88.42578125" style="223" customWidth="1"/>
    <col min="12547" max="12547" width="12.7109375" style="223" customWidth="1"/>
    <col min="12548" max="12548" width="12.85546875" style="223" customWidth="1"/>
    <col min="12549" max="12549" width="12.28515625" style="223" customWidth="1"/>
    <col min="12550" max="12550" width="10.28515625" style="223" customWidth="1"/>
    <col min="12551" max="12551" width="8.7109375" style="223" customWidth="1"/>
    <col min="12552" max="12552" width="11" style="223" customWidth="1"/>
    <col min="12553" max="12553" width="9.42578125" style="223" customWidth="1"/>
    <col min="12554" max="12554" width="10.42578125" style="223" customWidth="1"/>
    <col min="12555" max="12555" width="14.28515625" style="223" customWidth="1"/>
    <col min="12556" max="12557" width="9.5703125" style="223" customWidth="1"/>
    <col min="12558" max="12561" width="12" style="223" customWidth="1"/>
    <col min="12562" max="12562" width="12.5703125" style="223" customWidth="1"/>
    <col min="12563" max="12563" width="11" style="223" customWidth="1"/>
    <col min="12564" max="12564" width="10.8554687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88.42578125" style="223" customWidth="1"/>
    <col min="12803" max="12803" width="12.7109375" style="223" customWidth="1"/>
    <col min="12804" max="12804" width="12.85546875" style="223" customWidth="1"/>
    <col min="12805" max="12805" width="12.28515625" style="223" customWidth="1"/>
    <col min="12806" max="12806" width="10.28515625" style="223" customWidth="1"/>
    <col min="12807" max="12807" width="8.7109375" style="223" customWidth="1"/>
    <col min="12808" max="12808" width="11" style="223" customWidth="1"/>
    <col min="12809" max="12809" width="9.42578125" style="223" customWidth="1"/>
    <col min="12810" max="12810" width="10.42578125" style="223" customWidth="1"/>
    <col min="12811" max="12811" width="14.28515625" style="223" customWidth="1"/>
    <col min="12812" max="12813" width="9.5703125" style="223" customWidth="1"/>
    <col min="12814" max="12817" width="12" style="223" customWidth="1"/>
    <col min="12818" max="12818" width="12.5703125" style="223" customWidth="1"/>
    <col min="12819" max="12819" width="11" style="223" customWidth="1"/>
    <col min="12820" max="12820" width="10.8554687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88.42578125" style="223" customWidth="1"/>
    <col min="13059" max="13059" width="12.7109375" style="223" customWidth="1"/>
    <col min="13060" max="13060" width="12.85546875" style="223" customWidth="1"/>
    <col min="13061" max="13061" width="12.28515625" style="223" customWidth="1"/>
    <col min="13062" max="13062" width="10.28515625" style="223" customWidth="1"/>
    <col min="13063" max="13063" width="8.7109375" style="223" customWidth="1"/>
    <col min="13064" max="13064" width="11" style="223" customWidth="1"/>
    <col min="13065" max="13065" width="9.42578125" style="223" customWidth="1"/>
    <col min="13066" max="13066" width="10.42578125" style="223" customWidth="1"/>
    <col min="13067" max="13067" width="14.28515625" style="223" customWidth="1"/>
    <col min="13068" max="13069" width="9.5703125" style="223" customWidth="1"/>
    <col min="13070" max="13073" width="12" style="223" customWidth="1"/>
    <col min="13074" max="13074" width="12.5703125" style="223" customWidth="1"/>
    <col min="13075" max="13075" width="11" style="223" customWidth="1"/>
    <col min="13076" max="13076" width="10.8554687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88.42578125" style="223" customWidth="1"/>
    <col min="13315" max="13315" width="12.7109375" style="223" customWidth="1"/>
    <col min="13316" max="13316" width="12.85546875" style="223" customWidth="1"/>
    <col min="13317" max="13317" width="12.28515625" style="223" customWidth="1"/>
    <col min="13318" max="13318" width="10.28515625" style="223" customWidth="1"/>
    <col min="13319" max="13319" width="8.7109375" style="223" customWidth="1"/>
    <col min="13320" max="13320" width="11" style="223" customWidth="1"/>
    <col min="13321" max="13321" width="9.42578125" style="223" customWidth="1"/>
    <col min="13322" max="13322" width="10.42578125" style="223" customWidth="1"/>
    <col min="13323" max="13323" width="14.28515625" style="223" customWidth="1"/>
    <col min="13324" max="13325" width="9.5703125" style="223" customWidth="1"/>
    <col min="13326" max="13329" width="12" style="223" customWidth="1"/>
    <col min="13330" max="13330" width="12.5703125" style="223" customWidth="1"/>
    <col min="13331" max="13331" width="11" style="223" customWidth="1"/>
    <col min="13332" max="13332" width="10.8554687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88.42578125" style="223" customWidth="1"/>
    <col min="13571" max="13571" width="12.7109375" style="223" customWidth="1"/>
    <col min="13572" max="13572" width="12.85546875" style="223" customWidth="1"/>
    <col min="13573" max="13573" width="12.28515625" style="223" customWidth="1"/>
    <col min="13574" max="13574" width="10.28515625" style="223" customWidth="1"/>
    <col min="13575" max="13575" width="8.7109375" style="223" customWidth="1"/>
    <col min="13576" max="13576" width="11" style="223" customWidth="1"/>
    <col min="13577" max="13577" width="9.42578125" style="223" customWidth="1"/>
    <col min="13578" max="13578" width="10.42578125" style="223" customWidth="1"/>
    <col min="13579" max="13579" width="14.28515625" style="223" customWidth="1"/>
    <col min="13580" max="13581" width="9.5703125" style="223" customWidth="1"/>
    <col min="13582" max="13585" width="12" style="223" customWidth="1"/>
    <col min="13586" max="13586" width="12.5703125" style="223" customWidth="1"/>
    <col min="13587" max="13587" width="11" style="223" customWidth="1"/>
    <col min="13588" max="13588" width="10.8554687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88.42578125" style="223" customWidth="1"/>
    <col min="13827" max="13827" width="12.7109375" style="223" customWidth="1"/>
    <col min="13828" max="13828" width="12.85546875" style="223" customWidth="1"/>
    <col min="13829" max="13829" width="12.28515625" style="223" customWidth="1"/>
    <col min="13830" max="13830" width="10.28515625" style="223" customWidth="1"/>
    <col min="13831" max="13831" width="8.7109375" style="223" customWidth="1"/>
    <col min="13832" max="13832" width="11" style="223" customWidth="1"/>
    <col min="13833" max="13833" width="9.42578125" style="223" customWidth="1"/>
    <col min="13834" max="13834" width="10.42578125" style="223" customWidth="1"/>
    <col min="13835" max="13835" width="14.28515625" style="223" customWidth="1"/>
    <col min="13836" max="13837" width="9.5703125" style="223" customWidth="1"/>
    <col min="13838" max="13841" width="12" style="223" customWidth="1"/>
    <col min="13842" max="13842" width="12.5703125" style="223" customWidth="1"/>
    <col min="13843" max="13843" width="11" style="223" customWidth="1"/>
    <col min="13844" max="13844" width="10.8554687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88.42578125" style="223" customWidth="1"/>
    <col min="14083" max="14083" width="12.7109375" style="223" customWidth="1"/>
    <col min="14084" max="14084" width="12.85546875" style="223" customWidth="1"/>
    <col min="14085" max="14085" width="12.28515625" style="223" customWidth="1"/>
    <col min="14086" max="14086" width="10.28515625" style="223" customWidth="1"/>
    <col min="14087" max="14087" width="8.7109375" style="223" customWidth="1"/>
    <col min="14088" max="14088" width="11" style="223" customWidth="1"/>
    <col min="14089" max="14089" width="9.42578125" style="223" customWidth="1"/>
    <col min="14090" max="14090" width="10.42578125" style="223" customWidth="1"/>
    <col min="14091" max="14091" width="14.28515625" style="223" customWidth="1"/>
    <col min="14092" max="14093" width="9.5703125" style="223" customWidth="1"/>
    <col min="14094" max="14097" width="12" style="223" customWidth="1"/>
    <col min="14098" max="14098" width="12.5703125" style="223" customWidth="1"/>
    <col min="14099" max="14099" width="11" style="223" customWidth="1"/>
    <col min="14100" max="14100" width="10.8554687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88.42578125" style="223" customWidth="1"/>
    <col min="14339" max="14339" width="12.7109375" style="223" customWidth="1"/>
    <col min="14340" max="14340" width="12.85546875" style="223" customWidth="1"/>
    <col min="14341" max="14341" width="12.28515625" style="223" customWidth="1"/>
    <col min="14342" max="14342" width="10.28515625" style="223" customWidth="1"/>
    <col min="14343" max="14343" width="8.7109375" style="223" customWidth="1"/>
    <col min="14344" max="14344" width="11" style="223" customWidth="1"/>
    <col min="14345" max="14345" width="9.42578125" style="223" customWidth="1"/>
    <col min="14346" max="14346" width="10.42578125" style="223" customWidth="1"/>
    <col min="14347" max="14347" width="14.28515625" style="223" customWidth="1"/>
    <col min="14348" max="14349" width="9.5703125" style="223" customWidth="1"/>
    <col min="14350" max="14353" width="12" style="223" customWidth="1"/>
    <col min="14354" max="14354" width="12.5703125" style="223" customWidth="1"/>
    <col min="14355" max="14355" width="11" style="223" customWidth="1"/>
    <col min="14356" max="14356" width="10.8554687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88.42578125" style="223" customWidth="1"/>
    <col min="14595" max="14595" width="12.7109375" style="223" customWidth="1"/>
    <col min="14596" max="14596" width="12.85546875" style="223" customWidth="1"/>
    <col min="14597" max="14597" width="12.28515625" style="223" customWidth="1"/>
    <col min="14598" max="14598" width="10.28515625" style="223" customWidth="1"/>
    <col min="14599" max="14599" width="8.7109375" style="223" customWidth="1"/>
    <col min="14600" max="14600" width="11" style="223" customWidth="1"/>
    <col min="14601" max="14601" width="9.42578125" style="223" customWidth="1"/>
    <col min="14602" max="14602" width="10.42578125" style="223" customWidth="1"/>
    <col min="14603" max="14603" width="14.28515625" style="223" customWidth="1"/>
    <col min="14604" max="14605" width="9.5703125" style="223" customWidth="1"/>
    <col min="14606" max="14609" width="12" style="223" customWidth="1"/>
    <col min="14610" max="14610" width="12.5703125" style="223" customWidth="1"/>
    <col min="14611" max="14611" width="11" style="223" customWidth="1"/>
    <col min="14612" max="14612" width="10.8554687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88.42578125" style="223" customWidth="1"/>
    <col min="14851" max="14851" width="12.7109375" style="223" customWidth="1"/>
    <col min="14852" max="14852" width="12.85546875" style="223" customWidth="1"/>
    <col min="14853" max="14853" width="12.28515625" style="223" customWidth="1"/>
    <col min="14854" max="14854" width="10.28515625" style="223" customWidth="1"/>
    <col min="14855" max="14855" width="8.7109375" style="223" customWidth="1"/>
    <col min="14856" max="14856" width="11" style="223" customWidth="1"/>
    <col min="14857" max="14857" width="9.42578125" style="223" customWidth="1"/>
    <col min="14858" max="14858" width="10.42578125" style="223" customWidth="1"/>
    <col min="14859" max="14859" width="14.28515625" style="223" customWidth="1"/>
    <col min="14860" max="14861" width="9.5703125" style="223" customWidth="1"/>
    <col min="14862" max="14865" width="12" style="223" customWidth="1"/>
    <col min="14866" max="14866" width="12.5703125" style="223" customWidth="1"/>
    <col min="14867" max="14867" width="11" style="223" customWidth="1"/>
    <col min="14868" max="14868" width="10.8554687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88.42578125" style="223" customWidth="1"/>
    <col min="15107" max="15107" width="12.7109375" style="223" customWidth="1"/>
    <col min="15108" max="15108" width="12.85546875" style="223" customWidth="1"/>
    <col min="15109" max="15109" width="12.28515625" style="223" customWidth="1"/>
    <col min="15110" max="15110" width="10.28515625" style="223" customWidth="1"/>
    <col min="15111" max="15111" width="8.7109375" style="223" customWidth="1"/>
    <col min="15112" max="15112" width="11" style="223" customWidth="1"/>
    <col min="15113" max="15113" width="9.42578125" style="223" customWidth="1"/>
    <col min="15114" max="15114" width="10.42578125" style="223" customWidth="1"/>
    <col min="15115" max="15115" width="14.28515625" style="223" customWidth="1"/>
    <col min="15116" max="15117" width="9.5703125" style="223" customWidth="1"/>
    <col min="15118" max="15121" width="12" style="223" customWidth="1"/>
    <col min="15122" max="15122" width="12.5703125" style="223" customWidth="1"/>
    <col min="15123" max="15123" width="11" style="223" customWidth="1"/>
    <col min="15124" max="15124" width="10.8554687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88.42578125" style="223" customWidth="1"/>
    <col min="15363" max="15363" width="12.7109375" style="223" customWidth="1"/>
    <col min="15364" max="15364" width="12.85546875" style="223" customWidth="1"/>
    <col min="15365" max="15365" width="12.28515625" style="223" customWidth="1"/>
    <col min="15366" max="15366" width="10.28515625" style="223" customWidth="1"/>
    <col min="15367" max="15367" width="8.7109375" style="223" customWidth="1"/>
    <col min="15368" max="15368" width="11" style="223" customWidth="1"/>
    <col min="15369" max="15369" width="9.42578125" style="223" customWidth="1"/>
    <col min="15370" max="15370" width="10.42578125" style="223" customWidth="1"/>
    <col min="15371" max="15371" width="14.28515625" style="223" customWidth="1"/>
    <col min="15372" max="15373" width="9.5703125" style="223" customWidth="1"/>
    <col min="15374" max="15377" width="12" style="223" customWidth="1"/>
    <col min="15378" max="15378" width="12.5703125" style="223" customWidth="1"/>
    <col min="15379" max="15379" width="11" style="223" customWidth="1"/>
    <col min="15380" max="15380" width="10.8554687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88.42578125" style="223" customWidth="1"/>
    <col min="15619" max="15619" width="12.7109375" style="223" customWidth="1"/>
    <col min="15620" max="15620" width="12.85546875" style="223" customWidth="1"/>
    <col min="15621" max="15621" width="12.28515625" style="223" customWidth="1"/>
    <col min="15622" max="15622" width="10.28515625" style="223" customWidth="1"/>
    <col min="15623" max="15623" width="8.7109375" style="223" customWidth="1"/>
    <col min="15624" max="15624" width="11" style="223" customWidth="1"/>
    <col min="15625" max="15625" width="9.42578125" style="223" customWidth="1"/>
    <col min="15626" max="15626" width="10.42578125" style="223" customWidth="1"/>
    <col min="15627" max="15627" width="14.28515625" style="223" customWidth="1"/>
    <col min="15628" max="15629" width="9.5703125" style="223" customWidth="1"/>
    <col min="15630" max="15633" width="12" style="223" customWidth="1"/>
    <col min="15634" max="15634" width="12.5703125" style="223" customWidth="1"/>
    <col min="15635" max="15635" width="11" style="223" customWidth="1"/>
    <col min="15636" max="15636" width="10.8554687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88.42578125" style="223" customWidth="1"/>
    <col min="15875" max="15875" width="12.7109375" style="223" customWidth="1"/>
    <col min="15876" max="15876" width="12.85546875" style="223" customWidth="1"/>
    <col min="15877" max="15877" width="12.28515625" style="223" customWidth="1"/>
    <col min="15878" max="15878" width="10.28515625" style="223" customWidth="1"/>
    <col min="15879" max="15879" width="8.7109375" style="223" customWidth="1"/>
    <col min="15880" max="15880" width="11" style="223" customWidth="1"/>
    <col min="15881" max="15881" width="9.42578125" style="223" customWidth="1"/>
    <col min="15882" max="15882" width="10.42578125" style="223" customWidth="1"/>
    <col min="15883" max="15883" width="14.28515625" style="223" customWidth="1"/>
    <col min="15884" max="15885" width="9.5703125" style="223" customWidth="1"/>
    <col min="15886" max="15889" width="12" style="223" customWidth="1"/>
    <col min="15890" max="15890" width="12.5703125" style="223" customWidth="1"/>
    <col min="15891" max="15891" width="11" style="223" customWidth="1"/>
    <col min="15892" max="15892" width="10.8554687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88.42578125" style="223" customWidth="1"/>
    <col min="16131" max="16131" width="12.7109375" style="223" customWidth="1"/>
    <col min="16132" max="16132" width="12.85546875" style="223" customWidth="1"/>
    <col min="16133" max="16133" width="12.28515625" style="223" customWidth="1"/>
    <col min="16134" max="16134" width="10.28515625" style="223" customWidth="1"/>
    <col min="16135" max="16135" width="8.7109375" style="223" customWidth="1"/>
    <col min="16136" max="16136" width="11" style="223" customWidth="1"/>
    <col min="16137" max="16137" width="9.42578125" style="223" customWidth="1"/>
    <col min="16138" max="16138" width="10.42578125" style="223" customWidth="1"/>
    <col min="16139" max="16139" width="14.28515625" style="223" customWidth="1"/>
    <col min="16140" max="16141" width="9.5703125" style="223" customWidth="1"/>
    <col min="16142" max="16145" width="12" style="223" customWidth="1"/>
    <col min="16146" max="16146" width="12.5703125" style="223" customWidth="1"/>
    <col min="16147" max="16147" width="11" style="223" customWidth="1"/>
    <col min="16148" max="16148" width="10.8554687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5.5" customHeight="1">
      <c r="A1" s="7347"/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7347"/>
      <c r="O1" s="7347"/>
      <c r="P1" s="7347"/>
      <c r="Q1" s="7347"/>
      <c r="R1" s="7347"/>
      <c r="S1" s="7347"/>
      <c r="T1" s="7347"/>
    </row>
    <row r="2" spans="1:20" ht="18.75" customHeight="1">
      <c r="A2" s="7348" t="s">
        <v>21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  <c r="Q2" s="7348"/>
      <c r="R2" s="7348"/>
      <c r="S2" s="7348"/>
      <c r="T2" s="7348"/>
    </row>
    <row r="3" spans="1:20" ht="37.5" customHeight="1">
      <c r="A3" s="7347" t="s">
        <v>410</v>
      </c>
      <c r="B3" s="7347"/>
      <c r="C3" s="7347"/>
      <c r="D3" s="7347"/>
      <c r="E3" s="7347"/>
      <c r="F3" s="7347"/>
      <c r="G3" s="7347"/>
      <c r="H3" s="7347"/>
      <c r="I3" s="7347"/>
      <c r="J3" s="7347"/>
      <c r="K3" s="7347"/>
      <c r="L3" s="7347"/>
      <c r="M3" s="7347"/>
      <c r="N3" s="7347"/>
      <c r="O3" s="7347"/>
      <c r="P3" s="7347"/>
      <c r="Q3" s="7347"/>
      <c r="R3" s="7347"/>
      <c r="S3" s="7347"/>
      <c r="T3" s="7347"/>
    </row>
    <row r="4" spans="1:20" ht="22.5" customHeight="1" thickBot="1">
      <c r="B4" s="405"/>
    </row>
    <row r="5" spans="1:20" ht="33" customHeight="1">
      <c r="B5" s="7325" t="s">
        <v>1</v>
      </c>
      <c r="C5" s="7328" t="s">
        <v>2</v>
      </c>
      <c r="D5" s="7351"/>
      <c r="E5" s="7351"/>
      <c r="F5" s="7328" t="s">
        <v>3</v>
      </c>
      <c r="G5" s="7351"/>
      <c r="H5" s="7354"/>
      <c r="I5" s="7329" t="s">
        <v>4</v>
      </c>
      <c r="J5" s="7351"/>
      <c r="K5" s="7351"/>
      <c r="L5" s="7328" t="s">
        <v>5</v>
      </c>
      <c r="M5" s="7351"/>
      <c r="N5" s="7354"/>
      <c r="O5" s="7328">
        <v>5</v>
      </c>
      <c r="P5" s="7351"/>
      <c r="Q5" s="7351"/>
      <c r="R5" s="7340" t="s">
        <v>22</v>
      </c>
      <c r="S5" s="7341"/>
      <c r="T5" s="7342"/>
    </row>
    <row r="6" spans="1:20" ht="33" customHeight="1" thickBot="1">
      <c r="B6" s="7349"/>
      <c r="C6" s="7352"/>
      <c r="D6" s="7353"/>
      <c r="E6" s="7353"/>
      <c r="F6" s="7355"/>
      <c r="G6" s="7356"/>
      <c r="H6" s="7357"/>
      <c r="I6" s="7356"/>
      <c r="J6" s="7356"/>
      <c r="K6" s="7356"/>
      <c r="L6" s="7358"/>
      <c r="M6" s="7359"/>
      <c r="N6" s="7360"/>
      <c r="O6" s="7352"/>
      <c r="P6" s="7353"/>
      <c r="Q6" s="7353"/>
      <c r="R6" s="7361"/>
      <c r="S6" s="7362"/>
      <c r="T6" s="7363"/>
    </row>
    <row r="7" spans="1:20" ht="86.25" customHeight="1" thickBot="1">
      <c r="B7" s="7350"/>
      <c r="C7" s="1734" t="s">
        <v>7</v>
      </c>
      <c r="D7" s="1735" t="s">
        <v>8</v>
      </c>
      <c r="E7" s="1736" t="s">
        <v>9</v>
      </c>
      <c r="F7" s="1734" t="s">
        <v>7</v>
      </c>
      <c r="G7" s="1735" t="s">
        <v>8</v>
      </c>
      <c r="H7" s="1736" t="s">
        <v>9</v>
      </c>
      <c r="I7" s="1734" t="s">
        <v>7</v>
      </c>
      <c r="J7" s="1735" t="s">
        <v>8</v>
      </c>
      <c r="K7" s="1736" t="s">
        <v>9</v>
      </c>
      <c r="L7" s="1734" t="s">
        <v>7</v>
      </c>
      <c r="M7" s="1735" t="s">
        <v>8</v>
      </c>
      <c r="N7" s="1736" t="s">
        <v>9</v>
      </c>
      <c r="O7" s="1734" t="s">
        <v>7</v>
      </c>
      <c r="P7" s="1735" t="s">
        <v>8</v>
      </c>
      <c r="Q7" s="1737" t="s">
        <v>9</v>
      </c>
      <c r="R7" s="1734" t="s">
        <v>7</v>
      </c>
      <c r="S7" s="1735" t="s">
        <v>8</v>
      </c>
      <c r="T7" s="1737" t="s">
        <v>9</v>
      </c>
    </row>
    <row r="8" spans="1:20" ht="34.5" customHeight="1" thickBot="1">
      <c r="B8" s="2740" t="s">
        <v>10</v>
      </c>
      <c r="C8" s="2741"/>
      <c r="D8" s="2742"/>
      <c r="E8" s="2743"/>
      <c r="F8" s="2742"/>
      <c r="G8" s="2742"/>
      <c r="H8" s="2744"/>
      <c r="I8" s="2745"/>
      <c r="J8" s="2742"/>
      <c r="K8" s="2743"/>
      <c r="L8" s="2742"/>
      <c r="M8" s="2742"/>
      <c r="N8" s="2744"/>
      <c r="O8" s="2746"/>
      <c r="P8" s="2747"/>
      <c r="Q8" s="2743"/>
      <c r="R8" s="2748"/>
      <c r="S8" s="2748"/>
      <c r="T8" s="2749"/>
    </row>
    <row r="9" spans="1:20" ht="31.5" customHeight="1">
      <c r="B9" s="2750" t="s">
        <v>32</v>
      </c>
      <c r="C9" s="3992">
        <f t="shared" ref="C9:E11" si="0">C23+C16</f>
        <v>0</v>
      </c>
      <c r="D9" s="3992">
        <v>1</v>
      </c>
      <c r="E9" s="4051">
        <f t="shared" si="0"/>
        <v>1</v>
      </c>
      <c r="F9" s="2751">
        <f t="shared" ref="F9:Q9" si="1">F23+F16</f>
        <v>0</v>
      </c>
      <c r="G9" s="2751">
        <f t="shared" si="1"/>
        <v>0</v>
      </c>
      <c r="H9" s="2752">
        <f t="shared" si="1"/>
        <v>0</v>
      </c>
      <c r="I9" s="2751">
        <f t="shared" si="1"/>
        <v>0</v>
      </c>
      <c r="J9" s="2751">
        <v>0</v>
      </c>
      <c r="K9" s="2752">
        <v>0</v>
      </c>
      <c r="L9" s="2751">
        <f t="shared" si="1"/>
        <v>0</v>
      </c>
      <c r="M9" s="2751">
        <f t="shared" si="1"/>
        <v>0</v>
      </c>
      <c r="N9" s="2752">
        <f t="shared" si="1"/>
        <v>0</v>
      </c>
      <c r="O9" s="2751">
        <f t="shared" si="1"/>
        <v>0</v>
      </c>
      <c r="P9" s="2751">
        <f t="shared" si="1"/>
        <v>0</v>
      </c>
      <c r="Q9" s="2752">
        <f t="shared" si="1"/>
        <v>0</v>
      </c>
      <c r="R9" s="2752">
        <f t="shared" ref="R9:T11" si="2">R23+R16</f>
        <v>0</v>
      </c>
      <c r="S9" s="2752">
        <v>1</v>
      </c>
      <c r="T9" s="2753">
        <v>1</v>
      </c>
    </row>
    <row r="10" spans="1:20" ht="27.75" hidden="1" customHeight="1">
      <c r="B10" s="1273" t="s">
        <v>33</v>
      </c>
      <c r="C10" s="3996">
        <f t="shared" si="0"/>
        <v>0</v>
      </c>
      <c r="D10" s="3996">
        <f t="shared" si="0"/>
        <v>0</v>
      </c>
      <c r="E10" s="4052">
        <f t="shared" si="0"/>
        <v>0</v>
      </c>
      <c r="F10" s="2754">
        <f t="shared" ref="F10:Q10" si="3">F24+F17</f>
        <v>0</v>
      </c>
      <c r="G10" s="2754">
        <f t="shared" si="3"/>
        <v>0</v>
      </c>
      <c r="H10" s="2755">
        <f t="shared" si="3"/>
        <v>0</v>
      </c>
      <c r="I10" s="2754">
        <f t="shared" si="3"/>
        <v>0</v>
      </c>
      <c r="J10" s="2754">
        <f t="shared" si="3"/>
        <v>0</v>
      </c>
      <c r="K10" s="2755">
        <f t="shared" si="3"/>
        <v>0</v>
      </c>
      <c r="L10" s="2754">
        <f t="shared" si="3"/>
        <v>0</v>
      </c>
      <c r="M10" s="2754">
        <f t="shared" si="3"/>
        <v>0</v>
      </c>
      <c r="N10" s="2755">
        <f t="shared" si="3"/>
        <v>0</v>
      </c>
      <c r="O10" s="2754">
        <f t="shared" si="3"/>
        <v>0</v>
      </c>
      <c r="P10" s="2754">
        <f t="shared" si="3"/>
        <v>0</v>
      </c>
      <c r="Q10" s="2755">
        <f t="shared" si="3"/>
        <v>0</v>
      </c>
      <c r="R10" s="2755">
        <f t="shared" si="2"/>
        <v>0</v>
      </c>
      <c r="S10" s="2755">
        <f t="shared" si="2"/>
        <v>0</v>
      </c>
      <c r="T10" s="2756">
        <f t="shared" si="2"/>
        <v>0</v>
      </c>
    </row>
    <row r="11" spans="1:20" ht="34.5" customHeight="1" thickBot="1">
      <c r="B11" s="2287" t="s">
        <v>26</v>
      </c>
      <c r="C11" s="3996">
        <f t="shared" si="0"/>
        <v>0</v>
      </c>
      <c r="D11" s="3996">
        <f t="shared" si="0"/>
        <v>0</v>
      </c>
      <c r="E11" s="4052">
        <f t="shared" si="0"/>
        <v>0</v>
      </c>
      <c r="F11" s="2757">
        <f t="shared" ref="F11:Q11" si="4">F25+F18</f>
        <v>0</v>
      </c>
      <c r="G11" s="2757">
        <f t="shared" si="4"/>
        <v>0</v>
      </c>
      <c r="H11" s="2758">
        <f t="shared" si="4"/>
        <v>0</v>
      </c>
      <c r="I11" s="2757">
        <f t="shared" si="4"/>
        <v>0</v>
      </c>
      <c r="J11" s="2757">
        <f t="shared" si="4"/>
        <v>0</v>
      </c>
      <c r="K11" s="2758">
        <f t="shared" si="4"/>
        <v>0</v>
      </c>
      <c r="L11" s="2757">
        <f t="shared" si="4"/>
        <v>0</v>
      </c>
      <c r="M11" s="2757">
        <f t="shared" si="4"/>
        <v>0</v>
      </c>
      <c r="N11" s="2758">
        <f t="shared" si="4"/>
        <v>0</v>
      </c>
      <c r="O11" s="2757">
        <f t="shared" si="4"/>
        <v>0</v>
      </c>
      <c r="P11" s="2757">
        <f t="shared" si="4"/>
        <v>0</v>
      </c>
      <c r="Q11" s="2758">
        <f t="shared" si="4"/>
        <v>0</v>
      </c>
      <c r="R11" s="2758">
        <f t="shared" si="2"/>
        <v>0</v>
      </c>
      <c r="S11" s="2758">
        <f t="shared" si="2"/>
        <v>0</v>
      </c>
      <c r="T11" s="2759">
        <f t="shared" si="2"/>
        <v>0</v>
      </c>
    </row>
    <row r="12" spans="1:20" ht="33" hidden="1" customHeight="1">
      <c r="B12" s="2760"/>
      <c r="C12" s="3996">
        <f t="shared" ref="C12:E12" si="5">C27+C19</f>
        <v>0</v>
      </c>
      <c r="D12" s="4053">
        <f t="shared" si="5"/>
        <v>0</v>
      </c>
      <c r="E12" s="4054">
        <f t="shared" si="5"/>
        <v>0</v>
      </c>
      <c r="F12" s="2761">
        <f t="shared" ref="F12:Q12" si="6">F27+F19</f>
        <v>0</v>
      </c>
      <c r="G12" s="2762">
        <f t="shared" si="6"/>
        <v>0</v>
      </c>
      <c r="H12" s="2763">
        <f t="shared" si="6"/>
        <v>0</v>
      </c>
      <c r="I12" s="2761">
        <f t="shared" si="6"/>
        <v>0</v>
      </c>
      <c r="J12" s="2762">
        <f t="shared" si="6"/>
        <v>0</v>
      </c>
      <c r="K12" s="2763">
        <f t="shared" si="6"/>
        <v>0</v>
      </c>
      <c r="L12" s="2761">
        <f t="shared" si="6"/>
        <v>0</v>
      </c>
      <c r="M12" s="2762">
        <f t="shared" si="6"/>
        <v>0</v>
      </c>
      <c r="N12" s="2763">
        <f t="shared" si="6"/>
        <v>0</v>
      </c>
      <c r="O12" s="2761">
        <f t="shared" si="6"/>
        <v>0</v>
      </c>
      <c r="P12" s="2762">
        <f t="shared" si="6"/>
        <v>0</v>
      </c>
      <c r="Q12" s="2763">
        <f t="shared" si="6"/>
        <v>0</v>
      </c>
      <c r="R12" s="2764">
        <f>C12+F12+I12+L12+O12</f>
        <v>0</v>
      </c>
      <c r="S12" s="2765">
        <f>D12+G12+J12+M12+P12</f>
        <v>0</v>
      </c>
      <c r="T12" s="2766">
        <f>SUM(R12:S12)</f>
        <v>0</v>
      </c>
    </row>
    <row r="13" spans="1:20" ht="34.5" customHeight="1" thickBot="1">
      <c r="B13" s="2740" t="s">
        <v>14</v>
      </c>
      <c r="C13" s="2767">
        <f t="shared" ref="C13:E13" si="7">SUM(C9:C12)</f>
        <v>0</v>
      </c>
      <c r="D13" s="2768">
        <f t="shared" si="7"/>
        <v>1</v>
      </c>
      <c r="E13" s="2769">
        <f t="shared" si="7"/>
        <v>1</v>
      </c>
      <c r="F13" s="2770">
        <f t="shared" ref="F13:Q13" si="8">SUM(F9:F12)</f>
        <v>0</v>
      </c>
      <c r="G13" s="2771">
        <f t="shared" si="8"/>
        <v>0</v>
      </c>
      <c r="H13" s="2772">
        <f t="shared" si="8"/>
        <v>0</v>
      </c>
      <c r="I13" s="2770">
        <f t="shared" si="8"/>
        <v>0</v>
      </c>
      <c r="J13" s="2771">
        <f t="shared" si="8"/>
        <v>0</v>
      </c>
      <c r="K13" s="2772">
        <f t="shared" si="8"/>
        <v>0</v>
      </c>
      <c r="L13" s="2770">
        <f t="shared" si="8"/>
        <v>0</v>
      </c>
      <c r="M13" s="2771">
        <f t="shared" si="8"/>
        <v>0</v>
      </c>
      <c r="N13" s="2772">
        <f t="shared" si="8"/>
        <v>0</v>
      </c>
      <c r="O13" s="2770">
        <f t="shared" si="8"/>
        <v>0</v>
      </c>
      <c r="P13" s="2771">
        <f t="shared" si="8"/>
        <v>0</v>
      </c>
      <c r="Q13" s="2772">
        <f t="shared" si="8"/>
        <v>0</v>
      </c>
      <c r="R13" s="2773">
        <f t="shared" ref="R13:T13" si="9">SUM(R9:R12)</f>
        <v>0</v>
      </c>
      <c r="S13" s="2771">
        <f t="shared" si="9"/>
        <v>1</v>
      </c>
      <c r="T13" s="2774">
        <f t="shared" si="9"/>
        <v>1</v>
      </c>
    </row>
    <row r="14" spans="1:20" ht="30.75" customHeight="1" thickBot="1">
      <c r="B14" s="2775" t="s">
        <v>15</v>
      </c>
      <c r="C14" s="2776"/>
      <c r="D14" s="2777"/>
      <c r="E14" s="2778"/>
      <c r="F14" s="2779"/>
      <c r="G14" s="2780"/>
      <c r="H14" s="2781"/>
      <c r="I14" s="2779"/>
      <c r="J14" s="2780"/>
      <c r="K14" s="2781"/>
      <c r="L14" s="2779"/>
      <c r="M14" s="2780"/>
      <c r="N14" s="2781"/>
      <c r="O14" s="2779"/>
      <c r="P14" s="2780"/>
      <c r="Q14" s="2781"/>
      <c r="R14" s="3130"/>
      <c r="S14" s="2782"/>
      <c r="T14" s="2783"/>
    </row>
    <row r="15" spans="1:20" ht="30.75" customHeight="1" thickBot="1">
      <c r="B15" s="1739" t="s">
        <v>16</v>
      </c>
      <c r="C15" s="4055"/>
      <c r="D15" s="4014"/>
      <c r="E15" s="2769"/>
      <c r="F15" s="2784"/>
      <c r="G15" s="2785"/>
      <c r="H15" s="2786"/>
      <c r="I15" s="2784"/>
      <c r="J15" s="2785"/>
      <c r="K15" s="2786"/>
      <c r="L15" s="2784"/>
      <c r="M15" s="2785"/>
      <c r="N15" s="2786"/>
      <c r="O15" s="2784"/>
      <c r="P15" s="2785"/>
      <c r="Q15" s="2786"/>
      <c r="R15" s="2770"/>
      <c r="S15" s="2770"/>
      <c r="T15" s="2787"/>
    </row>
    <row r="16" spans="1:20" ht="30" customHeight="1">
      <c r="B16" s="1273" t="s">
        <v>32</v>
      </c>
      <c r="C16" s="2788">
        <v>0</v>
      </c>
      <c r="D16" s="2789">
        <v>1</v>
      </c>
      <c r="E16" s="2790">
        <f t="shared" ref="E16:E20" si="10">SUM(C16:D16)</f>
        <v>1</v>
      </c>
      <c r="F16" s="2791">
        <v>0</v>
      </c>
      <c r="G16" s="2792">
        <v>0</v>
      </c>
      <c r="H16" s="2793">
        <f t="shared" ref="H16:H20" si="11">SUM(F16:G16)</f>
        <v>0</v>
      </c>
      <c r="I16" s="2791">
        <v>0</v>
      </c>
      <c r="J16" s="2792">
        <v>0</v>
      </c>
      <c r="K16" s="2793">
        <v>0</v>
      </c>
      <c r="L16" s="2791">
        <v>0</v>
      </c>
      <c r="M16" s="2792">
        <v>0</v>
      </c>
      <c r="N16" s="2793">
        <f t="shared" ref="N16:N20" si="12">SUM(L16:M16)</f>
        <v>0</v>
      </c>
      <c r="O16" s="2791">
        <v>0</v>
      </c>
      <c r="P16" s="2792">
        <v>0</v>
      </c>
      <c r="Q16" s="2793">
        <f t="shared" ref="Q16:Q20" si="13">SUM(O16:P16)</f>
        <v>0</v>
      </c>
      <c r="R16" s="2794">
        <f t="shared" ref="R16:S20" si="14">C16+F16+I16+L16+O16</f>
        <v>0</v>
      </c>
      <c r="S16" s="2765">
        <v>1</v>
      </c>
      <c r="T16" s="2766">
        <v>1</v>
      </c>
    </row>
    <row r="17" spans="2:21" ht="25.5" hidden="1" customHeight="1">
      <c r="B17" s="1273" t="s">
        <v>33</v>
      </c>
      <c r="C17" s="2795"/>
      <c r="D17" s="2796"/>
      <c r="E17" s="2797">
        <f t="shared" si="10"/>
        <v>0</v>
      </c>
      <c r="F17" s="2798"/>
      <c r="G17" s="2796"/>
      <c r="H17" s="2797">
        <f t="shared" si="11"/>
        <v>0</v>
      </c>
      <c r="I17" s="2798"/>
      <c r="J17" s="2796"/>
      <c r="K17" s="2797">
        <f t="shared" ref="K17:K20" si="15">SUM(I17:J17)</f>
        <v>0</v>
      </c>
      <c r="L17" s="2798"/>
      <c r="M17" s="2796"/>
      <c r="N17" s="2797">
        <f t="shared" si="12"/>
        <v>0</v>
      </c>
      <c r="O17" s="2798"/>
      <c r="P17" s="2796"/>
      <c r="Q17" s="2797">
        <f t="shared" si="13"/>
        <v>0</v>
      </c>
      <c r="R17" s="2799">
        <f t="shared" si="14"/>
        <v>0</v>
      </c>
      <c r="S17" s="2800">
        <f t="shared" si="14"/>
        <v>0</v>
      </c>
      <c r="T17" s="2801">
        <f>SUM(R17:S17)</f>
        <v>0</v>
      </c>
    </row>
    <row r="18" spans="2:21" ht="31.5" customHeight="1" thickBot="1">
      <c r="B18" s="1273" t="s">
        <v>26</v>
      </c>
      <c r="C18" s="4045">
        <v>0</v>
      </c>
      <c r="D18" s="4029">
        <v>0</v>
      </c>
      <c r="E18" s="2802">
        <f t="shared" si="10"/>
        <v>0</v>
      </c>
      <c r="F18" s="2803">
        <v>0</v>
      </c>
      <c r="G18" s="2804">
        <v>0</v>
      </c>
      <c r="H18" s="2805">
        <f t="shared" si="11"/>
        <v>0</v>
      </c>
      <c r="I18" s="2803">
        <v>0</v>
      </c>
      <c r="J18" s="2804">
        <v>0</v>
      </c>
      <c r="K18" s="2805">
        <f t="shared" si="15"/>
        <v>0</v>
      </c>
      <c r="L18" s="2803">
        <v>0</v>
      </c>
      <c r="M18" s="2804">
        <v>0</v>
      </c>
      <c r="N18" s="2805">
        <f t="shared" si="12"/>
        <v>0</v>
      </c>
      <c r="O18" s="2803">
        <v>0</v>
      </c>
      <c r="P18" s="2804">
        <v>0</v>
      </c>
      <c r="Q18" s="2805">
        <f t="shared" si="13"/>
        <v>0</v>
      </c>
      <c r="R18" s="2799">
        <f t="shared" si="14"/>
        <v>0</v>
      </c>
      <c r="S18" s="2800">
        <f t="shared" si="14"/>
        <v>0</v>
      </c>
      <c r="T18" s="2801">
        <f>SUM(R18:S18)</f>
        <v>0</v>
      </c>
    </row>
    <row r="19" spans="2:21" ht="30" hidden="1" customHeight="1">
      <c r="B19" s="1291"/>
      <c r="C19" s="4045">
        <v>0</v>
      </c>
      <c r="D19" s="4029">
        <v>0</v>
      </c>
      <c r="E19" s="2802">
        <f t="shared" si="10"/>
        <v>0</v>
      </c>
      <c r="F19" s="2803">
        <v>0</v>
      </c>
      <c r="G19" s="2804">
        <v>0</v>
      </c>
      <c r="H19" s="2805">
        <f t="shared" si="11"/>
        <v>0</v>
      </c>
      <c r="I19" s="2803">
        <v>0</v>
      </c>
      <c r="J19" s="2804">
        <v>0</v>
      </c>
      <c r="K19" s="2805">
        <f t="shared" si="15"/>
        <v>0</v>
      </c>
      <c r="L19" s="2803">
        <v>0</v>
      </c>
      <c r="M19" s="2804">
        <v>0</v>
      </c>
      <c r="N19" s="2805">
        <f t="shared" si="12"/>
        <v>0</v>
      </c>
      <c r="O19" s="2803">
        <v>0</v>
      </c>
      <c r="P19" s="2804">
        <v>0</v>
      </c>
      <c r="Q19" s="2805">
        <f t="shared" si="13"/>
        <v>0</v>
      </c>
      <c r="R19" s="2799">
        <f t="shared" si="14"/>
        <v>0</v>
      </c>
      <c r="S19" s="2800">
        <f t="shared" si="14"/>
        <v>0</v>
      </c>
      <c r="T19" s="2801">
        <f>SUM(R19:S19)</f>
        <v>0</v>
      </c>
    </row>
    <row r="20" spans="2:21" ht="36" hidden="1" customHeight="1">
      <c r="B20" s="1291"/>
      <c r="C20" s="4045">
        <v>0</v>
      </c>
      <c r="D20" s="4029">
        <v>0</v>
      </c>
      <c r="E20" s="2802">
        <f t="shared" si="10"/>
        <v>0</v>
      </c>
      <c r="F20" s="2803">
        <v>0</v>
      </c>
      <c r="G20" s="2804">
        <v>0</v>
      </c>
      <c r="H20" s="2805">
        <f t="shared" si="11"/>
        <v>0</v>
      </c>
      <c r="I20" s="2803">
        <v>0</v>
      </c>
      <c r="J20" s="2804">
        <v>0</v>
      </c>
      <c r="K20" s="2805">
        <f t="shared" si="15"/>
        <v>0</v>
      </c>
      <c r="L20" s="2803">
        <v>0</v>
      </c>
      <c r="M20" s="2804">
        <v>0</v>
      </c>
      <c r="N20" s="2805">
        <f t="shared" si="12"/>
        <v>0</v>
      </c>
      <c r="O20" s="2803">
        <v>0</v>
      </c>
      <c r="P20" s="2804">
        <v>0</v>
      </c>
      <c r="Q20" s="2805">
        <f t="shared" si="13"/>
        <v>0</v>
      </c>
      <c r="R20" s="2799">
        <f t="shared" si="14"/>
        <v>0</v>
      </c>
      <c r="S20" s="2800">
        <f t="shared" si="14"/>
        <v>0</v>
      </c>
      <c r="T20" s="2801">
        <f>SUM(R20:S20)</f>
        <v>0</v>
      </c>
    </row>
    <row r="21" spans="2:21" ht="24.95" customHeight="1" thickBot="1">
      <c r="B21" s="2806" t="s">
        <v>17</v>
      </c>
      <c r="C21" s="2776">
        <f t="shared" ref="C21:E21" si="16">SUM(C16:C20)</f>
        <v>0</v>
      </c>
      <c r="D21" s="2776">
        <f t="shared" si="16"/>
        <v>1</v>
      </c>
      <c r="E21" s="4056">
        <f t="shared" si="16"/>
        <v>1</v>
      </c>
      <c r="F21" s="2779">
        <f t="shared" ref="F21:Q21" si="17">SUM(F16:F20)</f>
        <v>0</v>
      </c>
      <c r="G21" s="2779">
        <f t="shared" si="17"/>
        <v>0</v>
      </c>
      <c r="H21" s="2779">
        <f t="shared" si="17"/>
        <v>0</v>
      </c>
      <c r="I21" s="2779">
        <f t="shared" si="17"/>
        <v>0</v>
      </c>
      <c r="J21" s="2779">
        <f t="shared" si="17"/>
        <v>0</v>
      </c>
      <c r="K21" s="2779">
        <f t="shared" si="17"/>
        <v>0</v>
      </c>
      <c r="L21" s="2779">
        <f t="shared" si="17"/>
        <v>0</v>
      </c>
      <c r="M21" s="2779">
        <f t="shared" si="17"/>
        <v>0</v>
      </c>
      <c r="N21" s="2779">
        <f t="shared" si="17"/>
        <v>0</v>
      </c>
      <c r="O21" s="2779">
        <f t="shared" si="17"/>
        <v>0</v>
      </c>
      <c r="P21" s="2779">
        <f t="shared" si="17"/>
        <v>0</v>
      </c>
      <c r="Q21" s="2779">
        <f t="shared" si="17"/>
        <v>0</v>
      </c>
      <c r="R21" s="2779">
        <f t="shared" ref="R21:T21" si="18">SUM(R16:R20)</f>
        <v>0</v>
      </c>
      <c r="S21" s="2779">
        <f t="shared" si="18"/>
        <v>1</v>
      </c>
      <c r="T21" s="2787">
        <f t="shared" si="18"/>
        <v>1</v>
      </c>
    </row>
    <row r="22" spans="2:21" ht="30.75" customHeight="1">
      <c r="B22" s="1741" t="s">
        <v>18</v>
      </c>
      <c r="C22" s="4035"/>
      <c r="D22" s="2807"/>
      <c r="E22" s="4057"/>
      <c r="F22" s="2808"/>
      <c r="G22" s="2809"/>
      <c r="H22" s="2810"/>
      <c r="I22" s="2808"/>
      <c r="J22" s="2809"/>
      <c r="K22" s="2810"/>
      <c r="L22" s="2808"/>
      <c r="M22" s="2809"/>
      <c r="N22" s="2810"/>
      <c r="O22" s="2808"/>
      <c r="P22" s="2809"/>
      <c r="Q22" s="2810"/>
      <c r="R22" s="2808"/>
      <c r="S22" s="2809"/>
      <c r="T22" s="2811"/>
    </row>
    <row r="23" spans="2:21" ht="24.95" customHeight="1">
      <c r="B23" s="1273" t="s">
        <v>32</v>
      </c>
      <c r="C23" s="2788">
        <v>0</v>
      </c>
      <c r="D23" s="2789">
        <v>0</v>
      </c>
      <c r="E23" s="2790">
        <f t="shared" ref="E23:E27" si="19">SUM(C23:D23)</f>
        <v>0</v>
      </c>
      <c r="F23" s="2791">
        <v>0</v>
      </c>
      <c r="G23" s="2792">
        <v>0</v>
      </c>
      <c r="H23" s="2793">
        <f t="shared" ref="H23:H27" si="20">SUM(F23:G23)</f>
        <v>0</v>
      </c>
      <c r="I23" s="2791">
        <v>0</v>
      </c>
      <c r="J23" s="2792">
        <v>0</v>
      </c>
      <c r="K23" s="2793">
        <f t="shared" ref="K23:K27" si="21">SUM(I23:J23)</f>
        <v>0</v>
      </c>
      <c r="L23" s="2791">
        <v>0</v>
      </c>
      <c r="M23" s="2792">
        <v>0</v>
      </c>
      <c r="N23" s="2793">
        <f t="shared" ref="N23:N27" si="22">SUM(L23:M23)</f>
        <v>0</v>
      </c>
      <c r="O23" s="2791">
        <v>0</v>
      </c>
      <c r="P23" s="2792">
        <v>0</v>
      </c>
      <c r="Q23" s="2793">
        <f t="shared" ref="Q23:Q27" si="23">SUM(O23:P23)</f>
        <v>0</v>
      </c>
      <c r="R23" s="2812">
        <f t="shared" ref="R23:S27" si="24">C23+F23+I23+L23+O23</f>
        <v>0</v>
      </c>
      <c r="S23" s="2813">
        <f t="shared" si="24"/>
        <v>0</v>
      </c>
      <c r="T23" s="2814">
        <f>SUM(R23:S23)</f>
        <v>0</v>
      </c>
    </row>
    <row r="24" spans="2:21" ht="24.95" hidden="1" customHeight="1">
      <c r="B24" s="1273" t="s">
        <v>33</v>
      </c>
      <c r="C24" s="2795">
        <v>0</v>
      </c>
      <c r="D24" s="2796">
        <v>0</v>
      </c>
      <c r="E24" s="2797">
        <f t="shared" si="19"/>
        <v>0</v>
      </c>
      <c r="F24" s="2798">
        <v>0</v>
      </c>
      <c r="G24" s="2796">
        <v>0</v>
      </c>
      <c r="H24" s="2797">
        <f t="shared" si="20"/>
        <v>0</v>
      </c>
      <c r="I24" s="2798">
        <v>0</v>
      </c>
      <c r="J24" s="2796">
        <v>0</v>
      </c>
      <c r="K24" s="2797">
        <f t="shared" si="21"/>
        <v>0</v>
      </c>
      <c r="L24" s="2798">
        <v>0</v>
      </c>
      <c r="M24" s="2796">
        <v>0</v>
      </c>
      <c r="N24" s="2797">
        <f t="shared" si="22"/>
        <v>0</v>
      </c>
      <c r="O24" s="2798">
        <v>0</v>
      </c>
      <c r="P24" s="2796">
        <v>0</v>
      </c>
      <c r="Q24" s="2797">
        <f t="shared" si="23"/>
        <v>0</v>
      </c>
      <c r="R24" s="2794">
        <f t="shared" si="24"/>
        <v>0</v>
      </c>
      <c r="S24" s="2765">
        <f t="shared" si="24"/>
        <v>0</v>
      </c>
      <c r="T24" s="2766">
        <f>SUM(R24:S24)</f>
        <v>0</v>
      </c>
    </row>
    <row r="25" spans="2:21" ht="27.75" customHeight="1" thickBot="1">
      <c r="B25" s="1273" t="s">
        <v>26</v>
      </c>
      <c r="C25" s="4045">
        <v>0</v>
      </c>
      <c r="D25" s="4029">
        <v>0</v>
      </c>
      <c r="E25" s="2802">
        <f t="shared" si="19"/>
        <v>0</v>
      </c>
      <c r="F25" s="2803">
        <v>0</v>
      </c>
      <c r="G25" s="2804">
        <v>0</v>
      </c>
      <c r="H25" s="2805">
        <f t="shared" si="20"/>
        <v>0</v>
      </c>
      <c r="I25" s="2803">
        <v>0</v>
      </c>
      <c r="J25" s="2804">
        <v>0</v>
      </c>
      <c r="K25" s="2805">
        <f t="shared" si="21"/>
        <v>0</v>
      </c>
      <c r="L25" s="2803">
        <v>0</v>
      </c>
      <c r="M25" s="2804">
        <v>0</v>
      </c>
      <c r="N25" s="2805">
        <f t="shared" si="22"/>
        <v>0</v>
      </c>
      <c r="O25" s="2803">
        <v>0</v>
      </c>
      <c r="P25" s="2804">
        <v>0</v>
      </c>
      <c r="Q25" s="2805">
        <f t="shared" si="23"/>
        <v>0</v>
      </c>
      <c r="R25" s="2799">
        <f t="shared" si="24"/>
        <v>0</v>
      </c>
      <c r="S25" s="2800">
        <f t="shared" si="24"/>
        <v>0</v>
      </c>
      <c r="T25" s="2801">
        <f>SUM(R25:S25)</f>
        <v>0</v>
      </c>
    </row>
    <row r="26" spans="2:21" ht="29.25" hidden="1" customHeight="1">
      <c r="B26" s="1291"/>
      <c r="C26" s="4045">
        <v>0</v>
      </c>
      <c r="D26" s="4029">
        <v>0</v>
      </c>
      <c r="E26" s="2802">
        <f t="shared" si="19"/>
        <v>0</v>
      </c>
      <c r="F26" s="2803">
        <v>0</v>
      </c>
      <c r="G26" s="2804">
        <v>0</v>
      </c>
      <c r="H26" s="2805">
        <f t="shared" si="20"/>
        <v>0</v>
      </c>
      <c r="I26" s="2803">
        <v>0</v>
      </c>
      <c r="J26" s="2804">
        <v>0</v>
      </c>
      <c r="K26" s="2805">
        <f t="shared" si="21"/>
        <v>0</v>
      </c>
      <c r="L26" s="2803">
        <v>0</v>
      </c>
      <c r="M26" s="2804">
        <v>0</v>
      </c>
      <c r="N26" s="2805">
        <f t="shared" si="22"/>
        <v>0</v>
      </c>
      <c r="O26" s="2803">
        <v>0</v>
      </c>
      <c r="P26" s="2804">
        <v>0</v>
      </c>
      <c r="Q26" s="2805">
        <f t="shared" si="23"/>
        <v>0</v>
      </c>
      <c r="R26" s="2799">
        <f t="shared" si="24"/>
        <v>0</v>
      </c>
      <c r="S26" s="2800">
        <f t="shared" si="24"/>
        <v>0</v>
      </c>
      <c r="T26" s="2801">
        <f>SUM(R26:S26)</f>
        <v>0</v>
      </c>
    </row>
    <row r="27" spans="2:21" ht="31.5" hidden="1" customHeight="1">
      <c r="B27" s="1291"/>
      <c r="C27" s="4045">
        <v>0</v>
      </c>
      <c r="D27" s="4029">
        <v>0</v>
      </c>
      <c r="E27" s="2802">
        <f t="shared" si="19"/>
        <v>0</v>
      </c>
      <c r="F27" s="2803">
        <v>0</v>
      </c>
      <c r="G27" s="2804">
        <v>0</v>
      </c>
      <c r="H27" s="2805">
        <f t="shared" si="20"/>
        <v>0</v>
      </c>
      <c r="I27" s="2803">
        <v>0</v>
      </c>
      <c r="J27" s="2804">
        <v>0</v>
      </c>
      <c r="K27" s="2805">
        <f t="shared" si="21"/>
        <v>0</v>
      </c>
      <c r="L27" s="2803">
        <v>0</v>
      </c>
      <c r="M27" s="2804">
        <v>0</v>
      </c>
      <c r="N27" s="2805">
        <f t="shared" si="22"/>
        <v>0</v>
      </c>
      <c r="O27" s="2803">
        <v>0</v>
      </c>
      <c r="P27" s="2804">
        <v>0</v>
      </c>
      <c r="Q27" s="2805">
        <f t="shared" si="23"/>
        <v>0</v>
      </c>
      <c r="R27" s="2799">
        <f t="shared" si="24"/>
        <v>0</v>
      </c>
      <c r="S27" s="2800">
        <f t="shared" si="24"/>
        <v>0</v>
      </c>
      <c r="T27" s="2801">
        <f>SUM(R27:S27)</f>
        <v>0</v>
      </c>
    </row>
    <row r="28" spans="2:21" ht="27" customHeight="1" thickBot="1">
      <c r="B28" s="1742" t="s">
        <v>19</v>
      </c>
      <c r="C28" s="2815">
        <f t="shared" ref="C28:E28" si="25">SUM(C23:C27)</f>
        <v>0</v>
      </c>
      <c r="D28" s="2767">
        <f t="shared" si="25"/>
        <v>0</v>
      </c>
      <c r="E28" s="4058">
        <f t="shared" si="25"/>
        <v>0</v>
      </c>
      <c r="F28" s="2772">
        <f t="shared" ref="F28:Q28" si="26">SUM(F23:F27)</f>
        <v>0</v>
      </c>
      <c r="G28" s="2770">
        <f t="shared" si="26"/>
        <v>0</v>
      </c>
      <c r="H28" s="2816">
        <f t="shared" si="26"/>
        <v>0</v>
      </c>
      <c r="I28" s="2772">
        <f t="shared" si="26"/>
        <v>0</v>
      </c>
      <c r="J28" s="2770">
        <f t="shared" si="26"/>
        <v>0</v>
      </c>
      <c r="K28" s="2816">
        <f t="shared" si="26"/>
        <v>0</v>
      </c>
      <c r="L28" s="2772">
        <f t="shared" si="26"/>
        <v>0</v>
      </c>
      <c r="M28" s="2770">
        <f t="shared" si="26"/>
        <v>0</v>
      </c>
      <c r="N28" s="2816">
        <f t="shared" si="26"/>
        <v>0</v>
      </c>
      <c r="O28" s="2772">
        <f t="shared" si="26"/>
        <v>0</v>
      </c>
      <c r="P28" s="2770">
        <f t="shared" si="26"/>
        <v>0</v>
      </c>
      <c r="Q28" s="2816">
        <f t="shared" si="26"/>
        <v>0</v>
      </c>
      <c r="R28" s="2770">
        <f t="shared" ref="R28:T28" si="27">SUM(R23:R27)</f>
        <v>0</v>
      </c>
      <c r="S28" s="2770">
        <f t="shared" si="27"/>
        <v>0</v>
      </c>
      <c r="T28" s="2787">
        <f t="shared" si="27"/>
        <v>0</v>
      </c>
    </row>
    <row r="29" spans="2:21" ht="30.75" customHeight="1" thickBot="1">
      <c r="B29" s="2817" t="s">
        <v>29</v>
      </c>
      <c r="C29" s="4059">
        <f t="shared" ref="C29:E29" si="28">C21</f>
        <v>0</v>
      </c>
      <c r="D29" s="2765">
        <f t="shared" si="28"/>
        <v>1</v>
      </c>
      <c r="E29" s="4060">
        <f t="shared" si="28"/>
        <v>1</v>
      </c>
      <c r="F29" s="2823">
        <f t="shared" ref="F29:Q29" si="29">F21</f>
        <v>0</v>
      </c>
      <c r="G29" s="2824">
        <f t="shared" si="29"/>
        <v>0</v>
      </c>
      <c r="H29" s="2825">
        <f t="shared" si="29"/>
        <v>0</v>
      </c>
      <c r="I29" s="2823">
        <f t="shared" si="29"/>
        <v>0</v>
      </c>
      <c r="J29" s="2824">
        <f t="shared" si="29"/>
        <v>0</v>
      </c>
      <c r="K29" s="2825">
        <f t="shared" si="29"/>
        <v>0</v>
      </c>
      <c r="L29" s="2823">
        <f t="shared" si="29"/>
        <v>0</v>
      </c>
      <c r="M29" s="2824">
        <f t="shared" si="29"/>
        <v>0</v>
      </c>
      <c r="N29" s="2825">
        <f t="shared" si="29"/>
        <v>0</v>
      </c>
      <c r="O29" s="2823">
        <f t="shared" si="29"/>
        <v>0</v>
      </c>
      <c r="P29" s="2824">
        <f t="shared" si="29"/>
        <v>0</v>
      </c>
      <c r="Q29" s="2825">
        <f t="shared" si="29"/>
        <v>0</v>
      </c>
      <c r="R29" s="2826">
        <f t="shared" ref="R29:T29" si="30">R21</f>
        <v>0</v>
      </c>
      <c r="S29" s="2824">
        <f t="shared" si="30"/>
        <v>1</v>
      </c>
      <c r="T29" s="2827">
        <f t="shared" si="30"/>
        <v>1</v>
      </c>
      <c r="U29" s="226"/>
    </row>
    <row r="30" spans="2:21" ht="37.5" customHeight="1" thickBot="1">
      <c r="B30" s="1745" t="s">
        <v>34</v>
      </c>
      <c r="C30" s="4061">
        <f t="shared" ref="C30:E30" si="31">C28</f>
        <v>0</v>
      </c>
      <c r="D30" s="4062">
        <f t="shared" si="31"/>
        <v>0</v>
      </c>
      <c r="E30" s="4063">
        <f t="shared" si="31"/>
        <v>0</v>
      </c>
      <c r="F30" s="2828">
        <f t="shared" ref="F30:Q30" si="32">F28</f>
        <v>0</v>
      </c>
      <c r="G30" s="2829">
        <f t="shared" si="32"/>
        <v>0</v>
      </c>
      <c r="H30" s="2830">
        <f t="shared" si="32"/>
        <v>0</v>
      </c>
      <c r="I30" s="2828">
        <f t="shared" si="32"/>
        <v>0</v>
      </c>
      <c r="J30" s="2829">
        <f t="shared" si="32"/>
        <v>0</v>
      </c>
      <c r="K30" s="2830">
        <f t="shared" si="32"/>
        <v>0</v>
      </c>
      <c r="L30" s="2828">
        <f t="shared" si="32"/>
        <v>0</v>
      </c>
      <c r="M30" s="2829">
        <f t="shared" si="32"/>
        <v>0</v>
      </c>
      <c r="N30" s="2830">
        <f t="shared" si="32"/>
        <v>0</v>
      </c>
      <c r="O30" s="2828">
        <f t="shared" si="32"/>
        <v>0</v>
      </c>
      <c r="P30" s="2829">
        <f t="shared" si="32"/>
        <v>0</v>
      </c>
      <c r="Q30" s="2830">
        <f t="shared" si="32"/>
        <v>0</v>
      </c>
      <c r="R30" s="2831">
        <f t="shared" ref="R30:T30" si="33">R28</f>
        <v>0</v>
      </c>
      <c r="S30" s="2829">
        <f t="shared" si="33"/>
        <v>0</v>
      </c>
      <c r="T30" s="2832">
        <f t="shared" si="33"/>
        <v>0</v>
      </c>
    </row>
    <row r="31" spans="2:21" ht="36" customHeight="1" thickBot="1">
      <c r="B31" s="2818" t="s">
        <v>35</v>
      </c>
      <c r="C31" s="4064">
        <f t="shared" ref="C31:E31" si="34">SUM(C29:C30)</f>
        <v>0</v>
      </c>
      <c r="D31" s="4065">
        <f t="shared" si="34"/>
        <v>1</v>
      </c>
      <c r="E31" s="4066">
        <f t="shared" si="34"/>
        <v>1</v>
      </c>
      <c r="F31" s="2819">
        <f t="shared" ref="F31:Q31" si="35">SUM(F29:F30)</f>
        <v>0</v>
      </c>
      <c r="G31" s="2820">
        <f t="shared" si="35"/>
        <v>0</v>
      </c>
      <c r="H31" s="2821">
        <f t="shared" si="35"/>
        <v>0</v>
      </c>
      <c r="I31" s="2819">
        <f t="shared" si="35"/>
        <v>0</v>
      </c>
      <c r="J31" s="2820">
        <f t="shared" si="35"/>
        <v>0</v>
      </c>
      <c r="K31" s="2821">
        <f t="shared" si="35"/>
        <v>0</v>
      </c>
      <c r="L31" s="2819">
        <f t="shared" si="35"/>
        <v>0</v>
      </c>
      <c r="M31" s="2820">
        <f t="shared" si="35"/>
        <v>0</v>
      </c>
      <c r="N31" s="2821">
        <f t="shared" si="35"/>
        <v>0</v>
      </c>
      <c r="O31" s="2819">
        <f t="shared" si="35"/>
        <v>0</v>
      </c>
      <c r="P31" s="2820">
        <f t="shared" si="35"/>
        <v>0</v>
      </c>
      <c r="Q31" s="2821">
        <f t="shared" si="35"/>
        <v>0</v>
      </c>
      <c r="R31" s="2822">
        <f t="shared" ref="R31:T31" si="36">SUM(R29:R30)</f>
        <v>0</v>
      </c>
      <c r="S31" s="2820">
        <f t="shared" si="36"/>
        <v>1</v>
      </c>
      <c r="T31" s="2821">
        <f t="shared" si="36"/>
        <v>1</v>
      </c>
    </row>
    <row r="32" spans="2:21">
      <c r="B32" s="3976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</row>
    <row r="33" spans="2:20">
      <c r="B33" s="3976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</row>
    <row r="34" spans="2:20">
      <c r="B34" s="7346"/>
      <c r="C34" s="7346"/>
      <c r="D34" s="7346"/>
      <c r="E34" s="7346"/>
      <c r="F34" s="7346"/>
      <c r="G34" s="7346"/>
      <c r="H34" s="7346"/>
      <c r="I34" s="7346"/>
      <c r="J34" s="7346"/>
      <c r="K34" s="7346"/>
      <c r="L34" s="7346"/>
      <c r="M34" s="7346"/>
      <c r="N34" s="7346"/>
      <c r="O34" s="7346"/>
      <c r="P34" s="7346"/>
      <c r="Q34" s="7346"/>
      <c r="R34" s="7346"/>
      <c r="S34" s="7346"/>
      <c r="T34" s="7346"/>
    </row>
    <row r="35" spans="2:20">
      <c r="B35" s="3976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</row>
    <row r="37" spans="2:20">
      <c r="B37" s="226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</row>
    <row r="38" spans="2:20"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30"/>
  <sheetViews>
    <sheetView zoomScale="50" zoomScaleNormal="50" workbookViewId="0">
      <selection activeCell="L38" sqref="L38"/>
    </sheetView>
  </sheetViews>
  <sheetFormatPr defaultRowHeight="20.25"/>
  <cols>
    <col min="1" max="1" width="77.85546875" style="49" customWidth="1"/>
    <col min="2" max="2" width="13.85546875" style="49" customWidth="1"/>
    <col min="3" max="3" width="12.140625" style="49" customWidth="1"/>
    <col min="4" max="4" width="11" style="49" customWidth="1"/>
    <col min="5" max="5" width="14.140625" style="49" customWidth="1"/>
    <col min="6" max="6" width="11.85546875" style="49" customWidth="1"/>
    <col min="7" max="7" width="9.5703125" style="49" customWidth="1"/>
    <col min="8" max="8" width="14.7109375" style="49" customWidth="1"/>
    <col min="9" max="10" width="9.5703125" style="49" customWidth="1"/>
    <col min="11" max="11" width="14.28515625" style="49" customWidth="1"/>
    <col min="12" max="12" width="13.140625" style="49" customWidth="1"/>
    <col min="13" max="13" width="12.28515625" style="49" customWidth="1"/>
    <col min="14" max="255" width="9.140625" style="49"/>
    <col min="256" max="256" width="77.85546875" style="49" customWidth="1"/>
    <col min="257" max="257" width="13.85546875" style="49" customWidth="1"/>
    <col min="258" max="258" width="12.140625" style="49" customWidth="1"/>
    <col min="259" max="259" width="11" style="49" customWidth="1"/>
    <col min="260" max="260" width="14.140625" style="49" customWidth="1"/>
    <col min="261" max="261" width="11.85546875" style="49" customWidth="1"/>
    <col min="262" max="262" width="9.5703125" style="49" customWidth="1"/>
    <col min="263" max="263" width="14.7109375" style="49" customWidth="1"/>
    <col min="264" max="265" width="9.5703125" style="49" customWidth="1"/>
    <col min="266" max="266" width="14.28515625" style="49" customWidth="1"/>
    <col min="267" max="267" width="13.140625" style="49" customWidth="1"/>
    <col min="268" max="268" width="12.28515625" style="49" customWidth="1"/>
    <col min="269" max="511" width="9.140625" style="49"/>
    <col min="512" max="512" width="77.85546875" style="49" customWidth="1"/>
    <col min="513" max="513" width="13.85546875" style="49" customWidth="1"/>
    <col min="514" max="514" width="12.140625" style="49" customWidth="1"/>
    <col min="515" max="515" width="11" style="49" customWidth="1"/>
    <col min="516" max="516" width="14.140625" style="49" customWidth="1"/>
    <col min="517" max="517" width="11.85546875" style="49" customWidth="1"/>
    <col min="518" max="518" width="9.5703125" style="49" customWidth="1"/>
    <col min="519" max="519" width="14.7109375" style="49" customWidth="1"/>
    <col min="520" max="521" width="9.5703125" style="49" customWidth="1"/>
    <col min="522" max="522" width="14.28515625" style="49" customWidth="1"/>
    <col min="523" max="523" width="13.140625" style="49" customWidth="1"/>
    <col min="524" max="524" width="12.28515625" style="49" customWidth="1"/>
    <col min="525" max="767" width="9.140625" style="49"/>
    <col min="768" max="768" width="77.85546875" style="49" customWidth="1"/>
    <col min="769" max="769" width="13.85546875" style="49" customWidth="1"/>
    <col min="770" max="770" width="12.140625" style="49" customWidth="1"/>
    <col min="771" max="771" width="11" style="49" customWidth="1"/>
    <col min="772" max="772" width="14.140625" style="49" customWidth="1"/>
    <col min="773" max="773" width="11.85546875" style="49" customWidth="1"/>
    <col min="774" max="774" width="9.5703125" style="49" customWidth="1"/>
    <col min="775" max="775" width="14.7109375" style="49" customWidth="1"/>
    <col min="776" max="777" width="9.5703125" style="49" customWidth="1"/>
    <col min="778" max="778" width="14.28515625" style="49" customWidth="1"/>
    <col min="779" max="779" width="13.140625" style="49" customWidth="1"/>
    <col min="780" max="780" width="12.28515625" style="49" customWidth="1"/>
    <col min="781" max="1023" width="9.140625" style="49"/>
    <col min="1024" max="1024" width="77.85546875" style="49" customWidth="1"/>
    <col min="1025" max="1025" width="13.85546875" style="49" customWidth="1"/>
    <col min="1026" max="1026" width="12.140625" style="49" customWidth="1"/>
    <col min="1027" max="1027" width="11" style="49" customWidth="1"/>
    <col min="1028" max="1028" width="14.140625" style="49" customWidth="1"/>
    <col min="1029" max="1029" width="11.85546875" style="49" customWidth="1"/>
    <col min="1030" max="1030" width="9.5703125" style="49" customWidth="1"/>
    <col min="1031" max="1031" width="14.7109375" style="49" customWidth="1"/>
    <col min="1032" max="1033" width="9.5703125" style="49" customWidth="1"/>
    <col min="1034" max="1034" width="14.28515625" style="49" customWidth="1"/>
    <col min="1035" max="1035" width="13.140625" style="49" customWidth="1"/>
    <col min="1036" max="1036" width="12.28515625" style="49" customWidth="1"/>
    <col min="1037" max="1279" width="9.140625" style="49"/>
    <col min="1280" max="1280" width="77.85546875" style="49" customWidth="1"/>
    <col min="1281" max="1281" width="13.85546875" style="49" customWidth="1"/>
    <col min="1282" max="1282" width="12.140625" style="49" customWidth="1"/>
    <col min="1283" max="1283" width="11" style="49" customWidth="1"/>
    <col min="1284" max="1284" width="14.140625" style="49" customWidth="1"/>
    <col min="1285" max="1285" width="11.85546875" style="49" customWidth="1"/>
    <col min="1286" max="1286" width="9.5703125" style="49" customWidth="1"/>
    <col min="1287" max="1287" width="14.7109375" style="49" customWidth="1"/>
    <col min="1288" max="1289" width="9.5703125" style="49" customWidth="1"/>
    <col min="1290" max="1290" width="14.28515625" style="49" customWidth="1"/>
    <col min="1291" max="1291" width="13.140625" style="49" customWidth="1"/>
    <col min="1292" max="1292" width="12.28515625" style="49" customWidth="1"/>
    <col min="1293" max="1535" width="9.140625" style="49"/>
    <col min="1536" max="1536" width="77.85546875" style="49" customWidth="1"/>
    <col min="1537" max="1537" width="13.85546875" style="49" customWidth="1"/>
    <col min="1538" max="1538" width="12.140625" style="49" customWidth="1"/>
    <col min="1539" max="1539" width="11" style="49" customWidth="1"/>
    <col min="1540" max="1540" width="14.140625" style="49" customWidth="1"/>
    <col min="1541" max="1541" width="11.85546875" style="49" customWidth="1"/>
    <col min="1542" max="1542" width="9.5703125" style="49" customWidth="1"/>
    <col min="1543" max="1543" width="14.7109375" style="49" customWidth="1"/>
    <col min="1544" max="1545" width="9.5703125" style="49" customWidth="1"/>
    <col min="1546" max="1546" width="14.28515625" style="49" customWidth="1"/>
    <col min="1547" max="1547" width="13.140625" style="49" customWidth="1"/>
    <col min="1548" max="1548" width="12.28515625" style="49" customWidth="1"/>
    <col min="1549" max="1791" width="9.140625" style="49"/>
    <col min="1792" max="1792" width="77.85546875" style="49" customWidth="1"/>
    <col min="1793" max="1793" width="13.85546875" style="49" customWidth="1"/>
    <col min="1794" max="1794" width="12.140625" style="49" customWidth="1"/>
    <col min="1795" max="1795" width="11" style="49" customWidth="1"/>
    <col min="1796" max="1796" width="14.140625" style="49" customWidth="1"/>
    <col min="1797" max="1797" width="11.85546875" style="49" customWidth="1"/>
    <col min="1798" max="1798" width="9.5703125" style="49" customWidth="1"/>
    <col min="1799" max="1799" width="14.7109375" style="49" customWidth="1"/>
    <col min="1800" max="1801" width="9.5703125" style="49" customWidth="1"/>
    <col min="1802" max="1802" width="14.28515625" style="49" customWidth="1"/>
    <col min="1803" max="1803" width="13.140625" style="49" customWidth="1"/>
    <col min="1804" max="1804" width="12.28515625" style="49" customWidth="1"/>
    <col min="1805" max="2047" width="9.140625" style="49"/>
    <col min="2048" max="2048" width="77.85546875" style="49" customWidth="1"/>
    <col min="2049" max="2049" width="13.85546875" style="49" customWidth="1"/>
    <col min="2050" max="2050" width="12.140625" style="49" customWidth="1"/>
    <col min="2051" max="2051" width="11" style="49" customWidth="1"/>
    <col min="2052" max="2052" width="14.140625" style="49" customWidth="1"/>
    <col min="2053" max="2053" width="11.85546875" style="49" customWidth="1"/>
    <col min="2054" max="2054" width="9.5703125" style="49" customWidth="1"/>
    <col min="2055" max="2055" width="14.7109375" style="49" customWidth="1"/>
    <col min="2056" max="2057" width="9.5703125" style="49" customWidth="1"/>
    <col min="2058" max="2058" width="14.28515625" style="49" customWidth="1"/>
    <col min="2059" max="2059" width="13.140625" style="49" customWidth="1"/>
    <col min="2060" max="2060" width="12.28515625" style="49" customWidth="1"/>
    <col min="2061" max="2303" width="9.140625" style="49"/>
    <col min="2304" max="2304" width="77.85546875" style="49" customWidth="1"/>
    <col min="2305" max="2305" width="13.85546875" style="49" customWidth="1"/>
    <col min="2306" max="2306" width="12.140625" style="49" customWidth="1"/>
    <col min="2307" max="2307" width="11" style="49" customWidth="1"/>
    <col min="2308" max="2308" width="14.140625" style="49" customWidth="1"/>
    <col min="2309" max="2309" width="11.85546875" style="49" customWidth="1"/>
    <col min="2310" max="2310" width="9.5703125" style="49" customWidth="1"/>
    <col min="2311" max="2311" width="14.7109375" style="49" customWidth="1"/>
    <col min="2312" max="2313" width="9.5703125" style="49" customWidth="1"/>
    <col min="2314" max="2314" width="14.28515625" style="49" customWidth="1"/>
    <col min="2315" max="2315" width="13.140625" style="49" customWidth="1"/>
    <col min="2316" max="2316" width="12.28515625" style="49" customWidth="1"/>
    <col min="2317" max="2559" width="9.140625" style="49"/>
    <col min="2560" max="2560" width="77.85546875" style="49" customWidth="1"/>
    <col min="2561" max="2561" width="13.85546875" style="49" customWidth="1"/>
    <col min="2562" max="2562" width="12.140625" style="49" customWidth="1"/>
    <col min="2563" max="2563" width="11" style="49" customWidth="1"/>
    <col min="2564" max="2564" width="14.140625" style="49" customWidth="1"/>
    <col min="2565" max="2565" width="11.85546875" style="49" customWidth="1"/>
    <col min="2566" max="2566" width="9.5703125" style="49" customWidth="1"/>
    <col min="2567" max="2567" width="14.7109375" style="49" customWidth="1"/>
    <col min="2568" max="2569" width="9.5703125" style="49" customWidth="1"/>
    <col min="2570" max="2570" width="14.28515625" style="49" customWidth="1"/>
    <col min="2571" max="2571" width="13.140625" style="49" customWidth="1"/>
    <col min="2572" max="2572" width="12.28515625" style="49" customWidth="1"/>
    <col min="2573" max="2815" width="9.140625" style="49"/>
    <col min="2816" max="2816" width="77.85546875" style="49" customWidth="1"/>
    <col min="2817" max="2817" width="13.85546875" style="49" customWidth="1"/>
    <col min="2818" max="2818" width="12.140625" style="49" customWidth="1"/>
    <col min="2819" max="2819" width="11" style="49" customWidth="1"/>
    <col min="2820" max="2820" width="14.140625" style="49" customWidth="1"/>
    <col min="2821" max="2821" width="11.85546875" style="49" customWidth="1"/>
    <col min="2822" max="2822" width="9.5703125" style="49" customWidth="1"/>
    <col min="2823" max="2823" width="14.7109375" style="49" customWidth="1"/>
    <col min="2824" max="2825" width="9.5703125" style="49" customWidth="1"/>
    <col min="2826" max="2826" width="14.28515625" style="49" customWidth="1"/>
    <col min="2827" max="2827" width="13.140625" style="49" customWidth="1"/>
    <col min="2828" max="2828" width="12.28515625" style="49" customWidth="1"/>
    <col min="2829" max="3071" width="9.140625" style="49"/>
    <col min="3072" max="3072" width="77.85546875" style="49" customWidth="1"/>
    <col min="3073" max="3073" width="13.85546875" style="49" customWidth="1"/>
    <col min="3074" max="3074" width="12.140625" style="49" customWidth="1"/>
    <col min="3075" max="3075" width="11" style="49" customWidth="1"/>
    <col min="3076" max="3076" width="14.140625" style="49" customWidth="1"/>
    <col min="3077" max="3077" width="11.85546875" style="49" customWidth="1"/>
    <col min="3078" max="3078" width="9.5703125" style="49" customWidth="1"/>
    <col min="3079" max="3079" width="14.7109375" style="49" customWidth="1"/>
    <col min="3080" max="3081" width="9.5703125" style="49" customWidth="1"/>
    <col min="3082" max="3082" width="14.28515625" style="49" customWidth="1"/>
    <col min="3083" max="3083" width="13.140625" style="49" customWidth="1"/>
    <col min="3084" max="3084" width="12.28515625" style="49" customWidth="1"/>
    <col min="3085" max="3327" width="9.140625" style="49"/>
    <col min="3328" max="3328" width="77.85546875" style="49" customWidth="1"/>
    <col min="3329" max="3329" width="13.85546875" style="49" customWidth="1"/>
    <col min="3330" max="3330" width="12.140625" style="49" customWidth="1"/>
    <col min="3331" max="3331" width="11" style="49" customWidth="1"/>
    <col min="3332" max="3332" width="14.140625" style="49" customWidth="1"/>
    <col min="3333" max="3333" width="11.85546875" style="49" customWidth="1"/>
    <col min="3334" max="3334" width="9.5703125" style="49" customWidth="1"/>
    <col min="3335" max="3335" width="14.7109375" style="49" customWidth="1"/>
    <col min="3336" max="3337" width="9.5703125" style="49" customWidth="1"/>
    <col min="3338" max="3338" width="14.28515625" style="49" customWidth="1"/>
    <col min="3339" max="3339" width="13.140625" style="49" customWidth="1"/>
    <col min="3340" max="3340" width="12.28515625" style="49" customWidth="1"/>
    <col min="3341" max="3583" width="9.140625" style="49"/>
    <col min="3584" max="3584" width="77.85546875" style="49" customWidth="1"/>
    <col min="3585" max="3585" width="13.85546875" style="49" customWidth="1"/>
    <col min="3586" max="3586" width="12.140625" style="49" customWidth="1"/>
    <col min="3587" max="3587" width="11" style="49" customWidth="1"/>
    <col min="3588" max="3588" width="14.140625" style="49" customWidth="1"/>
    <col min="3589" max="3589" width="11.85546875" style="49" customWidth="1"/>
    <col min="3590" max="3590" width="9.5703125" style="49" customWidth="1"/>
    <col min="3591" max="3591" width="14.7109375" style="49" customWidth="1"/>
    <col min="3592" max="3593" width="9.5703125" style="49" customWidth="1"/>
    <col min="3594" max="3594" width="14.28515625" style="49" customWidth="1"/>
    <col min="3595" max="3595" width="13.140625" style="49" customWidth="1"/>
    <col min="3596" max="3596" width="12.28515625" style="49" customWidth="1"/>
    <col min="3597" max="3839" width="9.140625" style="49"/>
    <col min="3840" max="3840" width="77.85546875" style="49" customWidth="1"/>
    <col min="3841" max="3841" width="13.85546875" style="49" customWidth="1"/>
    <col min="3842" max="3842" width="12.140625" style="49" customWidth="1"/>
    <col min="3843" max="3843" width="11" style="49" customWidth="1"/>
    <col min="3844" max="3844" width="14.140625" style="49" customWidth="1"/>
    <col min="3845" max="3845" width="11.85546875" style="49" customWidth="1"/>
    <col min="3846" max="3846" width="9.5703125" style="49" customWidth="1"/>
    <col min="3847" max="3847" width="14.7109375" style="49" customWidth="1"/>
    <col min="3848" max="3849" width="9.5703125" style="49" customWidth="1"/>
    <col min="3850" max="3850" width="14.28515625" style="49" customWidth="1"/>
    <col min="3851" max="3851" width="13.140625" style="49" customWidth="1"/>
    <col min="3852" max="3852" width="12.28515625" style="49" customWidth="1"/>
    <col min="3853" max="4095" width="9.140625" style="49"/>
    <col min="4096" max="4096" width="77.85546875" style="49" customWidth="1"/>
    <col min="4097" max="4097" width="13.85546875" style="49" customWidth="1"/>
    <col min="4098" max="4098" width="12.140625" style="49" customWidth="1"/>
    <col min="4099" max="4099" width="11" style="49" customWidth="1"/>
    <col min="4100" max="4100" width="14.140625" style="49" customWidth="1"/>
    <col min="4101" max="4101" width="11.85546875" style="49" customWidth="1"/>
    <col min="4102" max="4102" width="9.5703125" style="49" customWidth="1"/>
    <col min="4103" max="4103" width="14.7109375" style="49" customWidth="1"/>
    <col min="4104" max="4105" width="9.5703125" style="49" customWidth="1"/>
    <col min="4106" max="4106" width="14.28515625" style="49" customWidth="1"/>
    <col min="4107" max="4107" width="13.140625" style="49" customWidth="1"/>
    <col min="4108" max="4108" width="12.28515625" style="49" customWidth="1"/>
    <col min="4109" max="4351" width="9.140625" style="49"/>
    <col min="4352" max="4352" width="77.85546875" style="49" customWidth="1"/>
    <col min="4353" max="4353" width="13.85546875" style="49" customWidth="1"/>
    <col min="4354" max="4354" width="12.140625" style="49" customWidth="1"/>
    <col min="4355" max="4355" width="11" style="49" customWidth="1"/>
    <col min="4356" max="4356" width="14.140625" style="49" customWidth="1"/>
    <col min="4357" max="4357" width="11.85546875" style="49" customWidth="1"/>
    <col min="4358" max="4358" width="9.5703125" style="49" customWidth="1"/>
    <col min="4359" max="4359" width="14.7109375" style="49" customWidth="1"/>
    <col min="4360" max="4361" width="9.5703125" style="49" customWidth="1"/>
    <col min="4362" max="4362" width="14.28515625" style="49" customWidth="1"/>
    <col min="4363" max="4363" width="13.140625" style="49" customWidth="1"/>
    <col min="4364" max="4364" width="12.28515625" style="49" customWidth="1"/>
    <col min="4365" max="4607" width="9.140625" style="49"/>
    <col min="4608" max="4608" width="77.85546875" style="49" customWidth="1"/>
    <col min="4609" max="4609" width="13.85546875" style="49" customWidth="1"/>
    <col min="4610" max="4610" width="12.140625" style="49" customWidth="1"/>
    <col min="4611" max="4611" width="11" style="49" customWidth="1"/>
    <col min="4612" max="4612" width="14.140625" style="49" customWidth="1"/>
    <col min="4613" max="4613" width="11.85546875" style="49" customWidth="1"/>
    <col min="4614" max="4614" width="9.5703125" style="49" customWidth="1"/>
    <col min="4615" max="4615" width="14.7109375" style="49" customWidth="1"/>
    <col min="4616" max="4617" width="9.5703125" style="49" customWidth="1"/>
    <col min="4618" max="4618" width="14.28515625" style="49" customWidth="1"/>
    <col min="4619" max="4619" width="13.140625" style="49" customWidth="1"/>
    <col min="4620" max="4620" width="12.28515625" style="49" customWidth="1"/>
    <col min="4621" max="4863" width="9.140625" style="49"/>
    <col min="4864" max="4864" width="77.85546875" style="49" customWidth="1"/>
    <col min="4865" max="4865" width="13.85546875" style="49" customWidth="1"/>
    <col min="4866" max="4866" width="12.140625" style="49" customWidth="1"/>
    <col min="4867" max="4867" width="11" style="49" customWidth="1"/>
    <col min="4868" max="4868" width="14.140625" style="49" customWidth="1"/>
    <col min="4869" max="4869" width="11.85546875" style="49" customWidth="1"/>
    <col min="4870" max="4870" width="9.5703125" style="49" customWidth="1"/>
    <col min="4871" max="4871" width="14.7109375" style="49" customWidth="1"/>
    <col min="4872" max="4873" width="9.5703125" style="49" customWidth="1"/>
    <col min="4874" max="4874" width="14.28515625" style="49" customWidth="1"/>
    <col min="4875" max="4875" width="13.140625" style="49" customWidth="1"/>
    <col min="4876" max="4876" width="12.28515625" style="49" customWidth="1"/>
    <col min="4877" max="5119" width="9.140625" style="49"/>
    <col min="5120" max="5120" width="77.85546875" style="49" customWidth="1"/>
    <col min="5121" max="5121" width="13.85546875" style="49" customWidth="1"/>
    <col min="5122" max="5122" width="12.140625" style="49" customWidth="1"/>
    <col min="5123" max="5123" width="11" style="49" customWidth="1"/>
    <col min="5124" max="5124" width="14.140625" style="49" customWidth="1"/>
    <col min="5125" max="5125" width="11.85546875" style="49" customWidth="1"/>
    <col min="5126" max="5126" width="9.5703125" style="49" customWidth="1"/>
    <col min="5127" max="5127" width="14.7109375" style="49" customWidth="1"/>
    <col min="5128" max="5129" width="9.5703125" style="49" customWidth="1"/>
    <col min="5130" max="5130" width="14.28515625" style="49" customWidth="1"/>
    <col min="5131" max="5131" width="13.140625" style="49" customWidth="1"/>
    <col min="5132" max="5132" width="12.28515625" style="49" customWidth="1"/>
    <col min="5133" max="5375" width="9.140625" style="49"/>
    <col min="5376" max="5376" width="77.85546875" style="49" customWidth="1"/>
    <col min="5377" max="5377" width="13.85546875" style="49" customWidth="1"/>
    <col min="5378" max="5378" width="12.140625" style="49" customWidth="1"/>
    <col min="5379" max="5379" width="11" style="49" customWidth="1"/>
    <col min="5380" max="5380" width="14.140625" style="49" customWidth="1"/>
    <col min="5381" max="5381" width="11.85546875" style="49" customWidth="1"/>
    <col min="5382" max="5382" width="9.5703125" style="49" customWidth="1"/>
    <col min="5383" max="5383" width="14.7109375" style="49" customWidth="1"/>
    <col min="5384" max="5385" width="9.5703125" style="49" customWidth="1"/>
    <col min="5386" max="5386" width="14.28515625" style="49" customWidth="1"/>
    <col min="5387" max="5387" width="13.140625" style="49" customWidth="1"/>
    <col min="5388" max="5388" width="12.28515625" style="49" customWidth="1"/>
    <col min="5389" max="5631" width="9.140625" style="49"/>
    <col min="5632" max="5632" width="77.85546875" style="49" customWidth="1"/>
    <col min="5633" max="5633" width="13.85546875" style="49" customWidth="1"/>
    <col min="5634" max="5634" width="12.140625" style="49" customWidth="1"/>
    <col min="5635" max="5635" width="11" style="49" customWidth="1"/>
    <col min="5636" max="5636" width="14.140625" style="49" customWidth="1"/>
    <col min="5637" max="5637" width="11.85546875" style="49" customWidth="1"/>
    <col min="5638" max="5638" width="9.5703125" style="49" customWidth="1"/>
    <col min="5639" max="5639" width="14.7109375" style="49" customWidth="1"/>
    <col min="5640" max="5641" width="9.5703125" style="49" customWidth="1"/>
    <col min="5642" max="5642" width="14.28515625" style="49" customWidth="1"/>
    <col min="5643" max="5643" width="13.140625" style="49" customWidth="1"/>
    <col min="5644" max="5644" width="12.28515625" style="49" customWidth="1"/>
    <col min="5645" max="5887" width="9.140625" style="49"/>
    <col min="5888" max="5888" width="77.85546875" style="49" customWidth="1"/>
    <col min="5889" max="5889" width="13.85546875" style="49" customWidth="1"/>
    <col min="5890" max="5890" width="12.140625" style="49" customWidth="1"/>
    <col min="5891" max="5891" width="11" style="49" customWidth="1"/>
    <col min="5892" max="5892" width="14.140625" style="49" customWidth="1"/>
    <col min="5893" max="5893" width="11.85546875" style="49" customWidth="1"/>
    <col min="5894" max="5894" width="9.5703125" style="49" customWidth="1"/>
    <col min="5895" max="5895" width="14.7109375" style="49" customWidth="1"/>
    <col min="5896" max="5897" width="9.5703125" style="49" customWidth="1"/>
    <col min="5898" max="5898" width="14.28515625" style="49" customWidth="1"/>
    <col min="5899" max="5899" width="13.140625" style="49" customWidth="1"/>
    <col min="5900" max="5900" width="12.28515625" style="49" customWidth="1"/>
    <col min="5901" max="6143" width="9.140625" style="49"/>
    <col min="6144" max="6144" width="77.85546875" style="49" customWidth="1"/>
    <col min="6145" max="6145" width="13.85546875" style="49" customWidth="1"/>
    <col min="6146" max="6146" width="12.140625" style="49" customWidth="1"/>
    <col min="6147" max="6147" width="11" style="49" customWidth="1"/>
    <col min="6148" max="6148" width="14.140625" style="49" customWidth="1"/>
    <col min="6149" max="6149" width="11.85546875" style="49" customWidth="1"/>
    <col min="6150" max="6150" width="9.5703125" style="49" customWidth="1"/>
    <col min="6151" max="6151" width="14.7109375" style="49" customWidth="1"/>
    <col min="6152" max="6153" width="9.5703125" style="49" customWidth="1"/>
    <col min="6154" max="6154" width="14.28515625" style="49" customWidth="1"/>
    <col min="6155" max="6155" width="13.140625" style="49" customWidth="1"/>
    <col min="6156" max="6156" width="12.28515625" style="49" customWidth="1"/>
    <col min="6157" max="6399" width="9.140625" style="49"/>
    <col min="6400" max="6400" width="77.85546875" style="49" customWidth="1"/>
    <col min="6401" max="6401" width="13.85546875" style="49" customWidth="1"/>
    <col min="6402" max="6402" width="12.140625" style="49" customWidth="1"/>
    <col min="6403" max="6403" width="11" style="49" customWidth="1"/>
    <col min="6404" max="6404" width="14.140625" style="49" customWidth="1"/>
    <col min="6405" max="6405" width="11.85546875" style="49" customWidth="1"/>
    <col min="6406" max="6406" width="9.5703125" style="49" customWidth="1"/>
    <col min="6407" max="6407" width="14.7109375" style="49" customWidth="1"/>
    <col min="6408" max="6409" width="9.5703125" style="49" customWidth="1"/>
    <col min="6410" max="6410" width="14.28515625" style="49" customWidth="1"/>
    <col min="6411" max="6411" width="13.140625" style="49" customWidth="1"/>
    <col min="6412" max="6412" width="12.28515625" style="49" customWidth="1"/>
    <col min="6413" max="6655" width="9.140625" style="49"/>
    <col min="6656" max="6656" width="77.85546875" style="49" customWidth="1"/>
    <col min="6657" max="6657" width="13.85546875" style="49" customWidth="1"/>
    <col min="6658" max="6658" width="12.140625" style="49" customWidth="1"/>
    <col min="6659" max="6659" width="11" style="49" customWidth="1"/>
    <col min="6660" max="6660" width="14.140625" style="49" customWidth="1"/>
    <col min="6661" max="6661" width="11.85546875" style="49" customWidth="1"/>
    <col min="6662" max="6662" width="9.5703125" style="49" customWidth="1"/>
    <col min="6663" max="6663" width="14.7109375" style="49" customWidth="1"/>
    <col min="6664" max="6665" width="9.5703125" style="49" customWidth="1"/>
    <col min="6666" max="6666" width="14.28515625" style="49" customWidth="1"/>
    <col min="6667" max="6667" width="13.140625" style="49" customWidth="1"/>
    <col min="6668" max="6668" width="12.28515625" style="49" customWidth="1"/>
    <col min="6669" max="6911" width="9.140625" style="49"/>
    <col min="6912" max="6912" width="77.85546875" style="49" customWidth="1"/>
    <col min="6913" max="6913" width="13.85546875" style="49" customWidth="1"/>
    <col min="6914" max="6914" width="12.140625" style="49" customWidth="1"/>
    <col min="6915" max="6915" width="11" style="49" customWidth="1"/>
    <col min="6916" max="6916" width="14.140625" style="49" customWidth="1"/>
    <col min="6917" max="6917" width="11.85546875" style="49" customWidth="1"/>
    <col min="6918" max="6918" width="9.5703125" style="49" customWidth="1"/>
    <col min="6919" max="6919" width="14.7109375" style="49" customWidth="1"/>
    <col min="6920" max="6921" width="9.5703125" style="49" customWidth="1"/>
    <col min="6922" max="6922" width="14.28515625" style="49" customWidth="1"/>
    <col min="6923" max="6923" width="13.140625" style="49" customWidth="1"/>
    <col min="6924" max="6924" width="12.28515625" style="49" customWidth="1"/>
    <col min="6925" max="7167" width="9.140625" style="49"/>
    <col min="7168" max="7168" width="77.85546875" style="49" customWidth="1"/>
    <col min="7169" max="7169" width="13.85546875" style="49" customWidth="1"/>
    <col min="7170" max="7170" width="12.140625" style="49" customWidth="1"/>
    <col min="7171" max="7171" width="11" style="49" customWidth="1"/>
    <col min="7172" max="7172" width="14.140625" style="49" customWidth="1"/>
    <col min="7173" max="7173" width="11.85546875" style="49" customWidth="1"/>
    <col min="7174" max="7174" width="9.5703125" style="49" customWidth="1"/>
    <col min="7175" max="7175" width="14.7109375" style="49" customWidth="1"/>
    <col min="7176" max="7177" width="9.5703125" style="49" customWidth="1"/>
    <col min="7178" max="7178" width="14.28515625" style="49" customWidth="1"/>
    <col min="7179" max="7179" width="13.140625" style="49" customWidth="1"/>
    <col min="7180" max="7180" width="12.28515625" style="49" customWidth="1"/>
    <col min="7181" max="7423" width="9.140625" style="49"/>
    <col min="7424" max="7424" width="77.85546875" style="49" customWidth="1"/>
    <col min="7425" max="7425" width="13.85546875" style="49" customWidth="1"/>
    <col min="7426" max="7426" width="12.140625" style="49" customWidth="1"/>
    <col min="7427" max="7427" width="11" style="49" customWidth="1"/>
    <col min="7428" max="7428" width="14.140625" style="49" customWidth="1"/>
    <col min="7429" max="7429" width="11.85546875" style="49" customWidth="1"/>
    <col min="7430" max="7430" width="9.5703125" style="49" customWidth="1"/>
    <col min="7431" max="7431" width="14.7109375" style="49" customWidth="1"/>
    <col min="7432" max="7433" width="9.5703125" style="49" customWidth="1"/>
    <col min="7434" max="7434" width="14.28515625" style="49" customWidth="1"/>
    <col min="7435" max="7435" width="13.140625" style="49" customWidth="1"/>
    <col min="7436" max="7436" width="12.28515625" style="49" customWidth="1"/>
    <col min="7437" max="7679" width="9.140625" style="49"/>
    <col min="7680" max="7680" width="77.85546875" style="49" customWidth="1"/>
    <col min="7681" max="7681" width="13.85546875" style="49" customWidth="1"/>
    <col min="7682" max="7682" width="12.140625" style="49" customWidth="1"/>
    <col min="7683" max="7683" width="11" style="49" customWidth="1"/>
    <col min="7684" max="7684" width="14.140625" style="49" customWidth="1"/>
    <col min="7685" max="7685" width="11.85546875" style="49" customWidth="1"/>
    <col min="7686" max="7686" width="9.5703125" style="49" customWidth="1"/>
    <col min="7687" max="7687" width="14.7109375" style="49" customWidth="1"/>
    <col min="7688" max="7689" width="9.5703125" style="49" customWidth="1"/>
    <col min="7690" max="7690" width="14.28515625" style="49" customWidth="1"/>
    <col min="7691" max="7691" width="13.140625" style="49" customWidth="1"/>
    <col min="7692" max="7692" width="12.28515625" style="49" customWidth="1"/>
    <col min="7693" max="7935" width="9.140625" style="49"/>
    <col min="7936" max="7936" width="77.85546875" style="49" customWidth="1"/>
    <col min="7937" max="7937" width="13.85546875" style="49" customWidth="1"/>
    <col min="7938" max="7938" width="12.140625" style="49" customWidth="1"/>
    <col min="7939" max="7939" width="11" style="49" customWidth="1"/>
    <col min="7940" max="7940" width="14.140625" style="49" customWidth="1"/>
    <col min="7941" max="7941" width="11.85546875" style="49" customWidth="1"/>
    <col min="7942" max="7942" width="9.5703125" style="49" customWidth="1"/>
    <col min="7943" max="7943" width="14.7109375" style="49" customWidth="1"/>
    <col min="7944" max="7945" width="9.5703125" style="49" customWidth="1"/>
    <col min="7946" max="7946" width="14.28515625" style="49" customWidth="1"/>
    <col min="7947" max="7947" width="13.140625" style="49" customWidth="1"/>
    <col min="7948" max="7948" width="12.28515625" style="49" customWidth="1"/>
    <col min="7949" max="8191" width="9.140625" style="49"/>
    <col min="8192" max="8192" width="77.85546875" style="49" customWidth="1"/>
    <col min="8193" max="8193" width="13.85546875" style="49" customWidth="1"/>
    <col min="8194" max="8194" width="12.140625" style="49" customWidth="1"/>
    <col min="8195" max="8195" width="11" style="49" customWidth="1"/>
    <col min="8196" max="8196" width="14.140625" style="49" customWidth="1"/>
    <col min="8197" max="8197" width="11.85546875" style="49" customWidth="1"/>
    <col min="8198" max="8198" width="9.5703125" style="49" customWidth="1"/>
    <col min="8199" max="8199" width="14.7109375" style="49" customWidth="1"/>
    <col min="8200" max="8201" width="9.5703125" style="49" customWidth="1"/>
    <col min="8202" max="8202" width="14.28515625" style="49" customWidth="1"/>
    <col min="8203" max="8203" width="13.140625" style="49" customWidth="1"/>
    <col min="8204" max="8204" width="12.28515625" style="49" customWidth="1"/>
    <col min="8205" max="8447" width="9.140625" style="49"/>
    <col min="8448" max="8448" width="77.85546875" style="49" customWidth="1"/>
    <col min="8449" max="8449" width="13.85546875" style="49" customWidth="1"/>
    <col min="8450" max="8450" width="12.140625" style="49" customWidth="1"/>
    <col min="8451" max="8451" width="11" style="49" customWidth="1"/>
    <col min="8452" max="8452" width="14.140625" style="49" customWidth="1"/>
    <col min="8453" max="8453" width="11.85546875" style="49" customWidth="1"/>
    <col min="8454" max="8454" width="9.5703125" style="49" customWidth="1"/>
    <col min="8455" max="8455" width="14.7109375" style="49" customWidth="1"/>
    <col min="8456" max="8457" width="9.5703125" style="49" customWidth="1"/>
    <col min="8458" max="8458" width="14.28515625" style="49" customWidth="1"/>
    <col min="8459" max="8459" width="13.140625" style="49" customWidth="1"/>
    <col min="8460" max="8460" width="12.28515625" style="49" customWidth="1"/>
    <col min="8461" max="8703" width="9.140625" style="49"/>
    <col min="8704" max="8704" width="77.85546875" style="49" customWidth="1"/>
    <col min="8705" max="8705" width="13.85546875" style="49" customWidth="1"/>
    <col min="8706" max="8706" width="12.140625" style="49" customWidth="1"/>
    <col min="8707" max="8707" width="11" style="49" customWidth="1"/>
    <col min="8708" max="8708" width="14.140625" style="49" customWidth="1"/>
    <col min="8709" max="8709" width="11.85546875" style="49" customWidth="1"/>
    <col min="8710" max="8710" width="9.5703125" style="49" customWidth="1"/>
    <col min="8711" max="8711" width="14.7109375" style="49" customWidth="1"/>
    <col min="8712" max="8713" width="9.5703125" style="49" customWidth="1"/>
    <col min="8714" max="8714" width="14.28515625" style="49" customWidth="1"/>
    <col min="8715" max="8715" width="13.140625" style="49" customWidth="1"/>
    <col min="8716" max="8716" width="12.28515625" style="49" customWidth="1"/>
    <col min="8717" max="8959" width="9.140625" style="49"/>
    <col min="8960" max="8960" width="77.85546875" style="49" customWidth="1"/>
    <col min="8961" max="8961" width="13.85546875" style="49" customWidth="1"/>
    <col min="8962" max="8962" width="12.140625" style="49" customWidth="1"/>
    <col min="8963" max="8963" width="11" style="49" customWidth="1"/>
    <col min="8964" max="8964" width="14.140625" style="49" customWidth="1"/>
    <col min="8965" max="8965" width="11.85546875" style="49" customWidth="1"/>
    <col min="8966" max="8966" width="9.5703125" style="49" customWidth="1"/>
    <col min="8967" max="8967" width="14.7109375" style="49" customWidth="1"/>
    <col min="8968" max="8969" width="9.5703125" style="49" customWidth="1"/>
    <col min="8970" max="8970" width="14.28515625" style="49" customWidth="1"/>
    <col min="8971" max="8971" width="13.140625" style="49" customWidth="1"/>
    <col min="8972" max="8972" width="12.28515625" style="49" customWidth="1"/>
    <col min="8973" max="9215" width="9.140625" style="49"/>
    <col min="9216" max="9216" width="77.85546875" style="49" customWidth="1"/>
    <col min="9217" max="9217" width="13.85546875" style="49" customWidth="1"/>
    <col min="9218" max="9218" width="12.140625" style="49" customWidth="1"/>
    <col min="9219" max="9219" width="11" style="49" customWidth="1"/>
    <col min="9220" max="9220" width="14.140625" style="49" customWidth="1"/>
    <col min="9221" max="9221" width="11.85546875" style="49" customWidth="1"/>
    <col min="9222" max="9222" width="9.5703125" style="49" customWidth="1"/>
    <col min="9223" max="9223" width="14.7109375" style="49" customWidth="1"/>
    <col min="9224" max="9225" width="9.5703125" style="49" customWidth="1"/>
    <col min="9226" max="9226" width="14.28515625" style="49" customWidth="1"/>
    <col min="9227" max="9227" width="13.140625" style="49" customWidth="1"/>
    <col min="9228" max="9228" width="12.28515625" style="49" customWidth="1"/>
    <col min="9229" max="9471" width="9.140625" style="49"/>
    <col min="9472" max="9472" width="77.85546875" style="49" customWidth="1"/>
    <col min="9473" max="9473" width="13.85546875" style="49" customWidth="1"/>
    <col min="9474" max="9474" width="12.140625" style="49" customWidth="1"/>
    <col min="9475" max="9475" width="11" style="49" customWidth="1"/>
    <col min="9476" max="9476" width="14.140625" style="49" customWidth="1"/>
    <col min="9477" max="9477" width="11.85546875" style="49" customWidth="1"/>
    <col min="9478" max="9478" width="9.5703125" style="49" customWidth="1"/>
    <col min="9479" max="9479" width="14.7109375" style="49" customWidth="1"/>
    <col min="9480" max="9481" width="9.5703125" style="49" customWidth="1"/>
    <col min="9482" max="9482" width="14.28515625" style="49" customWidth="1"/>
    <col min="9483" max="9483" width="13.140625" style="49" customWidth="1"/>
    <col min="9484" max="9484" width="12.28515625" style="49" customWidth="1"/>
    <col min="9485" max="9727" width="9.140625" style="49"/>
    <col min="9728" max="9728" width="77.85546875" style="49" customWidth="1"/>
    <col min="9729" max="9729" width="13.85546875" style="49" customWidth="1"/>
    <col min="9730" max="9730" width="12.140625" style="49" customWidth="1"/>
    <col min="9731" max="9731" width="11" style="49" customWidth="1"/>
    <col min="9732" max="9732" width="14.140625" style="49" customWidth="1"/>
    <col min="9733" max="9733" width="11.85546875" style="49" customWidth="1"/>
    <col min="9734" max="9734" width="9.5703125" style="49" customWidth="1"/>
    <col min="9735" max="9735" width="14.7109375" style="49" customWidth="1"/>
    <col min="9736" max="9737" width="9.5703125" style="49" customWidth="1"/>
    <col min="9738" max="9738" width="14.28515625" style="49" customWidth="1"/>
    <col min="9739" max="9739" width="13.140625" style="49" customWidth="1"/>
    <col min="9740" max="9740" width="12.28515625" style="49" customWidth="1"/>
    <col min="9741" max="9983" width="9.140625" style="49"/>
    <col min="9984" max="9984" width="77.85546875" style="49" customWidth="1"/>
    <col min="9985" max="9985" width="13.85546875" style="49" customWidth="1"/>
    <col min="9986" max="9986" width="12.140625" style="49" customWidth="1"/>
    <col min="9987" max="9987" width="11" style="49" customWidth="1"/>
    <col min="9988" max="9988" width="14.140625" style="49" customWidth="1"/>
    <col min="9989" max="9989" width="11.85546875" style="49" customWidth="1"/>
    <col min="9990" max="9990" width="9.5703125" style="49" customWidth="1"/>
    <col min="9991" max="9991" width="14.7109375" style="49" customWidth="1"/>
    <col min="9992" max="9993" width="9.5703125" style="49" customWidth="1"/>
    <col min="9994" max="9994" width="14.28515625" style="49" customWidth="1"/>
    <col min="9995" max="9995" width="13.140625" style="49" customWidth="1"/>
    <col min="9996" max="9996" width="12.28515625" style="49" customWidth="1"/>
    <col min="9997" max="10239" width="9.140625" style="49"/>
    <col min="10240" max="10240" width="77.85546875" style="49" customWidth="1"/>
    <col min="10241" max="10241" width="13.85546875" style="49" customWidth="1"/>
    <col min="10242" max="10242" width="12.140625" style="49" customWidth="1"/>
    <col min="10243" max="10243" width="11" style="49" customWidth="1"/>
    <col min="10244" max="10244" width="14.140625" style="49" customWidth="1"/>
    <col min="10245" max="10245" width="11.85546875" style="49" customWidth="1"/>
    <col min="10246" max="10246" width="9.5703125" style="49" customWidth="1"/>
    <col min="10247" max="10247" width="14.7109375" style="49" customWidth="1"/>
    <col min="10248" max="10249" width="9.5703125" style="49" customWidth="1"/>
    <col min="10250" max="10250" width="14.28515625" style="49" customWidth="1"/>
    <col min="10251" max="10251" width="13.140625" style="49" customWidth="1"/>
    <col min="10252" max="10252" width="12.28515625" style="49" customWidth="1"/>
    <col min="10253" max="10495" width="9.140625" style="49"/>
    <col min="10496" max="10496" width="77.85546875" style="49" customWidth="1"/>
    <col min="10497" max="10497" width="13.85546875" style="49" customWidth="1"/>
    <col min="10498" max="10498" width="12.140625" style="49" customWidth="1"/>
    <col min="10499" max="10499" width="11" style="49" customWidth="1"/>
    <col min="10500" max="10500" width="14.140625" style="49" customWidth="1"/>
    <col min="10501" max="10501" width="11.85546875" style="49" customWidth="1"/>
    <col min="10502" max="10502" width="9.5703125" style="49" customWidth="1"/>
    <col min="10503" max="10503" width="14.7109375" style="49" customWidth="1"/>
    <col min="10504" max="10505" width="9.5703125" style="49" customWidth="1"/>
    <col min="10506" max="10506" width="14.28515625" style="49" customWidth="1"/>
    <col min="10507" max="10507" width="13.140625" style="49" customWidth="1"/>
    <col min="10508" max="10508" width="12.28515625" style="49" customWidth="1"/>
    <col min="10509" max="10751" width="9.140625" style="49"/>
    <col min="10752" max="10752" width="77.85546875" style="49" customWidth="1"/>
    <col min="10753" max="10753" width="13.85546875" style="49" customWidth="1"/>
    <col min="10754" max="10754" width="12.140625" style="49" customWidth="1"/>
    <col min="10755" max="10755" width="11" style="49" customWidth="1"/>
    <col min="10756" max="10756" width="14.140625" style="49" customWidth="1"/>
    <col min="10757" max="10757" width="11.85546875" style="49" customWidth="1"/>
    <col min="10758" max="10758" width="9.5703125" style="49" customWidth="1"/>
    <col min="10759" max="10759" width="14.7109375" style="49" customWidth="1"/>
    <col min="10760" max="10761" width="9.5703125" style="49" customWidth="1"/>
    <col min="10762" max="10762" width="14.28515625" style="49" customWidth="1"/>
    <col min="10763" max="10763" width="13.140625" style="49" customWidth="1"/>
    <col min="10764" max="10764" width="12.28515625" style="49" customWidth="1"/>
    <col min="10765" max="11007" width="9.140625" style="49"/>
    <col min="11008" max="11008" width="77.85546875" style="49" customWidth="1"/>
    <col min="11009" max="11009" width="13.85546875" style="49" customWidth="1"/>
    <col min="11010" max="11010" width="12.140625" style="49" customWidth="1"/>
    <col min="11011" max="11011" width="11" style="49" customWidth="1"/>
    <col min="11012" max="11012" width="14.140625" style="49" customWidth="1"/>
    <col min="11013" max="11013" width="11.85546875" style="49" customWidth="1"/>
    <col min="11014" max="11014" width="9.5703125" style="49" customWidth="1"/>
    <col min="11015" max="11015" width="14.7109375" style="49" customWidth="1"/>
    <col min="11016" max="11017" width="9.5703125" style="49" customWidth="1"/>
    <col min="11018" max="11018" width="14.28515625" style="49" customWidth="1"/>
    <col min="11019" max="11019" width="13.140625" style="49" customWidth="1"/>
    <col min="11020" max="11020" width="12.28515625" style="49" customWidth="1"/>
    <col min="11021" max="11263" width="9.140625" style="49"/>
    <col min="11264" max="11264" width="77.85546875" style="49" customWidth="1"/>
    <col min="11265" max="11265" width="13.85546875" style="49" customWidth="1"/>
    <col min="11266" max="11266" width="12.140625" style="49" customWidth="1"/>
    <col min="11267" max="11267" width="11" style="49" customWidth="1"/>
    <col min="11268" max="11268" width="14.140625" style="49" customWidth="1"/>
    <col min="11269" max="11269" width="11.85546875" style="49" customWidth="1"/>
    <col min="11270" max="11270" width="9.5703125" style="49" customWidth="1"/>
    <col min="11271" max="11271" width="14.7109375" style="49" customWidth="1"/>
    <col min="11272" max="11273" width="9.5703125" style="49" customWidth="1"/>
    <col min="11274" max="11274" width="14.28515625" style="49" customWidth="1"/>
    <col min="11275" max="11275" width="13.140625" style="49" customWidth="1"/>
    <col min="11276" max="11276" width="12.28515625" style="49" customWidth="1"/>
    <col min="11277" max="11519" width="9.140625" style="49"/>
    <col min="11520" max="11520" width="77.85546875" style="49" customWidth="1"/>
    <col min="11521" max="11521" width="13.85546875" style="49" customWidth="1"/>
    <col min="11522" max="11522" width="12.140625" style="49" customWidth="1"/>
    <col min="11523" max="11523" width="11" style="49" customWidth="1"/>
    <col min="11524" max="11524" width="14.140625" style="49" customWidth="1"/>
    <col min="11525" max="11525" width="11.85546875" style="49" customWidth="1"/>
    <col min="11526" max="11526" width="9.5703125" style="49" customWidth="1"/>
    <col min="11527" max="11527" width="14.7109375" style="49" customWidth="1"/>
    <col min="11528" max="11529" width="9.5703125" style="49" customWidth="1"/>
    <col min="11530" max="11530" width="14.28515625" style="49" customWidth="1"/>
    <col min="11531" max="11531" width="13.140625" style="49" customWidth="1"/>
    <col min="11532" max="11532" width="12.28515625" style="49" customWidth="1"/>
    <col min="11533" max="11775" width="9.140625" style="49"/>
    <col min="11776" max="11776" width="77.85546875" style="49" customWidth="1"/>
    <col min="11777" max="11777" width="13.85546875" style="49" customWidth="1"/>
    <col min="11778" max="11778" width="12.140625" style="49" customWidth="1"/>
    <col min="11779" max="11779" width="11" style="49" customWidth="1"/>
    <col min="11780" max="11780" width="14.140625" style="49" customWidth="1"/>
    <col min="11781" max="11781" width="11.85546875" style="49" customWidth="1"/>
    <col min="11782" max="11782" width="9.5703125" style="49" customWidth="1"/>
    <col min="11783" max="11783" width="14.7109375" style="49" customWidth="1"/>
    <col min="11784" max="11785" width="9.5703125" style="49" customWidth="1"/>
    <col min="11786" max="11786" width="14.28515625" style="49" customWidth="1"/>
    <col min="11787" max="11787" width="13.140625" style="49" customWidth="1"/>
    <col min="11788" max="11788" width="12.28515625" style="49" customWidth="1"/>
    <col min="11789" max="12031" width="9.140625" style="49"/>
    <col min="12032" max="12032" width="77.85546875" style="49" customWidth="1"/>
    <col min="12033" max="12033" width="13.85546875" style="49" customWidth="1"/>
    <col min="12034" max="12034" width="12.140625" style="49" customWidth="1"/>
    <col min="12035" max="12035" width="11" style="49" customWidth="1"/>
    <col min="12036" max="12036" width="14.140625" style="49" customWidth="1"/>
    <col min="12037" max="12037" width="11.85546875" style="49" customWidth="1"/>
    <col min="12038" max="12038" width="9.5703125" style="49" customWidth="1"/>
    <col min="12039" max="12039" width="14.7109375" style="49" customWidth="1"/>
    <col min="12040" max="12041" width="9.5703125" style="49" customWidth="1"/>
    <col min="12042" max="12042" width="14.28515625" style="49" customWidth="1"/>
    <col min="12043" max="12043" width="13.140625" style="49" customWidth="1"/>
    <col min="12044" max="12044" width="12.28515625" style="49" customWidth="1"/>
    <col min="12045" max="12287" width="9.140625" style="49"/>
    <col min="12288" max="12288" width="77.85546875" style="49" customWidth="1"/>
    <col min="12289" max="12289" width="13.85546875" style="49" customWidth="1"/>
    <col min="12290" max="12290" width="12.140625" style="49" customWidth="1"/>
    <col min="12291" max="12291" width="11" style="49" customWidth="1"/>
    <col min="12292" max="12292" width="14.140625" style="49" customWidth="1"/>
    <col min="12293" max="12293" width="11.85546875" style="49" customWidth="1"/>
    <col min="12294" max="12294" width="9.5703125" style="49" customWidth="1"/>
    <col min="12295" max="12295" width="14.7109375" style="49" customWidth="1"/>
    <col min="12296" max="12297" width="9.5703125" style="49" customWidth="1"/>
    <col min="12298" max="12298" width="14.28515625" style="49" customWidth="1"/>
    <col min="12299" max="12299" width="13.140625" style="49" customWidth="1"/>
    <col min="12300" max="12300" width="12.28515625" style="49" customWidth="1"/>
    <col min="12301" max="12543" width="9.140625" style="49"/>
    <col min="12544" max="12544" width="77.85546875" style="49" customWidth="1"/>
    <col min="12545" max="12545" width="13.85546875" style="49" customWidth="1"/>
    <col min="12546" max="12546" width="12.140625" style="49" customWidth="1"/>
    <col min="12547" max="12547" width="11" style="49" customWidth="1"/>
    <col min="12548" max="12548" width="14.140625" style="49" customWidth="1"/>
    <col min="12549" max="12549" width="11.85546875" style="49" customWidth="1"/>
    <col min="12550" max="12550" width="9.5703125" style="49" customWidth="1"/>
    <col min="12551" max="12551" width="14.7109375" style="49" customWidth="1"/>
    <col min="12552" max="12553" width="9.5703125" style="49" customWidth="1"/>
    <col min="12554" max="12554" width="14.28515625" style="49" customWidth="1"/>
    <col min="12555" max="12555" width="13.140625" style="49" customWidth="1"/>
    <col min="12556" max="12556" width="12.28515625" style="49" customWidth="1"/>
    <col min="12557" max="12799" width="9.140625" style="49"/>
    <col min="12800" max="12800" width="77.85546875" style="49" customWidth="1"/>
    <col min="12801" max="12801" width="13.85546875" style="49" customWidth="1"/>
    <col min="12802" max="12802" width="12.140625" style="49" customWidth="1"/>
    <col min="12803" max="12803" width="11" style="49" customWidth="1"/>
    <col min="12804" max="12804" width="14.140625" style="49" customWidth="1"/>
    <col min="12805" max="12805" width="11.85546875" style="49" customWidth="1"/>
    <col min="12806" max="12806" width="9.5703125" style="49" customWidth="1"/>
    <col min="12807" max="12807" width="14.7109375" style="49" customWidth="1"/>
    <col min="12808" max="12809" width="9.5703125" style="49" customWidth="1"/>
    <col min="12810" max="12810" width="14.28515625" style="49" customWidth="1"/>
    <col min="12811" max="12811" width="13.140625" style="49" customWidth="1"/>
    <col min="12812" max="12812" width="12.28515625" style="49" customWidth="1"/>
    <col min="12813" max="13055" width="9.140625" style="49"/>
    <col min="13056" max="13056" width="77.85546875" style="49" customWidth="1"/>
    <col min="13057" max="13057" width="13.85546875" style="49" customWidth="1"/>
    <col min="13058" max="13058" width="12.140625" style="49" customWidth="1"/>
    <col min="13059" max="13059" width="11" style="49" customWidth="1"/>
    <col min="13060" max="13060" width="14.140625" style="49" customWidth="1"/>
    <col min="13061" max="13061" width="11.85546875" style="49" customWidth="1"/>
    <col min="13062" max="13062" width="9.5703125" style="49" customWidth="1"/>
    <col min="13063" max="13063" width="14.7109375" style="49" customWidth="1"/>
    <col min="13064" max="13065" width="9.5703125" style="49" customWidth="1"/>
    <col min="13066" max="13066" width="14.28515625" style="49" customWidth="1"/>
    <col min="13067" max="13067" width="13.140625" style="49" customWidth="1"/>
    <col min="13068" max="13068" width="12.28515625" style="49" customWidth="1"/>
    <col min="13069" max="13311" width="9.140625" style="49"/>
    <col min="13312" max="13312" width="77.85546875" style="49" customWidth="1"/>
    <col min="13313" max="13313" width="13.85546875" style="49" customWidth="1"/>
    <col min="13314" max="13314" width="12.140625" style="49" customWidth="1"/>
    <col min="13315" max="13315" width="11" style="49" customWidth="1"/>
    <col min="13316" max="13316" width="14.140625" style="49" customWidth="1"/>
    <col min="13317" max="13317" width="11.85546875" style="49" customWidth="1"/>
    <col min="13318" max="13318" width="9.5703125" style="49" customWidth="1"/>
    <col min="13319" max="13319" width="14.7109375" style="49" customWidth="1"/>
    <col min="13320" max="13321" width="9.5703125" style="49" customWidth="1"/>
    <col min="13322" max="13322" width="14.28515625" style="49" customWidth="1"/>
    <col min="13323" max="13323" width="13.140625" style="49" customWidth="1"/>
    <col min="13324" max="13324" width="12.28515625" style="49" customWidth="1"/>
    <col min="13325" max="13567" width="9.140625" style="49"/>
    <col min="13568" max="13568" width="77.85546875" style="49" customWidth="1"/>
    <col min="13569" max="13569" width="13.85546875" style="49" customWidth="1"/>
    <col min="13570" max="13570" width="12.140625" style="49" customWidth="1"/>
    <col min="13571" max="13571" width="11" style="49" customWidth="1"/>
    <col min="13572" max="13572" width="14.140625" style="49" customWidth="1"/>
    <col min="13573" max="13573" width="11.85546875" style="49" customWidth="1"/>
    <col min="13574" max="13574" width="9.5703125" style="49" customWidth="1"/>
    <col min="13575" max="13575" width="14.7109375" style="49" customWidth="1"/>
    <col min="13576" max="13577" width="9.5703125" style="49" customWidth="1"/>
    <col min="13578" max="13578" width="14.28515625" style="49" customWidth="1"/>
    <col min="13579" max="13579" width="13.140625" style="49" customWidth="1"/>
    <col min="13580" max="13580" width="12.28515625" style="49" customWidth="1"/>
    <col min="13581" max="13823" width="9.140625" style="49"/>
    <col min="13824" max="13824" width="77.85546875" style="49" customWidth="1"/>
    <col min="13825" max="13825" width="13.85546875" style="49" customWidth="1"/>
    <col min="13826" max="13826" width="12.140625" style="49" customWidth="1"/>
    <col min="13827" max="13827" width="11" style="49" customWidth="1"/>
    <col min="13828" max="13828" width="14.140625" style="49" customWidth="1"/>
    <col min="13829" max="13829" width="11.85546875" style="49" customWidth="1"/>
    <col min="13830" max="13830" width="9.5703125" style="49" customWidth="1"/>
    <col min="13831" max="13831" width="14.7109375" style="49" customWidth="1"/>
    <col min="13832" max="13833" width="9.5703125" style="49" customWidth="1"/>
    <col min="13834" max="13834" width="14.28515625" style="49" customWidth="1"/>
    <col min="13835" max="13835" width="13.140625" style="49" customWidth="1"/>
    <col min="13836" max="13836" width="12.28515625" style="49" customWidth="1"/>
    <col min="13837" max="14079" width="9.140625" style="49"/>
    <col min="14080" max="14080" width="77.85546875" style="49" customWidth="1"/>
    <col min="14081" max="14081" width="13.85546875" style="49" customWidth="1"/>
    <col min="14082" max="14082" width="12.140625" style="49" customWidth="1"/>
    <col min="14083" max="14083" width="11" style="49" customWidth="1"/>
    <col min="14084" max="14084" width="14.140625" style="49" customWidth="1"/>
    <col min="14085" max="14085" width="11.85546875" style="49" customWidth="1"/>
    <col min="14086" max="14086" width="9.5703125" style="49" customWidth="1"/>
    <col min="14087" max="14087" width="14.7109375" style="49" customWidth="1"/>
    <col min="14088" max="14089" width="9.5703125" style="49" customWidth="1"/>
    <col min="14090" max="14090" width="14.28515625" style="49" customWidth="1"/>
    <col min="14091" max="14091" width="13.140625" style="49" customWidth="1"/>
    <col min="14092" max="14092" width="12.28515625" style="49" customWidth="1"/>
    <col min="14093" max="14335" width="9.140625" style="49"/>
    <col min="14336" max="14336" width="77.85546875" style="49" customWidth="1"/>
    <col min="14337" max="14337" width="13.85546875" style="49" customWidth="1"/>
    <col min="14338" max="14338" width="12.140625" style="49" customWidth="1"/>
    <col min="14339" max="14339" width="11" style="49" customWidth="1"/>
    <col min="14340" max="14340" width="14.140625" style="49" customWidth="1"/>
    <col min="14341" max="14341" width="11.85546875" style="49" customWidth="1"/>
    <col min="14342" max="14342" width="9.5703125" style="49" customWidth="1"/>
    <col min="14343" max="14343" width="14.7109375" style="49" customWidth="1"/>
    <col min="14344" max="14345" width="9.5703125" style="49" customWidth="1"/>
    <col min="14346" max="14346" width="14.28515625" style="49" customWidth="1"/>
    <col min="14347" max="14347" width="13.140625" style="49" customWidth="1"/>
    <col min="14348" max="14348" width="12.28515625" style="49" customWidth="1"/>
    <col min="14349" max="14591" width="9.140625" style="49"/>
    <col min="14592" max="14592" width="77.85546875" style="49" customWidth="1"/>
    <col min="14593" max="14593" width="13.85546875" style="49" customWidth="1"/>
    <col min="14594" max="14594" width="12.140625" style="49" customWidth="1"/>
    <col min="14595" max="14595" width="11" style="49" customWidth="1"/>
    <col min="14596" max="14596" width="14.140625" style="49" customWidth="1"/>
    <col min="14597" max="14597" width="11.85546875" style="49" customWidth="1"/>
    <col min="14598" max="14598" width="9.5703125" style="49" customWidth="1"/>
    <col min="14599" max="14599" width="14.7109375" style="49" customWidth="1"/>
    <col min="14600" max="14601" width="9.5703125" style="49" customWidth="1"/>
    <col min="14602" max="14602" width="14.28515625" style="49" customWidth="1"/>
    <col min="14603" max="14603" width="13.140625" style="49" customWidth="1"/>
    <col min="14604" max="14604" width="12.28515625" style="49" customWidth="1"/>
    <col min="14605" max="14847" width="9.140625" style="49"/>
    <col min="14848" max="14848" width="77.85546875" style="49" customWidth="1"/>
    <col min="14849" max="14849" width="13.85546875" style="49" customWidth="1"/>
    <col min="14850" max="14850" width="12.140625" style="49" customWidth="1"/>
    <col min="14851" max="14851" width="11" style="49" customWidth="1"/>
    <col min="14852" max="14852" width="14.140625" style="49" customWidth="1"/>
    <col min="14853" max="14853" width="11.85546875" style="49" customWidth="1"/>
    <col min="14854" max="14854" width="9.5703125" style="49" customWidth="1"/>
    <col min="14855" max="14855" width="14.7109375" style="49" customWidth="1"/>
    <col min="14856" max="14857" width="9.5703125" style="49" customWidth="1"/>
    <col min="14858" max="14858" width="14.28515625" style="49" customWidth="1"/>
    <col min="14859" max="14859" width="13.140625" style="49" customWidth="1"/>
    <col min="14860" max="14860" width="12.28515625" style="49" customWidth="1"/>
    <col min="14861" max="15103" width="9.140625" style="49"/>
    <col min="15104" max="15104" width="77.85546875" style="49" customWidth="1"/>
    <col min="15105" max="15105" width="13.85546875" style="49" customWidth="1"/>
    <col min="15106" max="15106" width="12.140625" style="49" customWidth="1"/>
    <col min="15107" max="15107" width="11" style="49" customWidth="1"/>
    <col min="15108" max="15108" width="14.140625" style="49" customWidth="1"/>
    <col min="15109" max="15109" width="11.85546875" style="49" customWidth="1"/>
    <col min="15110" max="15110" width="9.5703125" style="49" customWidth="1"/>
    <col min="15111" max="15111" width="14.7109375" style="49" customWidth="1"/>
    <col min="15112" max="15113" width="9.5703125" style="49" customWidth="1"/>
    <col min="15114" max="15114" width="14.28515625" style="49" customWidth="1"/>
    <col min="15115" max="15115" width="13.140625" style="49" customWidth="1"/>
    <col min="15116" max="15116" width="12.28515625" style="49" customWidth="1"/>
    <col min="15117" max="15359" width="9.140625" style="49"/>
    <col min="15360" max="15360" width="77.85546875" style="49" customWidth="1"/>
    <col min="15361" max="15361" width="13.85546875" style="49" customWidth="1"/>
    <col min="15362" max="15362" width="12.140625" style="49" customWidth="1"/>
    <col min="15363" max="15363" width="11" style="49" customWidth="1"/>
    <col min="15364" max="15364" width="14.140625" style="49" customWidth="1"/>
    <col min="15365" max="15365" width="11.85546875" style="49" customWidth="1"/>
    <col min="15366" max="15366" width="9.5703125" style="49" customWidth="1"/>
    <col min="15367" max="15367" width="14.7109375" style="49" customWidth="1"/>
    <col min="15368" max="15369" width="9.5703125" style="49" customWidth="1"/>
    <col min="15370" max="15370" width="14.28515625" style="49" customWidth="1"/>
    <col min="15371" max="15371" width="13.140625" style="49" customWidth="1"/>
    <col min="15372" max="15372" width="12.28515625" style="49" customWidth="1"/>
    <col min="15373" max="15615" width="9.140625" style="49"/>
    <col min="15616" max="15616" width="77.85546875" style="49" customWidth="1"/>
    <col min="15617" max="15617" width="13.85546875" style="49" customWidth="1"/>
    <col min="15618" max="15618" width="12.140625" style="49" customWidth="1"/>
    <col min="15619" max="15619" width="11" style="49" customWidth="1"/>
    <col min="15620" max="15620" width="14.140625" style="49" customWidth="1"/>
    <col min="15621" max="15621" width="11.85546875" style="49" customWidth="1"/>
    <col min="15622" max="15622" width="9.5703125" style="49" customWidth="1"/>
    <col min="15623" max="15623" width="14.7109375" style="49" customWidth="1"/>
    <col min="15624" max="15625" width="9.5703125" style="49" customWidth="1"/>
    <col min="15626" max="15626" width="14.28515625" style="49" customWidth="1"/>
    <col min="15627" max="15627" width="13.140625" style="49" customWidth="1"/>
    <col min="15628" max="15628" width="12.28515625" style="49" customWidth="1"/>
    <col min="15629" max="15871" width="9.140625" style="49"/>
    <col min="15872" max="15872" width="77.85546875" style="49" customWidth="1"/>
    <col min="15873" max="15873" width="13.85546875" style="49" customWidth="1"/>
    <col min="15874" max="15874" width="12.140625" style="49" customWidth="1"/>
    <col min="15875" max="15875" width="11" style="49" customWidth="1"/>
    <col min="15876" max="15876" width="14.140625" style="49" customWidth="1"/>
    <col min="15877" max="15877" width="11.85546875" style="49" customWidth="1"/>
    <col min="15878" max="15878" width="9.5703125" style="49" customWidth="1"/>
    <col min="15879" max="15879" width="14.7109375" style="49" customWidth="1"/>
    <col min="15880" max="15881" width="9.5703125" style="49" customWidth="1"/>
    <col min="15882" max="15882" width="14.28515625" style="49" customWidth="1"/>
    <col min="15883" max="15883" width="13.140625" style="49" customWidth="1"/>
    <col min="15884" max="15884" width="12.28515625" style="49" customWidth="1"/>
    <col min="15885" max="16127" width="9.140625" style="49"/>
    <col min="16128" max="16128" width="77.85546875" style="49" customWidth="1"/>
    <col min="16129" max="16129" width="13.85546875" style="49" customWidth="1"/>
    <col min="16130" max="16130" width="12.140625" style="49" customWidth="1"/>
    <col min="16131" max="16131" width="11" style="49" customWidth="1"/>
    <col min="16132" max="16132" width="14.140625" style="49" customWidth="1"/>
    <col min="16133" max="16133" width="11.85546875" style="49" customWidth="1"/>
    <col min="16134" max="16134" width="9.5703125" style="49" customWidth="1"/>
    <col min="16135" max="16135" width="14.7109375" style="49" customWidth="1"/>
    <col min="16136" max="16137" width="9.5703125" style="49" customWidth="1"/>
    <col min="16138" max="16138" width="14.28515625" style="49" customWidth="1"/>
    <col min="16139" max="16139" width="13.140625" style="49" customWidth="1"/>
    <col min="16140" max="16140" width="12.28515625" style="49" customWidth="1"/>
    <col min="16141" max="16384" width="9.140625" style="49"/>
  </cols>
  <sheetData>
    <row r="1" spans="1:13" ht="22.5" customHeight="1">
      <c r="A1" s="7278" t="s">
        <v>363</v>
      </c>
      <c r="B1" s="7278"/>
      <c r="C1" s="7278"/>
      <c r="D1" s="7278"/>
      <c r="E1" s="7278"/>
      <c r="F1" s="7278"/>
      <c r="G1" s="7278"/>
      <c r="H1" s="7278"/>
      <c r="I1" s="7278"/>
      <c r="J1" s="7278"/>
      <c r="K1" s="7278"/>
      <c r="L1" s="7278"/>
      <c r="M1" s="7278"/>
    </row>
    <row r="2" spans="1:13" ht="22.5" customHeight="1">
      <c r="A2" s="8167" t="s">
        <v>387</v>
      </c>
      <c r="B2" s="8167"/>
      <c r="C2" s="8167"/>
      <c r="D2" s="8167"/>
      <c r="E2" s="8167"/>
      <c r="F2" s="8167"/>
      <c r="G2" s="8167"/>
      <c r="H2" s="8167"/>
      <c r="I2" s="8167"/>
      <c r="J2" s="8167"/>
      <c r="K2" s="8167"/>
      <c r="L2" s="8167"/>
      <c r="M2" s="8167"/>
    </row>
    <row r="3" spans="1:13" ht="21" thickBot="1">
      <c r="A3" s="4429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</row>
    <row r="4" spans="1:13" ht="33.75" customHeight="1" thickBot="1">
      <c r="A4" s="8192" t="s">
        <v>1</v>
      </c>
      <c r="B4" s="8194" t="s">
        <v>36</v>
      </c>
      <c r="C4" s="8195"/>
      <c r="D4" s="8196"/>
      <c r="E4" s="8194" t="s">
        <v>37</v>
      </c>
      <c r="F4" s="8195"/>
      <c r="G4" s="8196"/>
      <c r="H4" s="8194" t="s">
        <v>43</v>
      </c>
      <c r="I4" s="8195"/>
      <c r="J4" s="8196"/>
      <c r="K4" s="8197" t="s">
        <v>38</v>
      </c>
      <c r="L4" s="8198"/>
      <c r="M4" s="8199"/>
    </row>
    <row r="5" spans="1:13" ht="175.5" customHeight="1" thickBot="1">
      <c r="A5" s="8193"/>
      <c r="B5" s="4453" t="s">
        <v>7</v>
      </c>
      <c r="C5" s="4453" t="s">
        <v>8</v>
      </c>
      <c r="D5" s="4453" t="s">
        <v>9</v>
      </c>
      <c r="E5" s="4453" t="s">
        <v>7</v>
      </c>
      <c r="F5" s="4453" t="s">
        <v>8</v>
      </c>
      <c r="G5" s="4453" t="s">
        <v>9</v>
      </c>
      <c r="H5" s="4453" t="s">
        <v>7</v>
      </c>
      <c r="I5" s="4453" t="s">
        <v>8</v>
      </c>
      <c r="J5" s="4453" t="s">
        <v>9</v>
      </c>
      <c r="K5" s="4453" t="s">
        <v>7</v>
      </c>
      <c r="L5" s="4453" t="s">
        <v>8</v>
      </c>
      <c r="M5" s="4457" t="s">
        <v>9</v>
      </c>
    </row>
    <row r="6" spans="1:13" ht="28.5" customHeight="1" thickBot="1">
      <c r="A6" s="4432" t="s">
        <v>10</v>
      </c>
      <c r="B6" s="4433"/>
      <c r="C6" s="4433"/>
      <c r="D6" s="4434"/>
      <c r="E6" s="4433"/>
      <c r="F6" s="4433"/>
      <c r="G6" s="4434"/>
      <c r="H6" s="4433"/>
      <c r="I6" s="4433"/>
      <c r="J6" s="4434"/>
      <c r="K6" s="4435"/>
      <c r="L6" s="4435"/>
      <c r="M6" s="4436"/>
    </row>
    <row r="7" spans="1:13" ht="27" customHeight="1" thickBot="1">
      <c r="A7" s="4437" t="s">
        <v>297</v>
      </c>
      <c r="B7" s="4438"/>
      <c r="C7" s="4438"/>
      <c r="D7" s="4439"/>
      <c r="E7" s="4438"/>
      <c r="F7" s="4438"/>
      <c r="G7" s="4439"/>
      <c r="H7" s="4438"/>
      <c r="I7" s="4438"/>
      <c r="J7" s="4439"/>
      <c r="K7" s="4458"/>
      <c r="L7" s="4458"/>
      <c r="M7" s="4459"/>
    </row>
    <row r="8" spans="1:13" ht="27.75" customHeight="1" thickBot="1">
      <c r="A8" s="4441" t="s">
        <v>274</v>
      </c>
      <c r="B8" s="3508">
        <v>0</v>
      </c>
      <c r="C8" s="3509">
        <v>0</v>
      </c>
      <c r="D8" s="4445">
        <f>B8+C8</f>
        <v>0</v>
      </c>
      <c r="E8" s="3508">
        <v>0</v>
      </c>
      <c r="F8" s="3509">
        <v>0</v>
      </c>
      <c r="G8" s="4445">
        <f>E8+F8</f>
        <v>0</v>
      </c>
      <c r="H8" s="3508">
        <v>0</v>
      </c>
      <c r="I8" s="3509">
        <v>0</v>
      </c>
      <c r="J8" s="4445">
        <f>H8+I8</f>
        <v>0</v>
      </c>
      <c r="K8" s="3510">
        <f t="shared" ref="K8:M11" si="0">H8+E8+B8</f>
        <v>0</v>
      </c>
      <c r="L8" s="3511">
        <f t="shared" si="0"/>
        <v>0</v>
      </c>
      <c r="M8" s="4445">
        <f t="shared" si="0"/>
        <v>0</v>
      </c>
    </row>
    <row r="9" spans="1:13" ht="2.25" hidden="1" customHeight="1">
      <c r="A9" s="4442" t="s">
        <v>298</v>
      </c>
      <c r="B9" s="4443">
        <v>0</v>
      </c>
      <c r="C9" s="4444">
        <v>0</v>
      </c>
      <c r="D9" s="4445">
        <f>B9+C9</f>
        <v>0</v>
      </c>
      <c r="E9" s="4443">
        <v>0</v>
      </c>
      <c r="F9" s="4444">
        <v>0</v>
      </c>
      <c r="G9" s="4445">
        <f>E9+F9</f>
        <v>0</v>
      </c>
      <c r="H9" s="4443">
        <v>0</v>
      </c>
      <c r="I9" s="4444">
        <v>0</v>
      </c>
      <c r="J9" s="4445">
        <f>H9+I9</f>
        <v>0</v>
      </c>
      <c r="K9" s="3510">
        <f t="shared" si="0"/>
        <v>0</v>
      </c>
      <c r="L9" s="3511">
        <f t="shared" si="0"/>
        <v>0</v>
      </c>
      <c r="M9" s="4445">
        <f t="shared" si="0"/>
        <v>0</v>
      </c>
    </row>
    <row r="10" spans="1:13" ht="30.75" customHeight="1" thickBot="1">
      <c r="A10" s="4442" t="s">
        <v>301</v>
      </c>
      <c r="B10" s="4443">
        <v>12</v>
      </c>
      <c r="C10" s="4444">
        <v>0</v>
      </c>
      <c r="D10" s="4445">
        <f>B10+C10</f>
        <v>12</v>
      </c>
      <c r="E10" s="4443">
        <v>12</v>
      </c>
      <c r="F10" s="4444">
        <v>0</v>
      </c>
      <c r="G10" s="4445">
        <f>E10+F10</f>
        <v>12</v>
      </c>
      <c r="H10" s="4443">
        <v>0</v>
      </c>
      <c r="I10" s="4444">
        <v>0</v>
      </c>
      <c r="J10" s="4445">
        <f>H10+I10</f>
        <v>0</v>
      </c>
      <c r="K10" s="3510">
        <f t="shared" si="0"/>
        <v>24</v>
      </c>
      <c r="L10" s="3511">
        <f t="shared" si="0"/>
        <v>0</v>
      </c>
      <c r="M10" s="4445">
        <f t="shared" si="0"/>
        <v>24</v>
      </c>
    </row>
    <row r="11" spans="1:13" ht="31.5" customHeight="1" thickBot="1">
      <c r="A11" s="4460" t="s">
        <v>286</v>
      </c>
      <c r="B11" s="4454">
        <v>2</v>
      </c>
      <c r="C11" s="4455">
        <v>0</v>
      </c>
      <c r="D11" s="4445">
        <f>B11+C11</f>
        <v>2</v>
      </c>
      <c r="E11" s="4454">
        <v>5</v>
      </c>
      <c r="F11" s="4455">
        <v>0</v>
      </c>
      <c r="G11" s="4445">
        <f>E11+F11</f>
        <v>5</v>
      </c>
      <c r="H11" s="4454">
        <v>1</v>
      </c>
      <c r="I11" s="4455">
        <v>0</v>
      </c>
      <c r="J11" s="4445">
        <f>H11+I11</f>
        <v>1</v>
      </c>
      <c r="K11" s="3510">
        <f t="shared" si="0"/>
        <v>8</v>
      </c>
      <c r="L11" s="3511">
        <f t="shared" si="0"/>
        <v>0</v>
      </c>
      <c r="M11" s="4445">
        <f t="shared" si="0"/>
        <v>8</v>
      </c>
    </row>
    <row r="12" spans="1:13" ht="31.5" customHeight="1" thickBot="1">
      <c r="A12" s="4461" t="s">
        <v>27</v>
      </c>
      <c r="B12" s="4438">
        <f>SUM(B8:B11)</f>
        <v>14</v>
      </c>
      <c r="C12" s="4438">
        <f t="shared" ref="C12:M12" si="1">SUM(C8:C11)</f>
        <v>0</v>
      </c>
      <c r="D12" s="4438">
        <f t="shared" si="1"/>
        <v>14</v>
      </c>
      <c r="E12" s="4438">
        <f t="shared" si="1"/>
        <v>17</v>
      </c>
      <c r="F12" s="4438">
        <f t="shared" si="1"/>
        <v>0</v>
      </c>
      <c r="G12" s="4438">
        <f t="shared" si="1"/>
        <v>17</v>
      </c>
      <c r="H12" s="4438">
        <f t="shared" si="1"/>
        <v>1</v>
      </c>
      <c r="I12" s="4438">
        <f t="shared" si="1"/>
        <v>0</v>
      </c>
      <c r="J12" s="4438">
        <f t="shared" si="1"/>
        <v>1</v>
      </c>
      <c r="K12" s="4438">
        <f t="shared" si="1"/>
        <v>32</v>
      </c>
      <c r="L12" s="4438">
        <f t="shared" si="1"/>
        <v>0</v>
      </c>
      <c r="M12" s="4438">
        <f t="shared" si="1"/>
        <v>32</v>
      </c>
    </row>
    <row r="13" spans="1:13" ht="26.25" customHeight="1" thickBot="1">
      <c r="A13" s="4456" t="s">
        <v>15</v>
      </c>
      <c r="B13" s="427"/>
      <c r="C13" s="427"/>
      <c r="D13" s="427"/>
      <c r="E13" s="427"/>
      <c r="F13" s="427"/>
      <c r="G13" s="427"/>
      <c r="H13" s="427"/>
      <c r="I13" s="427"/>
      <c r="J13" s="427"/>
      <c r="K13" s="1086"/>
      <c r="L13" s="1086"/>
      <c r="M13" s="1087"/>
    </row>
    <row r="14" spans="1:13" ht="34.5" customHeight="1" thickBot="1">
      <c r="A14" s="4461" t="s">
        <v>16</v>
      </c>
      <c r="B14" s="4447"/>
      <c r="C14" s="4447"/>
      <c r="D14" s="4447"/>
      <c r="E14" s="4447"/>
      <c r="F14" s="4447"/>
      <c r="G14" s="4447"/>
      <c r="H14" s="4447"/>
      <c r="I14" s="4447"/>
      <c r="J14" s="4447"/>
      <c r="K14" s="4462"/>
      <c r="L14" s="4462"/>
      <c r="M14" s="4463"/>
    </row>
    <row r="15" spans="1:13" ht="35.25" customHeight="1" thickBot="1">
      <c r="A15" s="4437" t="s">
        <v>297</v>
      </c>
      <c r="B15" s="4438"/>
      <c r="C15" s="4438"/>
      <c r="D15" s="4439"/>
      <c r="E15" s="4438"/>
      <c r="F15" s="4438"/>
      <c r="G15" s="4438"/>
      <c r="H15" s="4438"/>
      <c r="I15" s="4438"/>
      <c r="J15" s="4438"/>
      <c r="K15" s="4438"/>
      <c r="L15" s="4438"/>
      <c r="M15" s="4440"/>
    </row>
    <row r="16" spans="1:13" ht="30" customHeight="1" thickBot="1">
      <c r="A16" s="4441" t="s">
        <v>274</v>
      </c>
      <c r="B16" s="3508">
        <v>0</v>
      </c>
      <c r="C16" s="3509">
        <v>0</v>
      </c>
      <c r="D16" s="4445">
        <f>B16+C16</f>
        <v>0</v>
      </c>
      <c r="E16" s="3508">
        <v>0</v>
      </c>
      <c r="F16" s="3509">
        <v>0</v>
      </c>
      <c r="G16" s="4445">
        <f>E16+F16</f>
        <v>0</v>
      </c>
      <c r="H16" s="3508">
        <v>0</v>
      </c>
      <c r="I16" s="3509">
        <v>0</v>
      </c>
      <c r="J16" s="4445">
        <v>0</v>
      </c>
      <c r="K16" s="3510">
        <f t="shared" ref="K16:M19" si="2">H16+E16+B16</f>
        <v>0</v>
      </c>
      <c r="L16" s="3511">
        <f t="shared" si="2"/>
        <v>0</v>
      </c>
      <c r="M16" s="4464">
        <f t="shared" si="2"/>
        <v>0</v>
      </c>
    </row>
    <row r="17" spans="1:13" ht="21" hidden="1" customHeight="1">
      <c r="A17" s="4442" t="s">
        <v>298</v>
      </c>
      <c r="B17" s="4443">
        <v>0</v>
      </c>
      <c r="C17" s="4444">
        <v>0</v>
      </c>
      <c r="D17" s="4445">
        <f>B17+C17</f>
        <v>0</v>
      </c>
      <c r="E17" s="4443">
        <v>0</v>
      </c>
      <c r="F17" s="4444">
        <v>0</v>
      </c>
      <c r="G17" s="4445">
        <f>E17+F17</f>
        <v>0</v>
      </c>
      <c r="H17" s="4443">
        <v>0</v>
      </c>
      <c r="I17" s="4444">
        <v>0</v>
      </c>
      <c r="J17" s="4445">
        <f>H17+I17</f>
        <v>0</v>
      </c>
      <c r="K17" s="3510">
        <f t="shared" si="2"/>
        <v>0</v>
      </c>
      <c r="L17" s="3511">
        <f t="shared" si="2"/>
        <v>0</v>
      </c>
      <c r="M17" s="4464">
        <f t="shared" si="2"/>
        <v>0</v>
      </c>
    </row>
    <row r="18" spans="1:13" ht="27" customHeight="1" thickBot="1">
      <c r="A18" s="4442" t="s">
        <v>301</v>
      </c>
      <c r="B18" s="4443">
        <v>12</v>
      </c>
      <c r="C18" s="4444">
        <v>0</v>
      </c>
      <c r="D18" s="4445">
        <f>B18+C18</f>
        <v>12</v>
      </c>
      <c r="E18" s="4443">
        <v>12</v>
      </c>
      <c r="F18" s="4444">
        <v>0</v>
      </c>
      <c r="G18" s="4445">
        <f>E18+F18</f>
        <v>12</v>
      </c>
      <c r="H18" s="4443">
        <v>0</v>
      </c>
      <c r="I18" s="4444">
        <v>0</v>
      </c>
      <c r="J18" s="4445">
        <f>H18+I18</f>
        <v>0</v>
      </c>
      <c r="K18" s="3510">
        <f t="shared" si="2"/>
        <v>24</v>
      </c>
      <c r="L18" s="3511">
        <f t="shared" si="2"/>
        <v>0</v>
      </c>
      <c r="M18" s="4464">
        <f t="shared" si="2"/>
        <v>24</v>
      </c>
    </row>
    <row r="19" spans="1:13" ht="27" customHeight="1" thickBot="1">
      <c r="A19" s="4460" t="s">
        <v>286</v>
      </c>
      <c r="B19" s="4454">
        <v>2</v>
      </c>
      <c r="C19" s="4455">
        <v>0</v>
      </c>
      <c r="D19" s="4445">
        <f>B19+C19</f>
        <v>2</v>
      </c>
      <c r="E19" s="4454">
        <v>5</v>
      </c>
      <c r="F19" s="4455">
        <v>0</v>
      </c>
      <c r="G19" s="4445">
        <f>E19+F19</f>
        <v>5</v>
      </c>
      <c r="H19" s="4454">
        <v>1</v>
      </c>
      <c r="I19" s="4455">
        <v>0</v>
      </c>
      <c r="J19" s="4445">
        <f>H19+I19</f>
        <v>1</v>
      </c>
      <c r="K19" s="3510">
        <f t="shared" si="2"/>
        <v>8</v>
      </c>
      <c r="L19" s="3511">
        <f t="shared" si="2"/>
        <v>0</v>
      </c>
      <c r="M19" s="4464">
        <f t="shared" si="2"/>
        <v>8</v>
      </c>
    </row>
    <row r="20" spans="1:13" ht="24.75" customHeight="1" thickBot="1">
      <c r="A20" s="4432" t="s">
        <v>17</v>
      </c>
      <c r="B20" s="4438">
        <f>SUM(B16:B19)</f>
        <v>14</v>
      </c>
      <c r="C20" s="4438">
        <f t="shared" ref="C20:M20" si="3">SUM(C16:C19)</f>
        <v>0</v>
      </c>
      <c r="D20" s="4438">
        <f t="shared" si="3"/>
        <v>14</v>
      </c>
      <c r="E20" s="4438">
        <f t="shared" si="3"/>
        <v>17</v>
      </c>
      <c r="F20" s="4438">
        <f t="shared" si="3"/>
        <v>0</v>
      </c>
      <c r="G20" s="4438">
        <f t="shared" si="3"/>
        <v>17</v>
      </c>
      <c r="H20" s="4438">
        <f t="shared" si="3"/>
        <v>1</v>
      </c>
      <c r="I20" s="4438">
        <f t="shared" si="3"/>
        <v>0</v>
      </c>
      <c r="J20" s="4438">
        <f t="shared" si="3"/>
        <v>1</v>
      </c>
      <c r="K20" s="4438">
        <f t="shared" si="3"/>
        <v>32</v>
      </c>
      <c r="L20" s="4438">
        <f t="shared" si="3"/>
        <v>0</v>
      </c>
      <c r="M20" s="4438">
        <f t="shared" si="3"/>
        <v>32</v>
      </c>
    </row>
    <row r="21" spans="1:13" ht="24.75" customHeight="1" thickBot="1">
      <c r="A21" s="4465" t="s">
        <v>18</v>
      </c>
      <c r="B21" s="1088"/>
      <c r="C21" s="1088"/>
      <c r="D21" s="1088"/>
      <c r="E21" s="1088"/>
      <c r="F21" s="1088"/>
      <c r="G21" s="1088"/>
      <c r="H21" s="1088"/>
      <c r="I21" s="1088"/>
      <c r="J21" s="1088"/>
      <c r="K21" s="1086"/>
      <c r="L21" s="1086"/>
      <c r="M21" s="1087"/>
    </row>
    <row r="22" spans="1:13" ht="26.25" customHeight="1" thickBot="1">
      <c r="A22" s="4437" t="s">
        <v>297</v>
      </c>
      <c r="B22" s="4438"/>
      <c r="C22" s="4438"/>
      <c r="D22" s="4438"/>
      <c r="E22" s="4438"/>
      <c r="F22" s="4438"/>
      <c r="G22" s="4438"/>
      <c r="H22" s="4438"/>
      <c r="I22" s="4438"/>
      <c r="J22" s="4438"/>
      <c r="K22" s="4438"/>
      <c r="L22" s="4438"/>
      <c r="M22" s="4440"/>
    </row>
    <row r="23" spans="1:13" ht="21" thickBot="1">
      <c r="A23" s="4441" t="s">
        <v>274</v>
      </c>
      <c r="B23" s="3508">
        <v>0</v>
      </c>
      <c r="C23" s="3509">
        <v>0</v>
      </c>
      <c r="D23" s="4445">
        <f>B23+C23</f>
        <v>0</v>
      </c>
      <c r="E23" s="3508">
        <v>0</v>
      </c>
      <c r="F23" s="3509">
        <v>0</v>
      </c>
      <c r="G23" s="4445">
        <f>E23+F23</f>
        <v>0</v>
      </c>
      <c r="H23" s="3508">
        <v>0</v>
      </c>
      <c r="I23" s="3509">
        <v>0</v>
      </c>
      <c r="J23" s="4445">
        <v>0</v>
      </c>
      <c r="K23" s="3510">
        <f t="shared" ref="K23:M26" si="4">H23+E23+B23</f>
        <v>0</v>
      </c>
      <c r="L23" s="3511">
        <f t="shared" si="4"/>
        <v>0</v>
      </c>
      <c r="M23" s="4464">
        <f t="shared" si="4"/>
        <v>0</v>
      </c>
    </row>
    <row r="24" spans="1:13" ht="21" thickBot="1">
      <c r="A24" s="4442" t="s">
        <v>298</v>
      </c>
      <c r="B24" s="4443">
        <v>0</v>
      </c>
      <c r="C24" s="4444">
        <v>0</v>
      </c>
      <c r="D24" s="4445">
        <f>B24+C24</f>
        <v>0</v>
      </c>
      <c r="E24" s="4443">
        <v>0</v>
      </c>
      <c r="F24" s="4444">
        <v>0</v>
      </c>
      <c r="G24" s="4445">
        <f>E24+F24</f>
        <v>0</v>
      </c>
      <c r="H24" s="4443">
        <v>0</v>
      </c>
      <c r="I24" s="4444">
        <v>0</v>
      </c>
      <c r="J24" s="4445">
        <f>H24+I24</f>
        <v>0</v>
      </c>
      <c r="K24" s="3510">
        <f t="shared" si="4"/>
        <v>0</v>
      </c>
      <c r="L24" s="3511">
        <f t="shared" si="4"/>
        <v>0</v>
      </c>
      <c r="M24" s="4464">
        <f t="shared" si="4"/>
        <v>0</v>
      </c>
    </row>
    <row r="25" spans="1:13" ht="26.25" customHeight="1" thickBot="1">
      <c r="A25" s="4442" t="s">
        <v>301</v>
      </c>
      <c r="B25" s="4443">
        <v>0</v>
      </c>
      <c r="C25" s="4444">
        <v>0</v>
      </c>
      <c r="D25" s="4445">
        <f>B25+C25</f>
        <v>0</v>
      </c>
      <c r="E25" s="4443">
        <v>0</v>
      </c>
      <c r="F25" s="4444">
        <v>0</v>
      </c>
      <c r="G25" s="4445">
        <f>E25+F25</f>
        <v>0</v>
      </c>
      <c r="H25" s="4443">
        <v>0</v>
      </c>
      <c r="I25" s="4444">
        <v>0</v>
      </c>
      <c r="J25" s="4445">
        <f>H25+I25</f>
        <v>0</v>
      </c>
      <c r="K25" s="3510">
        <f t="shared" si="4"/>
        <v>0</v>
      </c>
      <c r="L25" s="3511">
        <f t="shared" si="4"/>
        <v>0</v>
      </c>
      <c r="M25" s="4464">
        <f t="shared" si="4"/>
        <v>0</v>
      </c>
    </row>
    <row r="26" spans="1:13" ht="27" customHeight="1" thickBot="1">
      <c r="A26" s="4460" t="s">
        <v>286</v>
      </c>
      <c r="B26" s="4454">
        <v>0</v>
      </c>
      <c r="C26" s="4455">
        <v>0</v>
      </c>
      <c r="D26" s="4445">
        <f>B26+C26</f>
        <v>0</v>
      </c>
      <c r="E26" s="4454">
        <v>0</v>
      </c>
      <c r="F26" s="4455">
        <v>0</v>
      </c>
      <c r="G26" s="4445">
        <f>E26+F26</f>
        <v>0</v>
      </c>
      <c r="H26" s="4454">
        <v>0</v>
      </c>
      <c r="I26" s="4455">
        <v>0</v>
      </c>
      <c r="J26" s="4445">
        <f>H26+I26</f>
        <v>0</v>
      </c>
      <c r="K26" s="3510">
        <f t="shared" si="4"/>
        <v>0</v>
      </c>
      <c r="L26" s="3511">
        <f t="shared" si="4"/>
        <v>0</v>
      </c>
      <c r="M26" s="4464">
        <f t="shared" si="4"/>
        <v>0</v>
      </c>
    </row>
    <row r="27" spans="1:13" ht="24.75" customHeight="1" thickBot="1">
      <c r="A27" s="4432" t="s">
        <v>19</v>
      </c>
      <c r="B27" s="4438">
        <f>SUM(B23:B26)</f>
        <v>0</v>
      </c>
      <c r="C27" s="4438">
        <f t="shared" ref="C27:M27" si="5">SUM(C23:C26)</f>
        <v>0</v>
      </c>
      <c r="D27" s="4438">
        <f t="shared" si="5"/>
        <v>0</v>
      </c>
      <c r="E27" s="4438">
        <f t="shared" si="5"/>
        <v>0</v>
      </c>
      <c r="F27" s="4438">
        <f t="shared" si="5"/>
        <v>0</v>
      </c>
      <c r="G27" s="4438">
        <f t="shared" si="5"/>
        <v>0</v>
      </c>
      <c r="H27" s="4438">
        <f t="shared" si="5"/>
        <v>0</v>
      </c>
      <c r="I27" s="4438">
        <f t="shared" si="5"/>
        <v>0</v>
      </c>
      <c r="J27" s="4438">
        <f t="shared" si="5"/>
        <v>0</v>
      </c>
      <c r="K27" s="4438">
        <f t="shared" si="5"/>
        <v>0</v>
      </c>
      <c r="L27" s="4438">
        <f t="shared" si="5"/>
        <v>0</v>
      </c>
      <c r="M27" s="4438">
        <f t="shared" si="5"/>
        <v>0</v>
      </c>
    </row>
    <row r="28" spans="1:13" ht="32.25" customHeight="1" thickBot="1">
      <c r="A28" s="4466" t="s">
        <v>258</v>
      </c>
      <c r="B28" s="4467">
        <f>B20+B27</f>
        <v>14</v>
      </c>
      <c r="C28" s="4467">
        <f t="shared" ref="C28:M28" si="6">C20+C27</f>
        <v>0</v>
      </c>
      <c r="D28" s="4467">
        <f t="shared" si="6"/>
        <v>14</v>
      </c>
      <c r="E28" s="4467">
        <f t="shared" si="6"/>
        <v>17</v>
      </c>
      <c r="F28" s="4467">
        <f t="shared" si="6"/>
        <v>0</v>
      </c>
      <c r="G28" s="4467">
        <f t="shared" si="6"/>
        <v>17</v>
      </c>
      <c r="H28" s="4467">
        <f t="shared" si="6"/>
        <v>1</v>
      </c>
      <c r="I28" s="4467">
        <f t="shared" si="6"/>
        <v>0</v>
      </c>
      <c r="J28" s="4467">
        <f t="shared" si="6"/>
        <v>1</v>
      </c>
      <c r="K28" s="4467">
        <f t="shared" si="6"/>
        <v>32</v>
      </c>
      <c r="L28" s="4467">
        <f t="shared" si="6"/>
        <v>0</v>
      </c>
      <c r="M28" s="4467">
        <f t="shared" si="6"/>
        <v>32</v>
      </c>
    </row>
    <row r="29" spans="1:13">
      <c r="A29" s="425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</row>
    <row r="30" spans="1:13">
      <c r="A30" s="425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tabSelected="1" view="pageBreakPreview" topLeftCell="A55" zoomScale="51" zoomScaleNormal="75" workbookViewId="0">
      <selection activeCell="G78" sqref="G78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9.42578125" style="2" customWidth="1"/>
    <col min="8" max="8" width="9.7109375" style="2" customWidth="1"/>
    <col min="9" max="9" width="11.7109375" style="2" customWidth="1"/>
    <col min="10" max="10" width="9.5703125" style="2" customWidth="1"/>
    <col min="11" max="11" width="9.28515625" style="2" customWidth="1"/>
    <col min="12" max="12" width="11.85546875" style="2" customWidth="1"/>
    <col min="13" max="13" width="10.42578125" style="2" customWidth="1"/>
    <col min="14" max="14" width="10" style="2" customWidth="1"/>
    <col min="15" max="15" width="11.85546875" style="2" customWidth="1"/>
    <col min="16" max="16" width="9.5703125" style="2" customWidth="1"/>
    <col min="17" max="17" width="10.28515625" style="2" customWidth="1"/>
    <col min="18" max="18" width="12.140625" style="2" customWidth="1"/>
    <col min="19" max="19" width="10.85546875" style="2" customWidth="1"/>
    <col min="20" max="20" width="10.28515625" style="2" customWidth="1"/>
    <col min="21" max="21" width="12.140625" style="2" customWidth="1"/>
    <col min="22" max="22" width="10" style="2" customWidth="1"/>
    <col min="23" max="23" width="9.85546875" style="2" customWidth="1"/>
    <col min="24" max="24" width="11.85546875" style="2" customWidth="1"/>
    <col min="25" max="25" width="10.28515625" style="2" customWidth="1"/>
    <col min="26" max="26" width="10.5703125" style="2" customWidth="1"/>
    <col min="27" max="27" width="11.85546875" style="2" customWidth="1"/>
    <col min="28" max="28" width="9.5703125" style="2" customWidth="1"/>
    <col min="29" max="29" width="11.5703125" style="2" customWidth="1"/>
    <col min="30" max="30" width="11.140625" style="2" customWidth="1"/>
    <col min="31" max="31" width="11.85546875" style="2" customWidth="1"/>
    <col min="32" max="32" width="10.710937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/>
    <row r="3" spans="1:33" ht="25.5">
      <c r="A3" s="8265" t="s">
        <v>305</v>
      </c>
      <c r="B3" s="8265"/>
      <c r="C3" s="8265"/>
      <c r="D3" s="8265"/>
      <c r="E3" s="8265"/>
      <c r="F3" s="8265"/>
      <c r="G3" s="8265"/>
      <c r="H3" s="8265"/>
      <c r="I3" s="8265"/>
      <c r="J3" s="8265"/>
      <c r="K3" s="8265"/>
      <c r="L3" s="8265"/>
      <c r="M3" s="8265"/>
      <c r="N3" s="8265"/>
      <c r="O3" s="8265"/>
      <c r="P3" s="8265"/>
      <c r="Q3" s="8265"/>
      <c r="R3" s="8265"/>
      <c r="S3" s="8265"/>
      <c r="T3" s="8265"/>
      <c r="U3" s="8265"/>
      <c r="V3" s="8265"/>
      <c r="W3" s="8265"/>
      <c r="X3" s="8265"/>
      <c r="Y3" s="8265"/>
      <c r="Z3" s="8265"/>
      <c r="AA3" s="8265"/>
      <c r="AB3" s="8265"/>
      <c r="AC3" s="8265"/>
      <c r="AD3" s="8265"/>
      <c r="AE3" s="8265"/>
    </row>
    <row r="4" spans="1:33" ht="25.5">
      <c r="A4" s="8256" t="s">
        <v>377</v>
      </c>
      <c r="B4" s="8256"/>
      <c r="C4" s="8256"/>
      <c r="D4" s="8256"/>
      <c r="E4" s="8256"/>
      <c r="F4" s="8256"/>
      <c r="G4" s="8256"/>
      <c r="H4" s="8256"/>
      <c r="I4" s="8256"/>
      <c r="J4" s="8256"/>
      <c r="K4" s="8256"/>
      <c r="L4" s="8256"/>
      <c r="M4" s="8256"/>
      <c r="N4" s="8256"/>
      <c r="O4" s="8256"/>
      <c r="P4" s="8256"/>
      <c r="Q4" s="8256"/>
      <c r="R4" s="8256"/>
      <c r="S4" s="8256"/>
      <c r="T4" s="8256"/>
      <c r="U4" s="8256"/>
      <c r="V4" s="8256"/>
      <c r="W4" s="8256"/>
      <c r="X4" s="8256"/>
      <c r="Y4" s="8256"/>
      <c r="Z4" s="8256"/>
      <c r="AA4" s="8256"/>
      <c r="AB4" s="8256"/>
      <c r="AC4" s="8256"/>
      <c r="AD4" s="8256"/>
      <c r="AE4" s="8256"/>
    </row>
    <row r="5" spans="1:33" ht="16.5" customHeight="1">
      <c r="A5" s="8265" t="s">
        <v>306</v>
      </c>
      <c r="B5" s="8265"/>
      <c r="C5" s="8265"/>
      <c r="D5" s="8265"/>
      <c r="E5" s="8265"/>
      <c r="F5" s="8265"/>
      <c r="G5" s="8265"/>
      <c r="H5" s="8265"/>
      <c r="I5" s="8265"/>
      <c r="J5" s="8265"/>
      <c r="K5" s="8265"/>
      <c r="L5" s="8265"/>
      <c r="M5" s="8265"/>
      <c r="N5" s="8265"/>
      <c r="O5" s="8265"/>
      <c r="P5" s="8265"/>
      <c r="Q5" s="8265"/>
      <c r="R5" s="8265"/>
      <c r="S5" s="8265"/>
      <c r="T5" s="8265"/>
      <c r="U5" s="8265"/>
      <c r="V5" s="8265"/>
      <c r="W5" s="8265"/>
      <c r="X5" s="8265"/>
      <c r="Y5" s="8265"/>
      <c r="Z5" s="8265"/>
      <c r="AA5" s="8265"/>
      <c r="AB5" s="8265"/>
      <c r="AC5" s="8265"/>
      <c r="AD5" s="8265"/>
      <c r="AE5" s="8265"/>
    </row>
    <row r="6" spans="1:33" ht="36" customHeight="1">
      <c r="A6" s="8265"/>
      <c r="B6" s="8265"/>
      <c r="C6" s="8265"/>
      <c r="D6" s="8265"/>
      <c r="E6" s="8265"/>
      <c r="F6" s="8265"/>
      <c r="G6" s="8265"/>
      <c r="H6" s="8265"/>
      <c r="I6" s="8265"/>
      <c r="J6" s="8265"/>
      <c r="K6" s="8265"/>
      <c r="L6" s="8265"/>
      <c r="M6" s="8265"/>
      <c r="N6" s="8265"/>
      <c r="O6" s="8265"/>
      <c r="P6" s="8265"/>
      <c r="Q6" s="8265"/>
      <c r="R6" s="8265"/>
      <c r="S6" s="8265"/>
      <c r="T6" s="8265"/>
      <c r="U6" s="8265"/>
      <c r="V6" s="8265"/>
      <c r="W6" s="8265"/>
      <c r="X6" s="8265"/>
      <c r="Y6" s="8265"/>
      <c r="Z6" s="8265"/>
      <c r="AA6" s="8265"/>
      <c r="AB6" s="8265"/>
      <c r="AC6" s="8265"/>
      <c r="AD6" s="8265"/>
      <c r="AE6" s="8265"/>
    </row>
    <row r="7" spans="1:33" ht="24.75" customHeight="1">
      <c r="A7" s="8200" t="s">
        <v>307</v>
      </c>
      <c r="B7" s="8223">
        <v>1</v>
      </c>
      <c r="C7" s="8224"/>
      <c r="D7" s="8225"/>
      <c r="E7" s="8223">
        <v>2</v>
      </c>
      <c r="F7" s="8224"/>
      <c r="G7" s="8225"/>
      <c r="H7" s="8223">
        <v>3</v>
      </c>
      <c r="I7" s="8224"/>
      <c r="J7" s="8225"/>
      <c r="K7" s="8223">
        <v>4</v>
      </c>
      <c r="L7" s="8224"/>
      <c r="M7" s="8225"/>
      <c r="N7" s="8223">
        <v>5</v>
      </c>
      <c r="O7" s="8224"/>
      <c r="P7" s="8225"/>
      <c r="Q7" s="8251" t="s">
        <v>9</v>
      </c>
      <c r="R7" s="8266"/>
      <c r="S7" s="8252"/>
      <c r="T7" s="8261">
        <v>1</v>
      </c>
      <c r="U7" s="8262"/>
      <c r="V7" s="8263"/>
      <c r="W7" s="8261">
        <v>2</v>
      </c>
      <c r="X7" s="8262"/>
      <c r="Y7" s="8262"/>
      <c r="Z7" s="8267" t="s">
        <v>308</v>
      </c>
      <c r="AA7" s="8268"/>
      <c r="AB7" s="8269"/>
      <c r="AC7" s="1184" t="s">
        <v>9</v>
      </c>
      <c r="AD7" s="1185"/>
      <c r="AE7" s="1186" t="s">
        <v>309</v>
      </c>
    </row>
    <row r="8" spans="1:33" ht="32.25" customHeight="1">
      <c r="A8" s="8201"/>
      <c r="B8" s="8226"/>
      <c r="C8" s="8227"/>
      <c r="D8" s="8228"/>
      <c r="E8" s="8226"/>
      <c r="F8" s="8227"/>
      <c r="G8" s="8228"/>
      <c r="H8" s="8226"/>
      <c r="I8" s="8227"/>
      <c r="J8" s="8228"/>
      <c r="K8" s="8226"/>
      <c r="L8" s="8227"/>
      <c r="M8" s="8228"/>
      <c r="N8" s="8226"/>
      <c r="O8" s="8227"/>
      <c r="P8" s="8228"/>
      <c r="Q8" s="8253" t="s">
        <v>310</v>
      </c>
      <c r="R8" s="8254"/>
      <c r="S8" s="8255"/>
      <c r="T8" s="8253" t="s">
        <v>39</v>
      </c>
      <c r="U8" s="8254"/>
      <c r="V8" s="8255"/>
      <c r="W8" s="8253" t="s">
        <v>39</v>
      </c>
      <c r="X8" s="8254"/>
      <c r="Y8" s="8255"/>
      <c r="Z8" s="8253" t="s">
        <v>39</v>
      </c>
      <c r="AA8" s="8254"/>
      <c r="AB8" s="8255"/>
      <c r="AC8" s="31"/>
      <c r="AD8" s="32"/>
      <c r="AE8" s="1187"/>
    </row>
    <row r="9" spans="1:33" ht="91.5" customHeight="1">
      <c r="A9" s="8202"/>
      <c r="B9" s="2624" t="s">
        <v>311</v>
      </c>
      <c r="C9" s="2622" t="s">
        <v>8</v>
      </c>
      <c r="D9" s="2628" t="s">
        <v>313</v>
      </c>
      <c r="E9" s="2624" t="s">
        <v>311</v>
      </c>
      <c r="F9" s="2622" t="s">
        <v>8</v>
      </c>
      <c r="G9" s="2628" t="s">
        <v>313</v>
      </c>
      <c r="H9" s="2624" t="s">
        <v>311</v>
      </c>
      <c r="I9" s="2622" t="s">
        <v>8</v>
      </c>
      <c r="J9" s="2629" t="s">
        <v>313</v>
      </c>
      <c r="K9" s="2624" t="s">
        <v>311</v>
      </c>
      <c r="L9" s="2622" t="s">
        <v>8</v>
      </c>
      <c r="M9" s="2628" t="s">
        <v>313</v>
      </c>
      <c r="N9" s="2624" t="s">
        <v>311</v>
      </c>
      <c r="O9" s="2622" t="s">
        <v>8</v>
      </c>
      <c r="P9" s="2628" t="s">
        <v>313</v>
      </c>
      <c r="Q9" s="2624" t="s">
        <v>311</v>
      </c>
      <c r="R9" s="2622" t="s">
        <v>8</v>
      </c>
      <c r="S9" s="2623" t="s">
        <v>313</v>
      </c>
      <c r="T9" s="2624" t="s">
        <v>311</v>
      </c>
      <c r="U9" s="2622" t="s">
        <v>8</v>
      </c>
      <c r="V9" s="2625" t="s">
        <v>313</v>
      </c>
      <c r="W9" s="2624" t="s">
        <v>311</v>
      </c>
      <c r="X9" s="2622" t="s">
        <v>8</v>
      </c>
      <c r="Y9" s="2625" t="s">
        <v>313</v>
      </c>
      <c r="Z9" s="2624" t="s">
        <v>311</v>
      </c>
      <c r="AA9" s="2622" t="s">
        <v>8</v>
      </c>
      <c r="AB9" s="2623" t="s">
        <v>313</v>
      </c>
      <c r="AC9" s="2624" t="s">
        <v>311</v>
      </c>
      <c r="AD9" s="2622" t="s">
        <v>8</v>
      </c>
      <c r="AE9" s="1188" t="s">
        <v>314</v>
      </c>
    </row>
    <row r="10" spans="1:33" ht="37.5" customHeight="1">
      <c r="A10" s="7173" t="s">
        <v>315</v>
      </c>
      <c r="B10" s="7174">
        <v>378</v>
      </c>
      <c r="C10" s="7134">
        <v>118</v>
      </c>
      <c r="D10" s="7137">
        <v>496</v>
      </c>
      <c r="E10" s="7174">
        <v>327</v>
      </c>
      <c r="F10" s="7134">
        <v>98</v>
      </c>
      <c r="G10" s="7137">
        <v>425</v>
      </c>
      <c r="H10" s="7174">
        <v>351</v>
      </c>
      <c r="I10" s="7134">
        <v>96</v>
      </c>
      <c r="J10" s="7137">
        <v>447</v>
      </c>
      <c r="K10" s="7174">
        <v>305</v>
      </c>
      <c r="L10" s="7134">
        <v>89</v>
      </c>
      <c r="M10" s="7137">
        <v>394</v>
      </c>
      <c r="N10" s="7174">
        <v>0</v>
      </c>
      <c r="O10" s="7134">
        <v>0</v>
      </c>
      <c r="P10" s="7175">
        <v>0</v>
      </c>
      <c r="Q10" s="7141">
        <f t="shared" ref="Q10:S22" si="0">B10+E10+H10+K10+N10</f>
        <v>1361</v>
      </c>
      <c r="R10" s="7139">
        <f t="shared" si="0"/>
        <v>401</v>
      </c>
      <c r="S10" s="7142">
        <f>D10+G10+J10+M10+P10</f>
        <v>1762</v>
      </c>
      <c r="T10" s="7175">
        <v>157</v>
      </c>
      <c r="U10" s="7134">
        <v>34</v>
      </c>
      <c r="V10" s="7137">
        <v>191</v>
      </c>
      <c r="W10" s="7174">
        <v>130</v>
      </c>
      <c r="X10" s="7134">
        <v>14</v>
      </c>
      <c r="Y10" s="7175">
        <v>144</v>
      </c>
      <c r="Z10" s="7133">
        <v>287</v>
      </c>
      <c r="AA10" s="7134">
        <v>48</v>
      </c>
      <c r="AB10" s="7135">
        <v>335</v>
      </c>
      <c r="AC10" s="6136">
        <f>Q10+Z10</f>
        <v>1648</v>
      </c>
      <c r="AD10" s="5298">
        <f t="shared" ref="AC10:AE22" si="1">R10+AA10</f>
        <v>449</v>
      </c>
      <c r="AE10" s="5299">
        <f t="shared" si="1"/>
        <v>2097</v>
      </c>
    </row>
    <row r="11" spans="1:33" ht="32.25" customHeight="1">
      <c r="A11" s="7176" t="s">
        <v>316</v>
      </c>
      <c r="B11" s="7177">
        <v>193</v>
      </c>
      <c r="C11" s="7178">
        <v>1</v>
      </c>
      <c r="D11" s="7179">
        <v>194</v>
      </c>
      <c r="E11" s="7180">
        <v>167</v>
      </c>
      <c r="F11" s="7181">
        <v>1</v>
      </c>
      <c r="G11" s="7182">
        <v>168</v>
      </c>
      <c r="H11" s="7180">
        <v>183</v>
      </c>
      <c r="I11" s="7181">
        <v>9</v>
      </c>
      <c r="J11" s="7182">
        <v>192</v>
      </c>
      <c r="K11" s="7180">
        <v>151</v>
      </c>
      <c r="L11" s="7181">
        <v>0</v>
      </c>
      <c r="M11" s="7183">
        <v>151</v>
      </c>
      <c r="N11" s="7180">
        <v>0</v>
      </c>
      <c r="O11" s="7181">
        <v>0</v>
      </c>
      <c r="P11" s="7183">
        <v>0</v>
      </c>
      <c r="Q11" s="7184">
        <f t="shared" si="0"/>
        <v>694</v>
      </c>
      <c r="R11" s="7185">
        <f t="shared" si="0"/>
        <v>11</v>
      </c>
      <c r="S11" s="7186">
        <f>D11+G11+J11+M11+P11</f>
        <v>705</v>
      </c>
      <c r="T11" s="7183">
        <v>120</v>
      </c>
      <c r="U11" s="7181">
        <v>1</v>
      </c>
      <c r="V11" s="7183">
        <v>121</v>
      </c>
      <c r="W11" s="7184">
        <v>107</v>
      </c>
      <c r="X11" s="7181">
        <v>1</v>
      </c>
      <c r="Y11" s="7182">
        <v>108</v>
      </c>
      <c r="Z11" s="7187">
        <v>227</v>
      </c>
      <c r="AA11" s="7181">
        <v>2</v>
      </c>
      <c r="AB11" s="7188">
        <v>229</v>
      </c>
      <c r="AC11" s="7180">
        <f t="shared" si="1"/>
        <v>921</v>
      </c>
      <c r="AD11" s="7181">
        <f>R11+AA11</f>
        <v>13</v>
      </c>
      <c r="AE11" s="7189">
        <f t="shared" si="1"/>
        <v>934</v>
      </c>
    </row>
    <row r="12" spans="1:33" ht="47.25" customHeight="1">
      <c r="A12" s="7143" t="s">
        <v>261</v>
      </c>
      <c r="B12" s="7149">
        <v>77</v>
      </c>
      <c r="C12" s="7120">
        <v>26</v>
      </c>
      <c r="D12" s="7123">
        <v>103</v>
      </c>
      <c r="E12" s="7180">
        <v>75</v>
      </c>
      <c r="F12" s="7181">
        <v>18</v>
      </c>
      <c r="G12" s="7182">
        <v>93</v>
      </c>
      <c r="H12" s="7180">
        <v>78</v>
      </c>
      <c r="I12" s="7181">
        <v>14</v>
      </c>
      <c r="J12" s="7182">
        <v>92</v>
      </c>
      <c r="K12" s="7180">
        <v>86</v>
      </c>
      <c r="L12" s="7181">
        <v>22</v>
      </c>
      <c r="M12" s="7183">
        <v>108</v>
      </c>
      <c r="N12" s="7180">
        <v>0</v>
      </c>
      <c r="O12" s="7181">
        <v>0</v>
      </c>
      <c r="P12" s="7183">
        <v>0</v>
      </c>
      <c r="Q12" s="7184">
        <f t="shared" si="0"/>
        <v>316</v>
      </c>
      <c r="R12" s="7185">
        <f t="shared" si="0"/>
        <v>80</v>
      </c>
      <c r="S12" s="7186">
        <f t="shared" si="0"/>
        <v>396</v>
      </c>
      <c r="T12" s="7183">
        <v>33</v>
      </c>
      <c r="U12" s="7181">
        <v>0</v>
      </c>
      <c r="V12" s="7183">
        <v>33</v>
      </c>
      <c r="W12" s="7190">
        <v>16</v>
      </c>
      <c r="X12" s="7181">
        <v>3</v>
      </c>
      <c r="Y12" s="7183">
        <v>19</v>
      </c>
      <c r="Z12" s="7187">
        <v>49</v>
      </c>
      <c r="AA12" s="7181">
        <v>3</v>
      </c>
      <c r="AB12" s="7188">
        <v>52</v>
      </c>
      <c r="AC12" s="7180">
        <f t="shared" si="1"/>
        <v>365</v>
      </c>
      <c r="AD12" s="7181">
        <f t="shared" si="1"/>
        <v>83</v>
      </c>
      <c r="AE12" s="7189">
        <f t="shared" si="1"/>
        <v>448</v>
      </c>
    </row>
    <row r="13" spans="1:33" ht="48.75" customHeight="1">
      <c r="A13" s="7191" t="s">
        <v>357</v>
      </c>
      <c r="B13" s="7149">
        <v>101</v>
      </c>
      <c r="C13" s="7120">
        <v>3</v>
      </c>
      <c r="D13" s="7150">
        <v>104</v>
      </c>
      <c r="E13" s="7192">
        <v>75</v>
      </c>
      <c r="F13" s="7193">
        <v>2</v>
      </c>
      <c r="G13" s="7194">
        <v>77</v>
      </c>
      <c r="H13" s="7192">
        <v>86</v>
      </c>
      <c r="I13" s="7193">
        <v>1</v>
      </c>
      <c r="J13" s="7194">
        <v>87</v>
      </c>
      <c r="K13" s="7192">
        <v>73</v>
      </c>
      <c r="L13" s="7193">
        <v>2</v>
      </c>
      <c r="M13" s="7195">
        <v>75</v>
      </c>
      <c r="N13" s="7192">
        <v>0</v>
      </c>
      <c r="O13" s="7193">
        <v>0</v>
      </c>
      <c r="P13" s="7195">
        <v>0</v>
      </c>
      <c r="Q13" s="7184">
        <f t="shared" si="0"/>
        <v>335</v>
      </c>
      <c r="R13" s="7185">
        <f t="shared" si="0"/>
        <v>8</v>
      </c>
      <c r="S13" s="7186">
        <f t="shared" si="0"/>
        <v>343</v>
      </c>
      <c r="T13" s="7195">
        <v>56</v>
      </c>
      <c r="U13" s="7193">
        <v>3</v>
      </c>
      <c r="V13" s="7195">
        <v>59</v>
      </c>
      <c r="W13" s="7196">
        <v>34</v>
      </c>
      <c r="X13" s="7193">
        <v>0</v>
      </c>
      <c r="Y13" s="7195">
        <v>34</v>
      </c>
      <c r="Z13" s="7197">
        <v>90</v>
      </c>
      <c r="AA13" s="7193">
        <v>3</v>
      </c>
      <c r="AB13" s="7198">
        <v>93</v>
      </c>
      <c r="AC13" s="7180">
        <f t="shared" si="1"/>
        <v>425</v>
      </c>
      <c r="AD13" s="7181">
        <f t="shared" si="1"/>
        <v>11</v>
      </c>
      <c r="AE13" s="7189">
        <f t="shared" si="1"/>
        <v>436</v>
      </c>
    </row>
    <row r="14" spans="1:33" ht="48.75" customHeight="1">
      <c r="A14" s="7125" t="s">
        <v>317</v>
      </c>
      <c r="B14" s="7199">
        <v>212</v>
      </c>
      <c r="C14" s="7200">
        <v>13</v>
      </c>
      <c r="D14" s="7201">
        <v>225</v>
      </c>
      <c r="E14" s="7147">
        <v>181</v>
      </c>
      <c r="F14" s="1105">
        <v>12</v>
      </c>
      <c r="G14" s="7163">
        <v>193</v>
      </c>
      <c r="H14" s="7147">
        <v>188</v>
      </c>
      <c r="I14" s="1105">
        <v>9</v>
      </c>
      <c r="J14" s="7163">
        <v>197</v>
      </c>
      <c r="K14" s="7147">
        <v>205</v>
      </c>
      <c r="L14" s="1105">
        <v>12</v>
      </c>
      <c r="M14" s="7162">
        <v>217</v>
      </c>
      <c r="N14" s="1106">
        <v>69</v>
      </c>
      <c r="O14" s="1105">
        <v>11</v>
      </c>
      <c r="P14" s="1107">
        <v>80</v>
      </c>
      <c r="Q14" s="1106">
        <f t="shared" si="0"/>
        <v>855</v>
      </c>
      <c r="R14" s="1105">
        <f t="shared" si="0"/>
        <v>57</v>
      </c>
      <c r="S14" s="1107">
        <f>D14+G14+J14+M14+P14</f>
        <v>912</v>
      </c>
      <c r="T14" s="7162">
        <v>106</v>
      </c>
      <c r="U14" s="1105">
        <v>7</v>
      </c>
      <c r="V14" s="7163">
        <v>113</v>
      </c>
      <c r="W14" s="7147">
        <v>104</v>
      </c>
      <c r="X14" s="1105">
        <v>4</v>
      </c>
      <c r="Y14" s="7162">
        <v>108</v>
      </c>
      <c r="Z14" s="1106">
        <v>210</v>
      </c>
      <c r="AA14" s="1105">
        <v>11</v>
      </c>
      <c r="AB14" s="7144">
        <v>221</v>
      </c>
      <c r="AC14" s="6136">
        <f t="shared" si="1"/>
        <v>1065</v>
      </c>
      <c r="AD14" s="5298">
        <f t="shared" si="1"/>
        <v>68</v>
      </c>
      <c r="AE14" s="5299">
        <f t="shared" si="1"/>
        <v>1133</v>
      </c>
      <c r="AG14" s="2294"/>
    </row>
    <row r="15" spans="1:33" ht="34.5" customHeight="1">
      <c r="A15" s="7125" t="s">
        <v>318</v>
      </c>
      <c r="B15" s="7199">
        <v>195</v>
      </c>
      <c r="C15" s="7200">
        <v>3</v>
      </c>
      <c r="D15" s="7201">
        <v>198</v>
      </c>
      <c r="E15" s="7147">
        <v>188</v>
      </c>
      <c r="F15" s="1105">
        <v>2</v>
      </c>
      <c r="G15" s="7163">
        <v>190</v>
      </c>
      <c r="H15" s="7147">
        <v>193</v>
      </c>
      <c r="I15" s="1105">
        <v>0</v>
      </c>
      <c r="J15" s="7163">
        <v>193</v>
      </c>
      <c r="K15" s="7147">
        <v>160</v>
      </c>
      <c r="L15" s="1105">
        <v>0</v>
      </c>
      <c r="M15" s="7162">
        <v>160</v>
      </c>
      <c r="N15" s="1106">
        <v>0</v>
      </c>
      <c r="O15" s="1105">
        <v>0</v>
      </c>
      <c r="P15" s="1107">
        <v>0</v>
      </c>
      <c r="Q15" s="1106">
        <f t="shared" si="0"/>
        <v>736</v>
      </c>
      <c r="R15" s="1105">
        <f>C15+F15+I15+L15+O15</f>
        <v>5</v>
      </c>
      <c r="S15" s="1107">
        <f t="shared" si="0"/>
        <v>741</v>
      </c>
      <c r="T15" s="7162">
        <v>97</v>
      </c>
      <c r="U15" s="1105">
        <v>11</v>
      </c>
      <c r="V15" s="7163">
        <v>108</v>
      </c>
      <c r="W15" s="7147">
        <v>108</v>
      </c>
      <c r="X15" s="1105">
        <v>3</v>
      </c>
      <c r="Y15" s="7148">
        <v>111</v>
      </c>
      <c r="Z15" s="7162">
        <v>205</v>
      </c>
      <c r="AA15" s="1105">
        <v>14</v>
      </c>
      <c r="AB15" s="7163">
        <v>219</v>
      </c>
      <c r="AC15" s="6136">
        <f t="shared" si="1"/>
        <v>941</v>
      </c>
      <c r="AD15" s="5298">
        <f t="shared" si="1"/>
        <v>19</v>
      </c>
      <c r="AE15" s="5299">
        <f t="shared" si="1"/>
        <v>960</v>
      </c>
    </row>
    <row r="16" spans="1:33" ht="32.25" customHeight="1">
      <c r="A16" s="7125" t="s">
        <v>193</v>
      </c>
      <c r="B16" s="7199">
        <v>316</v>
      </c>
      <c r="C16" s="7200">
        <v>11</v>
      </c>
      <c r="D16" s="7201">
        <v>327</v>
      </c>
      <c r="E16" s="7147">
        <v>313</v>
      </c>
      <c r="F16" s="1105">
        <v>21</v>
      </c>
      <c r="G16" s="7163">
        <v>334</v>
      </c>
      <c r="H16" s="7147">
        <v>301</v>
      </c>
      <c r="I16" s="1105">
        <v>9</v>
      </c>
      <c r="J16" s="7163">
        <v>310</v>
      </c>
      <c r="K16" s="7147">
        <v>241</v>
      </c>
      <c r="L16" s="1105">
        <v>12</v>
      </c>
      <c r="M16" s="7163">
        <v>253</v>
      </c>
      <c r="N16" s="1106">
        <v>0</v>
      </c>
      <c r="O16" s="1105">
        <v>0</v>
      </c>
      <c r="P16" s="1107">
        <v>0</v>
      </c>
      <c r="Q16" s="1106">
        <f t="shared" si="0"/>
        <v>1171</v>
      </c>
      <c r="R16" s="1105">
        <f t="shared" si="0"/>
        <v>53</v>
      </c>
      <c r="S16" s="1107">
        <f t="shared" si="0"/>
        <v>1224</v>
      </c>
      <c r="T16" s="7162">
        <v>177</v>
      </c>
      <c r="U16" s="1105">
        <v>3</v>
      </c>
      <c r="V16" s="7162">
        <v>180</v>
      </c>
      <c r="W16" s="1106">
        <v>106</v>
      </c>
      <c r="X16" s="1105">
        <v>2</v>
      </c>
      <c r="Y16" s="7163">
        <v>108</v>
      </c>
      <c r="Z16" s="1106">
        <v>283</v>
      </c>
      <c r="AA16" s="1105">
        <v>5</v>
      </c>
      <c r="AB16" s="7144">
        <v>288</v>
      </c>
      <c r="AC16" s="6136">
        <f t="shared" si="1"/>
        <v>1454</v>
      </c>
      <c r="AD16" s="5298">
        <f t="shared" si="1"/>
        <v>58</v>
      </c>
      <c r="AE16" s="5299">
        <f t="shared" si="1"/>
        <v>1512</v>
      </c>
    </row>
    <row r="17" spans="1:36" ht="48" customHeight="1">
      <c r="A17" s="7125" t="s">
        <v>319</v>
      </c>
      <c r="B17" s="7199">
        <v>265</v>
      </c>
      <c r="C17" s="7200">
        <v>18</v>
      </c>
      <c r="D17" s="7201">
        <v>283</v>
      </c>
      <c r="E17" s="7147">
        <v>242</v>
      </c>
      <c r="F17" s="1105">
        <v>48</v>
      </c>
      <c r="G17" s="7163">
        <v>290</v>
      </c>
      <c r="H17" s="7147">
        <v>251</v>
      </c>
      <c r="I17" s="1105">
        <v>20</v>
      </c>
      <c r="J17" s="7163">
        <v>271</v>
      </c>
      <c r="K17" s="7147">
        <v>234</v>
      </c>
      <c r="L17" s="1105">
        <v>9</v>
      </c>
      <c r="M17" s="7163">
        <v>243</v>
      </c>
      <c r="N17" s="1106">
        <v>0</v>
      </c>
      <c r="O17" s="1105">
        <v>0</v>
      </c>
      <c r="P17" s="1107">
        <v>0</v>
      </c>
      <c r="Q17" s="1106">
        <f t="shared" si="0"/>
        <v>992</v>
      </c>
      <c r="R17" s="1105">
        <f t="shared" si="0"/>
        <v>95</v>
      </c>
      <c r="S17" s="1107">
        <f>D17+G17+J17+M17+P17</f>
        <v>1087</v>
      </c>
      <c r="T17" s="7162">
        <v>149</v>
      </c>
      <c r="U17" s="1105">
        <v>17</v>
      </c>
      <c r="V17" s="7162">
        <v>166</v>
      </c>
      <c r="W17" s="7147">
        <v>139</v>
      </c>
      <c r="X17" s="1105">
        <v>3</v>
      </c>
      <c r="Y17" s="7148">
        <v>142</v>
      </c>
      <c r="Z17" s="7162">
        <v>288</v>
      </c>
      <c r="AA17" s="1105">
        <v>20</v>
      </c>
      <c r="AB17" s="7162">
        <v>308</v>
      </c>
      <c r="AC17" s="6136">
        <f t="shared" si="1"/>
        <v>1280</v>
      </c>
      <c r="AD17" s="5298">
        <f t="shared" si="1"/>
        <v>115</v>
      </c>
      <c r="AE17" s="5299">
        <f t="shared" si="1"/>
        <v>1395</v>
      </c>
      <c r="AG17" s="2294"/>
    </row>
    <row r="18" spans="1:36" ht="51" customHeight="1">
      <c r="A18" s="6133" t="s">
        <v>0</v>
      </c>
      <c r="B18" s="6137">
        <v>39</v>
      </c>
      <c r="C18" s="1108">
        <v>10</v>
      </c>
      <c r="D18" s="5297">
        <v>49</v>
      </c>
      <c r="E18" s="6137">
        <v>48</v>
      </c>
      <c r="F18" s="1108">
        <v>3</v>
      </c>
      <c r="G18" s="5297">
        <v>51</v>
      </c>
      <c r="H18" s="6137">
        <v>26</v>
      </c>
      <c r="I18" s="1108">
        <v>4</v>
      </c>
      <c r="J18" s="5297">
        <v>30</v>
      </c>
      <c r="K18" s="6137">
        <v>23</v>
      </c>
      <c r="L18" s="1108">
        <v>10</v>
      </c>
      <c r="M18" s="5296">
        <v>33</v>
      </c>
      <c r="N18" s="1109">
        <v>0</v>
      </c>
      <c r="O18" s="1108">
        <v>0</v>
      </c>
      <c r="P18" s="1110">
        <v>0</v>
      </c>
      <c r="Q18" s="1106">
        <f t="shared" si="0"/>
        <v>136</v>
      </c>
      <c r="R18" s="1105">
        <f t="shared" si="0"/>
        <v>27</v>
      </c>
      <c r="S18" s="1107">
        <f>D18+G18+J18+M18+P18</f>
        <v>163</v>
      </c>
      <c r="T18" s="5297">
        <v>20</v>
      </c>
      <c r="U18" s="5293">
        <v>0</v>
      </c>
      <c r="V18" s="5297">
        <v>20</v>
      </c>
      <c r="W18" s="1111">
        <v>19</v>
      </c>
      <c r="X18" s="1108">
        <v>0</v>
      </c>
      <c r="Y18" s="6135">
        <v>19</v>
      </c>
      <c r="Z18" s="1112">
        <v>39</v>
      </c>
      <c r="AA18" s="1108">
        <v>0</v>
      </c>
      <c r="AB18" s="1112">
        <v>39</v>
      </c>
      <c r="AC18" s="6136">
        <f t="shared" si="1"/>
        <v>175</v>
      </c>
      <c r="AD18" s="5298">
        <f t="shared" si="1"/>
        <v>27</v>
      </c>
      <c r="AE18" s="5299">
        <f t="shared" si="1"/>
        <v>202</v>
      </c>
      <c r="AG18" s="537"/>
    </row>
    <row r="19" spans="1:36" ht="75" customHeight="1">
      <c r="A19" s="7202" t="s">
        <v>320</v>
      </c>
      <c r="B19" s="7203">
        <v>49</v>
      </c>
      <c r="C19" s="1113">
        <v>0</v>
      </c>
      <c r="D19" s="5297">
        <v>49</v>
      </c>
      <c r="E19" s="7203">
        <v>26</v>
      </c>
      <c r="F19" s="1113">
        <v>0</v>
      </c>
      <c r="G19" s="5297">
        <v>26</v>
      </c>
      <c r="H19" s="7203">
        <v>52</v>
      </c>
      <c r="I19" s="1113">
        <v>0</v>
      </c>
      <c r="J19" s="5297">
        <v>52</v>
      </c>
      <c r="K19" s="7203">
        <v>21</v>
      </c>
      <c r="L19" s="1113">
        <v>0</v>
      </c>
      <c r="M19" s="5296">
        <v>21</v>
      </c>
      <c r="N19" s="5294">
        <v>0</v>
      </c>
      <c r="O19" s="1113">
        <v>0</v>
      </c>
      <c r="P19" s="1114">
        <v>0</v>
      </c>
      <c r="Q19" s="5294">
        <f t="shared" si="0"/>
        <v>148</v>
      </c>
      <c r="R19" s="1113">
        <f t="shared" si="0"/>
        <v>0</v>
      </c>
      <c r="S19" s="1114">
        <f t="shared" si="0"/>
        <v>148</v>
      </c>
      <c r="T19" s="5296">
        <v>0</v>
      </c>
      <c r="U19" s="5293">
        <v>0</v>
      </c>
      <c r="V19" s="7131">
        <v>0</v>
      </c>
      <c r="W19" s="5296">
        <v>0</v>
      </c>
      <c r="X19" s="5293">
        <v>0</v>
      </c>
      <c r="Y19" s="7204">
        <v>0</v>
      </c>
      <c r="Z19" s="5294">
        <v>0</v>
      </c>
      <c r="AA19" s="1113">
        <v>0</v>
      </c>
      <c r="AB19" s="5295">
        <v>0</v>
      </c>
      <c r="AC19" s="7205">
        <f t="shared" si="1"/>
        <v>148</v>
      </c>
      <c r="AD19" s="7206">
        <f t="shared" si="1"/>
        <v>0</v>
      </c>
      <c r="AE19" s="7207">
        <f t="shared" si="1"/>
        <v>148</v>
      </c>
      <c r="AG19" s="2294"/>
    </row>
    <row r="20" spans="1:36" ht="54.75" customHeight="1">
      <c r="A20" s="7208" t="s">
        <v>321</v>
      </c>
      <c r="B20" s="1106">
        <v>139</v>
      </c>
      <c r="C20" s="1105">
        <v>1</v>
      </c>
      <c r="D20" s="7144">
        <v>140</v>
      </c>
      <c r="E20" s="1106">
        <v>129</v>
      </c>
      <c r="F20" s="1105">
        <v>1</v>
      </c>
      <c r="G20" s="7144">
        <v>130</v>
      </c>
      <c r="H20" s="1106">
        <v>148</v>
      </c>
      <c r="I20" s="1105">
        <v>3</v>
      </c>
      <c r="J20" s="7144">
        <v>151</v>
      </c>
      <c r="K20" s="1106">
        <v>174</v>
      </c>
      <c r="L20" s="1105">
        <v>1</v>
      </c>
      <c r="M20" s="7144">
        <v>175</v>
      </c>
      <c r="N20" s="1106">
        <v>10</v>
      </c>
      <c r="O20" s="1105">
        <v>0</v>
      </c>
      <c r="P20" s="1107">
        <v>10</v>
      </c>
      <c r="Q20" s="7147">
        <f t="shared" si="0"/>
        <v>600</v>
      </c>
      <c r="R20" s="1105">
        <f t="shared" si="0"/>
        <v>6</v>
      </c>
      <c r="S20" s="1107">
        <f t="shared" si="0"/>
        <v>606</v>
      </c>
      <c r="T20" s="5296">
        <v>48</v>
      </c>
      <c r="U20" s="5293">
        <v>6</v>
      </c>
      <c r="V20" s="7131">
        <v>54</v>
      </c>
      <c r="W20" s="5296">
        <v>69</v>
      </c>
      <c r="X20" s="5293">
        <v>4</v>
      </c>
      <c r="Y20" s="7204">
        <v>73</v>
      </c>
      <c r="Z20" s="1106">
        <v>117</v>
      </c>
      <c r="AA20" s="1105">
        <v>10</v>
      </c>
      <c r="AB20" s="7144">
        <v>127</v>
      </c>
      <c r="AC20" s="6136">
        <f t="shared" si="1"/>
        <v>717</v>
      </c>
      <c r="AD20" s="5298">
        <f t="shared" si="1"/>
        <v>16</v>
      </c>
      <c r="AE20" s="5299">
        <f t="shared" si="1"/>
        <v>733</v>
      </c>
      <c r="AF20" s="33"/>
      <c r="AG20" s="33"/>
      <c r="AH20" s="2" t="s">
        <v>322</v>
      </c>
    </row>
    <row r="21" spans="1:36" s="1" customFormat="1" ht="48.75" customHeight="1">
      <c r="A21" s="7208" t="s">
        <v>323</v>
      </c>
      <c r="B21" s="7147">
        <v>47</v>
      </c>
      <c r="C21" s="1105">
        <v>1</v>
      </c>
      <c r="D21" s="7148">
        <v>48</v>
      </c>
      <c r="E21" s="7162">
        <v>39</v>
      </c>
      <c r="F21" s="1105">
        <v>1</v>
      </c>
      <c r="G21" s="7162">
        <v>40</v>
      </c>
      <c r="H21" s="7147">
        <v>44</v>
      </c>
      <c r="I21" s="1105">
        <v>0</v>
      </c>
      <c r="J21" s="7148">
        <v>44</v>
      </c>
      <c r="K21" s="7162">
        <v>23</v>
      </c>
      <c r="L21" s="1105">
        <v>0</v>
      </c>
      <c r="M21" s="7162">
        <v>23</v>
      </c>
      <c r="N21" s="7147">
        <v>0</v>
      </c>
      <c r="O21" s="1105">
        <v>0</v>
      </c>
      <c r="P21" s="7148">
        <v>0</v>
      </c>
      <c r="Q21" s="1106">
        <f t="shared" si="0"/>
        <v>153</v>
      </c>
      <c r="R21" s="1105">
        <f t="shared" si="0"/>
        <v>2</v>
      </c>
      <c r="S21" s="1107">
        <f t="shared" si="0"/>
        <v>155</v>
      </c>
      <c r="T21" s="7147">
        <v>16</v>
      </c>
      <c r="U21" s="1105">
        <v>2</v>
      </c>
      <c r="V21" s="7163">
        <v>18</v>
      </c>
      <c r="W21" s="7147">
        <v>10</v>
      </c>
      <c r="X21" s="1105">
        <v>1</v>
      </c>
      <c r="Y21" s="7163">
        <v>11</v>
      </c>
      <c r="Z21" s="7147">
        <v>26</v>
      </c>
      <c r="AA21" s="1105">
        <v>3</v>
      </c>
      <c r="AB21" s="7162">
        <v>29</v>
      </c>
      <c r="AC21" s="6136">
        <f t="shared" si="1"/>
        <v>179</v>
      </c>
      <c r="AD21" s="5298">
        <f t="shared" si="1"/>
        <v>5</v>
      </c>
      <c r="AE21" s="5299">
        <f t="shared" si="1"/>
        <v>184</v>
      </c>
      <c r="AF21" s="34"/>
      <c r="AG21" s="539"/>
      <c r="AH21" s="539"/>
    </row>
    <row r="22" spans="1:36" s="1" customFormat="1" ht="63.75" customHeight="1">
      <c r="A22" s="7209" t="s">
        <v>324</v>
      </c>
      <c r="B22" s="7132">
        <v>50</v>
      </c>
      <c r="C22" s="5293">
        <v>8</v>
      </c>
      <c r="D22" s="7204">
        <v>58</v>
      </c>
      <c r="E22" s="7132">
        <v>71</v>
      </c>
      <c r="F22" s="5293">
        <v>9</v>
      </c>
      <c r="G22" s="7204">
        <v>80</v>
      </c>
      <c r="H22" s="7132">
        <v>47</v>
      </c>
      <c r="I22" s="5293">
        <v>3</v>
      </c>
      <c r="J22" s="7204">
        <v>50</v>
      </c>
      <c r="K22" s="7166">
        <v>65</v>
      </c>
      <c r="L22" s="7167">
        <v>5</v>
      </c>
      <c r="M22" s="7204">
        <v>70</v>
      </c>
      <c r="N22" s="7166">
        <v>0</v>
      </c>
      <c r="O22" s="7167">
        <v>0</v>
      </c>
      <c r="P22" s="7168">
        <v>0</v>
      </c>
      <c r="Q22" s="7166">
        <f t="shared" si="0"/>
        <v>233</v>
      </c>
      <c r="R22" s="7167">
        <f t="shared" si="0"/>
        <v>25</v>
      </c>
      <c r="S22" s="1107">
        <f t="shared" si="0"/>
        <v>258</v>
      </c>
      <c r="T22" s="5296">
        <v>0</v>
      </c>
      <c r="U22" s="5293">
        <v>0</v>
      </c>
      <c r="V22" s="7204">
        <v>0</v>
      </c>
      <c r="W22" s="7132">
        <v>0</v>
      </c>
      <c r="X22" s="5293">
        <v>0</v>
      </c>
      <c r="Y22" s="7204">
        <v>0</v>
      </c>
      <c r="Z22" s="1106">
        <v>0</v>
      </c>
      <c r="AA22" s="1105">
        <v>0</v>
      </c>
      <c r="AB22" s="7144">
        <v>0</v>
      </c>
      <c r="AC22" s="7210">
        <f t="shared" si="1"/>
        <v>233</v>
      </c>
      <c r="AD22" s="7211">
        <f t="shared" si="1"/>
        <v>25</v>
      </c>
      <c r="AE22" s="7212">
        <f t="shared" si="1"/>
        <v>258</v>
      </c>
      <c r="AF22" s="2"/>
      <c r="AG22" s="2281"/>
    </row>
    <row r="23" spans="1:36" ht="48" customHeight="1" thickBot="1">
      <c r="A23" s="702" t="s">
        <v>325</v>
      </c>
      <c r="B23" s="5">
        <f t="shared" ref="B23:AB23" si="2">SUM(B10:B22)</f>
        <v>2061</v>
      </c>
      <c r="C23" s="5">
        <f t="shared" si="2"/>
        <v>213</v>
      </c>
      <c r="D23" s="5">
        <f t="shared" si="2"/>
        <v>2274</v>
      </c>
      <c r="E23" s="5">
        <f t="shared" si="2"/>
        <v>1881</v>
      </c>
      <c r="F23" s="5">
        <f t="shared" si="2"/>
        <v>216</v>
      </c>
      <c r="G23" s="6">
        <f t="shared" si="2"/>
        <v>2097</v>
      </c>
      <c r="H23" s="5">
        <f t="shared" si="2"/>
        <v>1948</v>
      </c>
      <c r="I23" s="5">
        <f t="shared" si="2"/>
        <v>168</v>
      </c>
      <c r="J23" s="19">
        <f t="shared" si="2"/>
        <v>2116</v>
      </c>
      <c r="K23" s="20">
        <f t="shared" si="2"/>
        <v>1761</v>
      </c>
      <c r="L23" s="5">
        <f t="shared" si="2"/>
        <v>162</v>
      </c>
      <c r="M23" s="6">
        <f t="shared" si="2"/>
        <v>1923</v>
      </c>
      <c r="N23" s="19">
        <f t="shared" si="2"/>
        <v>79</v>
      </c>
      <c r="O23" s="20">
        <f t="shared" si="2"/>
        <v>11</v>
      </c>
      <c r="P23" s="6">
        <f t="shared" si="2"/>
        <v>90</v>
      </c>
      <c r="Q23" s="5">
        <f t="shared" si="2"/>
        <v>7730</v>
      </c>
      <c r="R23" s="21">
        <f t="shared" si="2"/>
        <v>770</v>
      </c>
      <c r="S23" s="22">
        <f>SUM(S10:S22)</f>
        <v>8500</v>
      </c>
      <c r="T23" s="20">
        <f>SUM(T10:T22)</f>
        <v>979</v>
      </c>
      <c r="U23" s="20">
        <f t="shared" ref="U23:W23" si="3">SUM(U10:U22)</f>
        <v>84</v>
      </c>
      <c r="V23" s="20">
        <f t="shared" si="3"/>
        <v>1063</v>
      </c>
      <c r="W23" s="20">
        <f t="shared" si="3"/>
        <v>842</v>
      </c>
      <c r="X23" s="5">
        <f t="shared" si="2"/>
        <v>35</v>
      </c>
      <c r="Y23" s="5">
        <f t="shared" si="2"/>
        <v>877</v>
      </c>
      <c r="Z23" s="5">
        <f t="shared" si="2"/>
        <v>1821</v>
      </c>
      <c r="AA23" s="5">
        <f t="shared" si="2"/>
        <v>119</v>
      </c>
      <c r="AB23" s="5">
        <f t="shared" si="2"/>
        <v>1940</v>
      </c>
      <c r="AC23" s="19">
        <f t="shared" ref="AC23" si="4">Q23+Z23</f>
        <v>9551</v>
      </c>
      <c r="AD23" s="19">
        <f t="shared" ref="AD23" si="5">R23+AA23</f>
        <v>889</v>
      </c>
      <c r="AE23" s="19">
        <f t="shared" ref="AE23" si="6">S23+AB23</f>
        <v>10440</v>
      </c>
      <c r="AF23" s="35"/>
      <c r="AH23" s="33"/>
      <c r="AJ23" s="2" t="s">
        <v>28</v>
      </c>
    </row>
    <row r="24" spans="1:36" ht="42.75" customHeight="1">
      <c r="A24" s="8264" t="s">
        <v>326</v>
      </c>
      <c r="B24" s="8264"/>
      <c r="C24" s="8264"/>
      <c r="D24" s="8264"/>
      <c r="E24" s="8264"/>
      <c r="F24" s="8264"/>
      <c r="G24" s="8264"/>
      <c r="H24" s="8264"/>
      <c r="I24" s="8264"/>
      <c r="J24" s="8264"/>
      <c r="K24" s="8264"/>
      <c r="L24" s="8264"/>
      <c r="M24" s="8264"/>
      <c r="N24" s="8264"/>
      <c r="O24" s="8264"/>
      <c r="P24" s="8264"/>
      <c r="Q24" s="8264"/>
      <c r="R24" s="8264"/>
      <c r="S24" s="8264"/>
      <c r="T24" s="8264"/>
      <c r="U24" s="8264"/>
      <c r="V24" s="8264"/>
      <c r="W24" s="8264"/>
      <c r="X24" s="8264"/>
      <c r="Y24" s="8264"/>
      <c r="Z24" s="8264"/>
      <c r="AA24" s="8264"/>
      <c r="AB24" s="8264"/>
      <c r="AC24" s="8264"/>
      <c r="AD24" s="8264"/>
      <c r="AE24" s="8264"/>
      <c r="AF24" s="36"/>
      <c r="AG24" s="36"/>
      <c r="AH24" s="36"/>
      <c r="AI24" s="36"/>
      <c r="AJ24" s="36"/>
    </row>
    <row r="25" spans="1:36" ht="38.25" customHeight="1">
      <c r="A25" s="8256" t="s">
        <v>376</v>
      </c>
      <c r="B25" s="8256"/>
      <c r="C25" s="8256"/>
      <c r="D25" s="8256"/>
      <c r="E25" s="8256"/>
      <c r="F25" s="8256"/>
      <c r="G25" s="8256"/>
      <c r="H25" s="8256"/>
      <c r="I25" s="8256"/>
      <c r="J25" s="8256"/>
      <c r="K25" s="8256"/>
      <c r="L25" s="8256"/>
      <c r="M25" s="8256"/>
      <c r="N25" s="8256"/>
      <c r="O25" s="8256"/>
      <c r="P25" s="8256"/>
      <c r="Q25" s="8256"/>
      <c r="R25" s="8256"/>
      <c r="S25" s="8256"/>
      <c r="T25" s="8256"/>
      <c r="U25" s="8256"/>
      <c r="V25" s="8256"/>
      <c r="W25" s="8256"/>
      <c r="X25" s="8256"/>
      <c r="Y25" s="8256"/>
      <c r="Z25" s="8256"/>
      <c r="AA25" s="8256"/>
      <c r="AB25" s="8256"/>
      <c r="AC25" s="8256"/>
      <c r="AD25" s="8256"/>
      <c r="AE25" s="8256"/>
      <c r="AF25" s="37"/>
      <c r="AG25" s="37"/>
      <c r="AH25" s="37"/>
      <c r="AI25" s="37"/>
      <c r="AJ25" s="37"/>
    </row>
    <row r="26" spans="1:36" ht="35.25" customHeight="1" thickBot="1">
      <c r="A26" s="8257" t="s">
        <v>327</v>
      </c>
      <c r="B26" s="8257"/>
      <c r="C26" s="8257"/>
      <c r="D26" s="8257"/>
      <c r="E26" s="8257"/>
      <c r="F26" s="8257"/>
      <c r="G26" s="8257"/>
      <c r="H26" s="8257"/>
      <c r="I26" s="8257"/>
      <c r="J26" s="8257"/>
      <c r="K26" s="8257"/>
      <c r="L26" s="8257"/>
      <c r="M26" s="8257"/>
      <c r="N26" s="8257"/>
      <c r="O26" s="8257"/>
      <c r="P26" s="8257"/>
      <c r="Q26" s="8257"/>
      <c r="R26" s="8257"/>
      <c r="S26" s="8257"/>
      <c r="T26" s="8257"/>
      <c r="U26" s="8257"/>
      <c r="V26" s="8257"/>
      <c r="W26" s="8257"/>
      <c r="X26" s="8257"/>
      <c r="Y26" s="8257"/>
      <c r="Z26" s="8257"/>
      <c r="AA26" s="8257"/>
      <c r="AB26" s="8257"/>
      <c r="AC26" s="8257"/>
      <c r="AD26" s="8257"/>
      <c r="AE26" s="8257"/>
      <c r="AF26" s="36"/>
      <c r="AG26" s="36"/>
      <c r="AH26" s="36"/>
      <c r="AI26" s="40"/>
      <c r="AJ26" s="40"/>
    </row>
    <row r="27" spans="1:36" ht="27.75" customHeight="1">
      <c r="A27" s="8200" t="s">
        <v>307</v>
      </c>
      <c r="B27" s="8223">
        <v>1</v>
      </c>
      <c r="C27" s="8224"/>
      <c r="D27" s="8225"/>
      <c r="E27" s="8223">
        <v>2</v>
      </c>
      <c r="F27" s="8224"/>
      <c r="G27" s="8225"/>
      <c r="H27" s="8223">
        <v>3</v>
      </c>
      <c r="I27" s="8224"/>
      <c r="J27" s="8225"/>
      <c r="K27" s="8223">
        <v>4</v>
      </c>
      <c r="L27" s="8224"/>
      <c r="M27" s="8225"/>
      <c r="N27" s="8223">
        <v>5</v>
      </c>
      <c r="O27" s="8224"/>
      <c r="P27" s="8225"/>
      <c r="Q27" s="8258" t="s">
        <v>9</v>
      </c>
      <c r="R27" s="8259"/>
      <c r="S27" s="8260"/>
      <c r="T27" s="8261">
        <v>1</v>
      </c>
      <c r="U27" s="8262"/>
      <c r="V27" s="8263"/>
      <c r="W27" s="8261">
        <v>2</v>
      </c>
      <c r="X27" s="8262"/>
      <c r="Y27" s="8262"/>
      <c r="Z27" s="8261">
        <v>3</v>
      </c>
      <c r="AA27" s="8262"/>
      <c r="AB27" s="8263"/>
      <c r="AC27" s="8261" t="s">
        <v>328</v>
      </c>
      <c r="AD27" s="8262"/>
      <c r="AE27" s="8263"/>
      <c r="AF27" s="8251" t="s">
        <v>9</v>
      </c>
      <c r="AG27" s="8252"/>
      <c r="AH27" s="8200" t="s">
        <v>329</v>
      </c>
    </row>
    <row r="28" spans="1:36" ht="25.5" customHeight="1">
      <c r="A28" s="8201"/>
      <c r="B28" s="8226"/>
      <c r="C28" s="8227"/>
      <c r="D28" s="8228"/>
      <c r="E28" s="8226"/>
      <c r="F28" s="8227"/>
      <c r="G28" s="8228"/>
      <c r="H28" s="8226"/>
      <c r="I28" s="8227"/>
      <c r="J28" s="8228"/>
      <c r="K28" s="8226"/>
      <c r="L28" s="8227"/>
      <c r="M28" s="8228"/>
      <c r="N28" s="8226"/>
      <c r="O28" s="8227"/>
      <c r="P28" s="8228"/>
      <c r="Q28" s="8253" t="s">
        <v>310</v>
      </c>
      <c r="R28" s="8254"/>
      <c r="S28" s="8255"/>
      <c r="T28" s="8253" t="s">
        <v>39</v>
      </c>
      <c r="U28" s="8254"/>
      <c r="V28" s="8255"/>
      <c r="W28" s="8253" t="s">
        <v>39</v>
      </c>
      <c r="X28" s="8254"/>
      <c r="Y28" s="8255"/>
      <c r="Z28" s="8253" t="s">
        <v>39</v>
      </c>
      <c r="AA28" s="8254"/>
      <c r="AB28" s="8255"/>
      <c r="AC28" s="8253" t="s">
        <v>39</v>
      </c>
      <c r="AD28" s="8254"/>
      <c r="AE28" s="8255"/>
      <c r="AF28" s="31"/>
      <c r="AG28" s="32"/>
      <c r="AH28" s="8201"/>
    </row>
    <row r="29" spans="1:36" ht="85.5" customHeight="1" thickBot="1">
      <c r="A29" s="8202"/>
      <c r="B29" s="2624" t="s">
        <v>311</v>
      </c>
      <c r="C29" s="2622" t="s">
        <v>8</v>
      </c>
      <c r="D29" s="2623" t="s">
        <v>313</v>
      </c>
      <c r="E29" s="2624" t="s">
        <v>311</v>
      </c>
      <c r="F29" s="2622" t="s">
        <v>8</v>
      </c>
      <c r="G29" s="2623" t="s">
        <v>313</v>
      </c>
      <c r="H29" s="2624" t="s">
        <v>311</v>
      </c>
      <c r="I29" s="2622" t="s">
        <v>8</v>
      </c>
      <c r="J29" s="2625" t="s">
        <v>313</v>
      </c>
      <c r="K29" s="2624" t="s">
        <v>311</v>
      </c>
      <c r="L29" s="2622" t="s">
        <v>8</v>
      </c>
      <c r="M29" s="2623" t="s">
        <v>313</v>
      </c>
      <c r="N29" s="2624" t="s">
        <v>311</v>
      </c>
      <c r="O29" s="2622" t="s">
        <v>8</v>
      </c>
      <c r="P29" s="2625" t="s">
        <v>313</v>
      </c>
      <c r="Q29" s="2624" t="s">
        <v>311</v>
      </c>
      <c r="R29" s="2622" t="s">
        <v>8</v>
      </c>
      <c r="S29" s="2623" t="s">
        <v>313</v>
      </c>
      <c r="T29" s="2624" t="s">
        <v>311</v>
      </c>
      <c r="U29" s="2622" t="s">
        <v>8</v>
      </c>
      <c r="V29" s="2626" t="s">
        <v>313</v>
      </c>
      <c r="W29" s="2624" t="s">
        <v>311</v>
      </c>
      <c r="X29" s="2622" t="s">
        <v>8</v>
      </c>
      <c r="Y29" s="2627" t="s">
        <v>313</v>
      </c>
      <c r="Z29" s="2624" t="s">
        <v>311</v>
      </c>
      <c r="AA29" s="2622" t="s">
        <v>8</v>
      </c>
      <c r="AB29" s="2625" t="s">
        <v>313</v>
      </c>
      <c r="AC29" s="2624" t="s">
        <v>311</v>
      </c>
      <c r="AD29" s="2622" t="s">
        <v>8</v>
      </c>
      <c r="AE29" s="2623" t="s">
        <v>313</v>
      </c>
      <c r="AF29" s="2624" t="s">
        <v>311</v>
      </c>
      <c r="AG29" s="2966" t="s">
        <v>8</v>
      </c>
      <c r="AH29" s="8202"/>
    </row>
    <row r="30" spans="1:36" ht="33" customHeight="1">
      <c r="A30" s="7213" t="s">
        <v>315</v>
      </c>
      <c r="B30" s="7214">
        <v>50</v>
      </c>
      <c r="C30" s="7215">
        <v>38</v>
      </c>
      <c r="D30" s="7216">
        <v>88</v>
      </c>
      <c r="E30" s="7214">
        <v>45</v>
      </c>
      <c r="F30" s="7215">
        <v>31</v>
      </c>
      <c r="G30" s="7216">
        <v>76</v>
      </c>
      <c r="H30" s="7214">
        <v>29</v>
      </c>
      <c r="I30" s="7215">
        <v>55</v>
      </c>
      <c r="J30" s="7216">
        <v>84</v>
      </c>
      <c r="K30" s="7214">
        <v>53</v>
      </c>
      <c r="L30" s="7215">
        <v>40</v>
      </c>
      <c r="M30" s="7216">
        <v>93</v>
      </c>
      <c r="N30" s="7214">
        <v>42</v>
      </c>
      <c r="O30" s="7215">
        <v>38</v>
      </c>
      <c r="P30" s="7217">
        <v>80</v>
      </c>
      <c r="Q30" s="7218">
        <f>B30+E30+H30+K30+N30</f>
        <v>219</v>
      </c>
      <c r="R30" s="7219">
        <f t="shared" ref="Q30:S42" si="7">C30+F30+I30+L30+O30</f>
        <v>202</v>
      </c>
      <c r="S30" s="7220">
        <f t="shared" si="7"/>
        <v>421</v>
      </c>
      <c r="T30" s="7214">
        <v>13</v>
      </c>
      <c r="U30" s="7215">
        <v>113</v>
      </c>
      <c r="V30" s="7216">
        <v>126</v>
      </c>
      <c r="W30" s="7214">
        <v>13</v>
      </c>
      <c r="X30" s="7215">
        <v>121</v>
      </c>
      <c r="Y30" s="7216">
        <v>134</v>
      </c>
      <c r="Z30" s="7214">
        <v>1</v>
      </c>
      <c r="AA30" s="7215">
        <v>9</v>
      </c>
      <c r="AB30" s="7217">
        <v>10</v>
      </c>
      <c r="AC30" s="7214">
        <v>27</v>
      </c>
      <c r="AD30" s="7215">
        <v>243</v>
      </c>
      <c r="AE30" s="7216">
        <v>270</v>
      </c>
      <c r="AF30" s="7221">
        <f t="shared" ref="AF30:AH42" si="8">Q30+AC30</f>
        <v>246</v>
      </c>
      <c r="AG30" s="7222">
        <f t="shared" si="8"/>
        <v>445</v>
      </c>
      <c r="AH30" s="7223">
        <f t="shared" si="8"/>
        <v>691</v>
      </c>
    </row>
    <row r="31" spans="1:36" ht="39.75" customHeight="1">
      <c r="A31" s="7176" t="s">
        <v>316</v>
      </c>
      <c r="B31" s="7224">
        <v>25</v>
      </c>
      <c r="C31" s="7225">
        <v>1</v>
      </c>
      <c r="D31" s="7226">
        <v>26</v>
      </c>
      <c r="E31" s="7224">
        <v>32</v>
      </c>
      <c r="F31" s="7225">
        <v>2</v>
      </c>
      <c r="G31" s="7226">
        <v>34</v>
      </c>
      <c r="H31" s="7224">
        <v>29</v>
      </c>
      <c r="I31" s="7225">
        <v>0</v>
      </c>
      <c r="J31" s="7226">
        <v>29</v>
      </c>
      <c r="K31" s="7224">
        <v>38</v>
      </c>
      <c r="L31" s="7225">
        <v>7</v>
      </c>
      <c r="M31" s="7226">
        <v>45</v>
      </c>
      <c r="N31" s="7224">
        <v>33</v>
      </c>
      <c r="O31" s="7225">
        <v>8</v>
      </c>
      <c r="P31" s="7227">
        <v>41</v>
      </c>
      <c r="Q31" s="7228">
        <f>B31+E31+H31+K31+N31</f>
        <v>157</v>
      </c>
      <c r="R31" s="7225">
        <f t="shared" si="7"/>
        <v>18</v>
      </c>
      <c r="S31" s="7229">
        <f t="shared" si="7"/>
        <v>175</v>
      </c>
      <c r="T31" s="7224">
        <v>14</v>
      </c>
      <c r="U31" s="7225">
        <v>0</v>
      </c>
      <c r="V31" s="7226">
        <v>14</v>
      </c>
      <c r="W31" s="7224">
        <v>17</v>
      </c>
      <c r="X31" s="7225">
        <v>0</v>
      </c>
      <c r="Y31" s="7226">
        <v>17</v>
      </c>
      <c r="Z31" s="7224">
        <v>1</v>
      </c>
      <c r="AA31" s="7225">
        <v>0</v>
      </c>
      <c r="AB31" s="7226">
        <v>1</v>
      </c>
      <c r="AC31" s="7224">
        <v>32</v>
      </c>
      <c r="AD31" s="7225">
        <v>0</v>
      </c>
      <c r="AE31" s="7226">
        <v>32</v>
      </c>
      <c r="AF31" s="6146">
        <f t="shared" si="8"/>
        <v>189</v>
      </c>
      <c r="AG31" s="6147">
        <f t="shared" si="8"/>
        <v>18</v>
      </c>
      <c r="AH31" s="6148">
        <f t="shared" si="8"/>
        <v>207</v>
      </c>
    </row>
    <row r="32" spans="1:36" ht="48.75" customHeight="1">
      <c r="A32" s="7143" t="s">
        <v>261</v>
      </c>
      <c r="B32" s="7224">
        <v>0</v>
      </c>
      <c r="C32" s="7225">
        <v>0</v>
      </c>
      <c r="D32" s="7226">
        <v>0</v>
      </c>
      <c r="E32" s="7224">
        <v>0</v>
      </c>
      <c r="F32" s="7225">
        <v>0</v>
      </c>
      <c r="G32" s="7226">
        <v>0</v>
      </c>
      <c r="H32" s="7224">
        <v>13</v>
      </c>
      <c r="I32" s="7225">
        <v>13</v>
      </c>
      <c r="J32" s="7226">
        <v>26</v>
      </c>
      <c r="K32" s="7224">
        <v>27</v>
      </c>
      <c r="L32" s="7225">
        <v>9</v>
      </c>
      <c r="M32" s="7226">
        <v>36</v>
      </c>
      <c r="N32" s="7224">
        <v>21</v>
      </c>
      <c r="O32" s="7225">
        <v>7</v>
      </c>
      <c r="P32" s="7227">
        <v>28</v>
      </c>
      <c r="Q32" s="7228">
        <f>B32+E32+H32+K32+N32</f>
        <v>61</v>
      </c>
      <c r="R32" s="7225">
        <f t="shared" si="7"/>
        <v>29</v>
      </c>
      <c r="S32" s="7229">
        <f t="shared" si="7"/>
        <v>90</v>
      </c>
      <c r="T32" s="7224">
        <v>0</v>
      </c>
      <c r="U32" s="7225">
        <v>0</v>
      </c>
      <c r="V32" s="7226">
        <v>0</v>
      </c>
      <c r="W32" s="7224">
        <v>0</v>
      </c>
      <c r="X32" s="7225">
        <v>0</v>
      </c>
      <c r="Y32" s="7226">
        <v>0</v>
      </c>
      <c r="Z32" s="7224">
        <v>0</v>
      </c>
      <c r="AA32" s="7225">
        <v>0</v>
      </c>
      <c r="AB32" s="7227">
        <v>0</v>
      </c>
      <c r="AC32" s="7224">
        <v>0</v>
      </c>
      <c r="AD32" s="7225">
        <v>0</v>
      </c>
      <c r="AE32" s="7227">
        <v>0</v>
      </c>
      <c r="AF32" s="6146">
        <f t="shared" si="8"/>
        <v>61</v>
      </c>
      <c r="AG32" s="6147">
        <f t="shared" si="8"/>
        <v>29</v>
      </c>
      <c r="AH32" s="6148">
        <f t="shared" si="8"/>
        <v>90</v>
      </c>
    </row>
    <row r="33" spans="1:35" ht="48.75" customHeight="1">
      <c r="A33" s="7191" t="s">
        <v>357</v>
      </c>
      <c r="B33" s="7224">
        <v>0</v>
      </c>
      <c r="C33" s="7225">
        <v>0</v>
      </c>
      <c r="D33" s="7226">
        <v>0</v>
      </c>
      <c r="E33" s="7224">
        <v>0</v>
      </c>
      <c r="F33" s="7225">
        <v>0</v>
      </c>
      <c r="G33" s="7226">
        <v>0</v>
      </c>
      <c r="H33" s="7224">
        <v>0</v>
      </c>
      <c r="I33" s="7225">
        <v>23</v>
      </c>
      <c r="J33" s="7226">
        <v>23</v>
      </c>
      <c r="K33" s="7224">
        <v>0</v>
      </c>
      <c r="L33" s="7225">
        <v>33</v>
      </c>
      <c r="M33" s="7226">
        <v>33</v>
      </c>
      <c r="N33" s="7224">
        <v>0</v>
      </c>
      <c r="O33" s="7225">
        <v>22</v>
      </c>
      <c r="P33" s="7226">
        <v>22</v>
      </c>
      <c r="Q33" s="7228">
        <f>B33+E33+H33+K33+N33</f>
        <v>0</v>
      </c>
      <c r="R33" s="7225">
        <f t="shared" si="7"/>
        <v>78</v>
      </c>
      <c r="S33" s="7229">
        <f t="shared" si="7"/>
        <v>78</v>
      </c>
      <c r="T33" s="7224">
        <v>0</v>
      </c>
      <c r="U33" s="7225">
        <v>0</v>
      </c>
      <c r="V33" s="7226">
        <v>0</v>
      </c>
      <c r="W33" s="7224">
        <v>0</v>
      </c>
      <c r="X33" s="7225">
        <v>0</v>
      </c>
      <c r="Y33" s="7226">
        <v>0</v>
      </c>
      <c r="Z33" s="7224">
        <v>0</v>
      </c>
      <c r="AA33" s="7225">
        <v>0</v>
      </c>
      <c r="AB33" s="7227">
        <v>0</v>
      </c>
      <c r="AC33" s="7224">
        <v>0</v>
      </c>
      <c r="AD33" s="7225">
        <v>0</v>
      </c>
      <c r="AE33" s="7227">
        <v>0</v>
      </c>
      <c r="AF33" s="6146">
        <f t="shared" si="8"/>
        <v>0</v>
      </c>
      <c r="AG33" s="6147">
        <f t="shared" si="8"/>
        <v>78</v>
      </c>
      <c r="AH33" s="6148">
        <f t="shared" si="8"/>
        <v>78</v>
      </c>
    </row>
    <row r="34" spans="1:35" ht="50.25" customHeight="1">
      <c r="A34" s="7152" t="s">
        <v>317</v>
      </c>
      <c r="B34" s="6146">
        <v>0</v>
      </c>
      <c r="C34" s="6147">
        <v>0</v>
      </c>
      <c r="D34" s="7230">
        <v>0</v>
      </c>
      <c r="E34" s="6146">
        <v>0</v>
      </c>
      <c r="F34" s="6147">
        <v>2</v>
      </c>
      <c r="G34" s="7230">
        <v>2</v>
      </c>
      <c r="H34" s="6146">
        <v>0</v>
      </c>
      <c r="I34" s="6147">
        <v>42</v>
      </c>
      <c r="J34" s="7230">
        <v>42</v>
      </c>
      <c r="K34" s="6146">
        <v>0</v>
      </c>
      <c r="L34" s="6147">
        <v>37</v>
      </c>
      <c r="M34" s="7230">
        <v>37</v>
      </c>
      <c r="N34" s="6146">
        <v>0</v>
      </c>
      <c r="O34" s="6147">
        <v>58</v>
      </c>
      <c r="P34" s="6149">
        <v>58</v>
      </c>
      <c r="Q34" s="6150">
        <f>B34+E34+H34+K34+N34</f>
        <v>0</v>
      </c>
      <c r="R34" s="6147">
        <f t="shared" si="7"/>
        <v>139</v>
      </c>
      <c r="S34" s="6148">
        <f t="shared" si="7"/>
        <v>139</v>
      </c>
      <c r="T34" s="6146">
        <v>0</v>
      </c>
      <c r="U34" s="6147">
        <v>49</v>
      </c>
      <c r="V34" s="7230">
        <v>49</v>
      </c>
      <c r="W34" s="6146">
        <v>0</v>
      </c>
      <c r="X34" s="6147">
        <v>60</v>
      </c>
      <c r="Y34" s="7230">
        <v>60</v>
      </c>
      <c r="Z34" s="6146">
        <v>0</v>
      </c>
      <c r="AA34" s="6147">
        <v>11</v>
      </c>
      <c r="AB34" s="6149">
        <v>11</v>
      </c>
      <c r="AC34" s="6150">
        <v>0</v>
      </c>
      <c r="AD34" s="6147">
        <v>120</v>
      </c>
      <c r="AE34" s="6148">
        <v>120</v>
      </c>
      <c r="AF34" s="6151">
        <f t="shared" si="8"/>
        <v>0</v>
      </c>
      <c r="AG34" s="6152">
        <f t="shared" si="8"/>
        <v>259</v>
      </c>
      <c r="AH34" s="6153">
        <f t="shared" si="8"/>
        <v>259</v>
      </c>
    </row>
    <row r="35" spans="1:35" ht="34.5" customHeight="1">
      <c r="A35" s="7125" t="s">
        <v>318</v>
      </c>
      <c r="B35" s="6146">
        <v>86</v>
      </c>
      <c r="C35" s="6147">
        <v>6</v>
      </c>
      <c r="D35" s="7230">
        <v>92</v>
      </c>
      <c r="E35" s="6146">
        <v>122</v>
      </c>
      <c r="F35" s="6147">
        <v>17</v>
      </c>
      <c r="G35" s="7230">
        <v>139</v>
      </c>
      <c r="H35" s="6146">
        <v>145</v>
      </c>
      <c r="I35" s="6147">
        <v>8</v>
      </c>
      <c r="J35" s="7230">
        <v>153</v>
      </c>
      <c r="K35" s="6146">
        <v>108</v>
      </c>
      <c r="L35" s="6147">
        <v>15</v>
      </c>
      <c r="M35" s="7230">
        <v>123</v>
      </c>
      <c r="N35" s="6146">
        <v>109</v>
      </c>
      <c r="O35" s="6147">
        <v>37</v>
      </c>
      <c r="P35" s="6149">
        <v>146</v>
      </c>
      <c r="Q35" s="6150">
        <f t="shared" si="7"/>
        <v>570</v>
      </c>
      <c r="R35" s="6147">
        <f t="shared" si="7"/>
        <v>83</v>
      </c>
      <c r="S35" s="6148">
        <f t="shared" si="7"/>
        <v>653</v>
      </c>
      <c r="T35" s="6146">
        <v>55</v>
      </c>
      <c r="U35" s="6147">
        <v>21</v>
      </c>
      <c r="V35" s="7230">
        <v>76</v>
      </c>
      <c r="W35" s="6146">
        <v>53</v>
      </c>
      <c r="X35" s="6147">
        <v>11</v>
      </c>
      <c r="Y35" s="7230">
        <v>64</v>
      </c>
      <c r="Z35" s="6146">
        <v>2</v>
      </c>
      <c r="AA35" s="6147">
        <v>0</v>
      </c>
      <c r="AB35" s="6149">
        <v>2</v>
      </c>
      <c r="AC35" s="6150">
        <v>110</v>
      </c>
      <c r="AD35" s="6147">
        <v>32</v>
      </c>
      <c r="AE35" s="6154">
        <v>142</v>
      </c>
      <c r="AF35" s="6151">
        <f t="shared" si="8"/>
        <v>680</v>
      </c>
      <c r="AG35" s="6152">
        <f t="shared" si="8"/>
        <v>115</v>
      </c>
      <c r="AH35" s="6153">
        <f t="shared" si="8"/>
        <v>795</v>
      </c>
    </row>
    <row r="36" spans="1:35" ht="36" customHeight="1">
      <c r="A36" s="7125" t="s">
        <v>193</v>
      </c>
      <c r="B36" s="6146">
        <v>18</v>
      </c>
      <c r="C36" s="6147">
        <v>3</v>
      </c>
      <c r="D36" s="7230">
        <v>21</v>
      </c>
      <c r="E36" s="6146">
        <v>21</v>
      </c>
      <c r="F36" s="6147">
        <v>10</v>
      </c>
      <c r="G36" s="7230">
        <v>31</v>
      </c>
      <c r="H36" s="6146">
        <v>16</v>
      </c>
      <c r="I36" s="6147">
        <v>12</v>
      </c>
      <c r="J36" s="7230">
        <v>28</v>
      </c>
      <c r="K36" s="6146">
        <v>25</v>
      </c>
      <c r="L36" s="6147">
        <v>15</v>
      </c>
      <c r="M36" s="7230">
        <v>40</v>
      </c>
      <c r="N36" s="6146">
        <v>17</v>
      </c>
      <c r="O36" s="6147">
        <v>28</v>
      </c>
      <c r="P36" s="6149">
        <v>45</v>
      </c>
      <c r="Q36" s="6150">
        <f t="shared" si="7"/>
        <v>97</v>
      </c>
      <c r="R36" s="6147">
        <f t="shared" si="7"/>
        <v>68</v>
      </c>
      <c r="S36" s="6148">
        <f t="shared" si="7"/>
        <v>165</v>
      </c>
      <c r="T36" s="6146">
        <v>0</v>
      </c>
      <c r="U36" s="6147">
        <v>0</v>
      </c>
      <c r="V36" s="7230">
        <v>0</v>
      </c>
      <c r="W36" s="6146">
        <v>0</v>
      </c>
      <c r="X36" s="6147">
        <v>9</v>
      </c>
      <c r="Y36" s="7230">
        <v>9</v>
      </c>
      <c r="Z36" s="6146">
        <v>0</v>
      </c>
      <c r="AA36" s="6147">
        <v>0</v>
      </c>
      <c r="AB36" s="7230">
        <v>0</v>
      </c>
      <c r="AC36" s="6150">
        <v>0</v>
      </c>
      <c r="AD36" s="6147">
        <v>9</v>
      </c>
      <c r="AE36" s="6154">
        <v>9</v>
      </c>
      <c r="AF36" s="6151">
        <f t="shared" si="8"/>
        <v>97</v>
      </c>
      <c r="AG36" s="6152">
        <f t="shared" si="8"/>
        <v>77</v>
      </c>
      <c r="AH36" s="6153">
        <f t="shared" si="8"/>
        <v>174</v>
      </c>
    </row>
    <row r="37" spans="1:35" ht="50.25" customHeight="1">
      <c r="A37" s="7125" t="s">
        <v>319</v>
      </c>
      <c r="B37" s="6146">
        <v>0</v>
      </c>
      <c r="C37" s="6147">
        <v>0</v>
      </c>
      <c r="D37" s="7230">
        <v>0</v>
      </c>
      <c r="E37" s="6146">
        <v>0</v>
      </c>
      <c r="F37" s="6147">
        <v>1</v>
      </c>
      <c r="G37" s="7230">
        <v>1</v>
      </c>
      <c r="H37" s="6146">
        <v>0</v>
      </c>
      <c r="I37" s="6147">
        <v>63</v>
      </c>
      <c r="J37" s="7230">
        <v>63</v>
      </c>
      <c r="K37" s="6146">
        <v>3</v>
      </c>
      <c r="L37" s="6147">
        <v>57</v>
      </c>
      <c r="M37" s="7230">
        <v>60</v>
      </c>
      <c r="N37" s="6146">
        <v>39</v>
      </c>
      <c r="O37" s="6147">
        <v>88</v>
      </c>
      <c r="P37" s="6149">
        <v>127</v>
      </c>
      <c r="Q37" s="6150">
        <f>B37+E37+H37+K37+N37</f>
        <v>42</v>
      </c>
      <c r="R37" s="6147">
        <f t="shared" si="7"/>
        <v>209</v>
      </c>
      <c r="S37" s="6148">
        <f t="shared" si="7"/>
        <v>251</v>
      </c>
      <c r="T37" s="6146">
        <v>30</v>
      </c>
      <c r="U37" s="6147">
        <v>48</v>
      </c>
      <c r="V37" s="7230">
        <v>78</v>
      </c>
      <c r="W37" s="6146">
        <v>30</v>
      </c>
      <c r="X37" s="6147">
        <v>65</v>
      </c>
      <c r="Y37" s="7230">
        <v>95</v>
      </c>
      <c r="Z37" s="6146">
        <v>0</v>
      </c>
      <c r="AA37" s="6147">
        <v>15</v>
      </c>
      <c r="AB37" s="7230">
        <v>15</v>
      </c>
      <c r="AC37" s="6150">
        <v>60</v>
      </c>
      <c r="AD37" s="6147">
        <v>128</v>
      </c>
      <c r="AE37" s="6154">
        <v>188</v>
      </c>
      <c r="AF37" s="6151">
        <f t="shared" si="8"/>
        <v>102</v>
      </c>
      <c r="AG37" s="6152">
        <f t="shared" si="8"/>
        <v>337</v>
      </c>
      <c r="AH37" s="6153">
        <f t="shared" si="8"/>
        <v>439</v>
      </c>
      <c r="AI37" s="41"/>
    </row>
    <row r="38" spans="1:35" ht="50.25" customHeight="1">
      <c r="A38" s="6133" t="s">
        <v>0</v>
      </c>
      <c r="B38" s="6146">
        <v>19</v>
      </c>
      <c r="C38" s="6147">
        <v>3</v>
      </c>
      <c r="D38" s="6149">
        <v>22</v>
      </c>
      <c r="E38" s="6146">
        <v>1</v>
      </c>
      <c r="F38" s="6147">
        <v>13</v>
      </c>
      <c r="G38" s="6149">
        <v>14</v>
      </c>
      <c r="H38" s="6146">
        <v>15</v>
      </c>
      <c r="I38" s="6147">
        <v>19</v>
      </c>
      <c r="J38" s="6149">
        <v>34</v>
      </c>
      <c r="K38" s="6146">
        <v>4</v>
      </c>
      <c r="L38" s="6147">
        <v>35</v>
      </c>
      <c r="M38" s="6155">
        <v>39</v>
      </c>
      <c r="N38" s="6149">
        <v>10</v>
      </c>
      <c r="O38" s="6147">
        <v>32</v>
      </c>
      <c r="P38" s="6149">
        <v>42</v>
      </c>
      <c r="Q38" s="6150">
        <f t="shared" si="7"/>
        <v>49</v>
      </c>
      <c r="R38" s="6147">
        <f t="shared" si="7"/>
        <v>102</v>
      </c>
      <c r="S38" s="6148">
        <f t="shared" si="7"/>
        <v>151</v>
      </c>
      <c r="T38" s="6146">
        <v>19</v>
      </c>
      <c r="U38" s="6147">
        <v>11</v>
      </c>
      <c r="V38" s="6149">
        <v>30</v>
      </c>
      <c r="W38" s="6146">
        <v>21</v>
      </c>
      <c r="X38" s="6147">
        <v>6</v>
      </c>
      <c r="Y38" s="6149">
        <v>27</v>
      </c>
      <c r="Z38" s="6146">
        <v>0</v>
      </c>
      <c r="AA38" s="6147">
        <v>1</v>
      </c>
      <c r="AB38" s="6155">
        <v>1</v>
      </c>
      <c r="AC38" s="6150">
        <v>40</v>
      </c>
      <c r="AD38" s="6147">
        <v>18</v>
      </c>
      <c r="AE38" s="6154">
        <v>58</v>
      </c>
      <c r="AF38" s="6151">
        <f t="shared" si="8"/>
        <v>89</v>
      </c>
      <c r="AG38" s="6152">
        <f t="shared" si="8"/>
        <v>120</v>
      </c>
      <c r="AH38" s="6153">
        <f t="shared" si="8"/>
        <v>209</v>
      </c>
      <c r="AI38" s="41"/>
    </row>
    <row r="39" spans="1:35" ht="78.75" customHeight="1">
      <c r="A39" s="7202" t="s">
        <v>320</v>
      </c>
      <c r="B39" s="6146">
        <v>25</v>
      </c>
      <c r="C39" s="6147">
        <v>11</v>
      </c>
      <c r="D39" s="6155">
        <v>36</v>
      </c>
      <c r="E39" s="6149">
        <v>25</v>
      </c>
      <c r="F39" s="6147">
        <v>5</v>
      </c>
      <c r="G39" s="6149">
        <v>30</v>
      </c>
      <c r="H39" s="6146">
        <v>0</v>
      </c>
      <c r="I39" s="6147">
        <v>18</v>
      </c>
      <c r="J39" s="6155">
        <v>18</v>
      </c>
      <c r="K39" s="6149">
        <v>21</v>
      </c>
      <c r="L39" s="6147">
        <v>18</v>
      </c>
      <c r="M39" s="6149">
        <v>39</v>
      </c>
      <c r="N39" s="6146">
        <v>15</v>
      </c>
      <c r="O39" s="6147">
        <v>20</v>
      </c>
      <c r="P39" s="6149">
        <v>35</v>
      </c>
      <c r="Q39" s="6150">
        <f t="shared" si="7"/>
        <v>86</v>
      </c>
      <c r="R39" s="6147">
        <f t="shared" si="7"/>
        <v>72</v>
      </c>
      <c r="S39" s="6148">
        <f>D39+G39+J39+M39+P39</f>
        <v>158</v>
      </c>
      <c r="T39" s="6146">
        <v>0</v>
      </c>
      <c r="U39" s="6147">
        <v>0</v>
      </c>
      <c r="V39" s="6155">
        <v>0</v>
      </c>
      <c r="W39" s="6149">
        <v>0</v>
      </c>
      <c r="X39" s="6147">
        <v>0</v>
      </c>
      <c r="Y39" s="6149">
        <v>0</v>
      </c>
      <c r="Z39" s="6146">
        <v>0</v>
      </c>
      <c r="AA39" s="6147">
        <v>0</v>
      </c>
      <c r="AB39" s="6149">
        <v>0</v>
      </c>
      <c r="AC39" s="6150">
        <v>0</v>
      </c>
      <c r="AD39" s="6147">
        <v>0</v>
      </c>
      <c r="AE39" s="6154">
        <v>0</v>
      </c>
      <c r="AF39" s="6151">
        <f t="shared" si="8"/>
        <v>86</v>
      </c>
      <c r="AG39" s="6152">
        <f t="shared" si="8"/>
        <v>72</v>
      </c>
      <c r="AH39" s="6153">
        <f t="shared" si="8"/>
        <v>158</v>
      </c>
      <c r="AI39" s="2295"/>
    </row>
    <row r="40" spans="1:35" ht="48.75" customHeight="1">
      <c r="A40" s="7208" t="s">
        <v>321</v>
      </c>
      <c r="B40" s="7231">
        <v>20</v>
      </c>
      <c r="C40" s="7219">
        <v>0</v>
      </c>
      <c r="D40" s="7232">
        <v>20</v>
      </c>
      <c r="E40" s="7231">
        <v>20</v>
      </c>
      <c r="F40" s="7219">
        <v>0</v>
      </c>
      <c r="G40" s="7232">
        <v>20</v>
      </c>
      <c r="H40" s="7231">
        <v>9</v>
      </c>
      <c r="I40" s="7219">
        <v>1</v>
      </c>
      <c r="J40" s="7232">
        <v>10</v>
      </c>
      <c r="K40" s="7231">
        <v>37</v>
      </c>
      <c r="L40" s="7219">
        <v>30</v>
      </c>
      <c r="M40" s="7232">
        <v>67</v>
      </c>
      <c r="N40" s="7231">
        <v>73</v>
      </c>
      <c r="O40" s="7219">
        <v>36</v>
      </c>
      <c r="P40" s="7233">
        <v>109</v>
      </c>
      <c r="Q40" s="6150">
        <f t="shared" si="7"/>
        <v>159</v>
      </c>
      <c r="R40" s="6147">
        <f t="shared" si="7"/>
        <v>67</v>
      </c>
      <c r="S40" s="6148">
        <f>D40+G40+J40+M40+P40</f>
        <v>226</v>
      </c>
      <c r="T40" s="6146">
        <v>15</v>
      </c>
      <c r="U40" s="6147">
        <v>10</v>
      </c>
      <c r="V40" s="7230">
        <v>25</v>
      </c>
      <c r="W40" s="6146">
        <v>19</v>
      </c>
      <c r="X40" s="6147">
        <v>0</v>
      </c>
      <c r="Y40" s="7230">
        <v>19</v>
      </c>
      <c r="Z40" s="6146">
        <v>0</v>
      </c>
      <c r="AA40" s="6147">
        <v>1</v>
      </c>
      <c r="AB40" s="6149">
        <v>1</v>
      </c>
      <c r="AC40" s="6150">
        <v>34</v>
      </c>
      <c r="AD40" s="6147">
        <v>11</v>
      </c>
      <c r="AE40" s="6154">
        <v>45</v>
      </c>
      <c r="AF40" s="6151">
        <f t="shared" si="8"/>
        <v>193</v>
      </c>
      <c r="AG40" s="6152">
        <f t="shared" si="8"/>
        <v>78</v>
      </c>
      <c r="AH40" s="6153">
        <f t="shared" si="8"/>
        <v>271</v>
      </c>
    </row>
    <row r="41" spans="1:35" ht="54" customHeight="1">
      <c r="A41" s="7208" t="s">
        <v>323</v>
      </c>
      <c r="B41" s="6146">
        <v>24</v>
      </c>
      <c r="C41" s="6147">
        <v>5</v>
      </c>
      <c r="D41" s="6155">
        <v>29</v>
      </c>
      <c r="E41" s="6149">
        <v>18</v>
      </c>
      <c r="F41" s="6147">
        <v>0</v>
      </c>
      <c r="G41" s="6149">
        <v>18</v>
      </c>
      <c r="H41" s="6146">
        <v>20</v>
      </c>
      <c r="I41" s="6147">
        <v>2</v>
      </c>
      <c r="J41" s="6155">
        <v>22</v>
      </c>
      <c r="K41" s="6149">
        <v>31</v>
      </c>
      <c r="L41" s="6147">
        <v>14</v>
      </c>
      <c r="M41" s="6149">
        <v>45</v>
      </c>
      <c r="N41" s="6146">
        <v>25</v>
      </c>
      <c r="O41" s="6147">
        <v>9</v>
      </c>
      <c r="P41" s="6155">
        <v>34</v>
      </c>
      <c r="Q41" s="6150">
        <f t="shared" si="7"/>
        <v>118</v>
      </c>
      <c r="R41" s="6147">
        <f t="shared" si="7"/>
        <v>30</v>
      </c>
      <c r="S41" s="6148">
        <f t="shared" si="7"/>
        <v>148</v>
      </c>
      <c r="T41" s="6146">
        <v>25</v>
      </c>
      <c r="U41" s="6147">
        <v>1</v>
      </c>
      <c r="V41" s="7230">
        <v>26</v>
      </c>
      <c r="W41" s="6146">
        <v>23</v>
      </c>
      <c r="X41" s="6147">
        <v>1</v>
      </c>
      <c r="Y41" s="7230">
        <v>24</v>
      </c>
      <c r="Z41" s="6146">
        <v>1</v>
      </c>
      <c r="AA41" s="6147">
        <v>0</v>
      </c>
      <c r="AB41" s="6149">
        <v>1</v>
      </c>
      <c r="AC41" s="6150">
        <v>49</v>
      </c>
      <c r="AD41" s="6147">
        <v>2</v>
      </c>
      <c r="AE41" s="6154">
        <v>51</v>
      </c>
      <c r="AF41" s="6151">
        <f t="shared" si="8"/>
        <v>167</v>
      </c>
      <c r="AG41" s="6152">
        <f t="shared" si="8"/>
        <v>32</v>
      </c>
      <c r="AH41" s="6153">
        <f t="shared" si="8"/>
        <v>199</v>
      </c>
    </row>
    <row r="42" spans="1:35" ht="51" customHeight="1">
      <c r="A42" s="7234" t="s">
        <v>324</v>
      </c>
      <c r="B42" s="7221">
        <v>0</v>
      </c>
      <c r="C42" s="7235">
        <v>34</v>
      </c>
      <c r="D42" s="7236">
        <v>34</v>
      </c>
      <c r="E42" s="7221">
        <v>0</v>
      </c>
      <c r="F42" s="7235">
        <v>42</v>
      </c>
      <c r="G42" s="7236">
        <v>42</v>
      </c>
      <c r="H42" s="7221">
        <v>0</v>
      </c>
      <c r="I42" s="7235">
        <v>90</v>
      </c>
      <c r="J42" s="7236">
        <v>90</v>
      </c>
      <c r="K42" s="7221">
        <v>15</v>
      </c>
      <c r="L42" s="7235">
        <v>90</v>
      </c>
      <c r="M42" s="7236">
        <v>105</v>
      </c>
      <c r="N42" s="7221">
        <v>2</v>
      </c>
      <c r="O42" s="7235">
        <v>108</v>
      </c>
      <c r="P42" s="7236">
        <v>110</v>
      </c>
      <c r="Q42" s="7237">
        <f>B42+E42+H42+K42+N42</f>
        <v>17</v>
      </c>
      <c r="R42" s="7238">
        <f>C42+F42+I42+L42+O42</f>
        <v>364</v>
      </c>
      <c r="S42" s="7239">
        <f t="shared" si="7"/>
        <v>381</v>
      </c>
      <c r="T42" s="7231">
        <v>0</v>
      </c>
      <c r="U42" s="7238">
        <v>90</v>
      </c>
      <c r="V42" s="7232">
        <v>90</v>
      </c>
      <c r="W42" s="7231">
        <v>0</v>
      </c>
      <c r="X42" s="7238">
        <v>103</v>
      </c>
      <c r="Y42" s="7232">
        <v>103</v>
      </c>
      <c r="Z42" s="7231">
        <v>0</v>
      </c>
      <c r="AA42" s="7238">
        <v>10</v>
      </c>
      <c r="AB42" s="7233">
        <v>10</v>
      </c>
      <c r="AC42" s="7237">
        <v>0</v>
      </c>
      <c r="AD42" s="7238">
        <v>203</v>
      </c>
      <c r="AE42" s="7240">
        <v>203</v>
      </c>
      <c r="AF42" s="7221">
        <f t="shared" si="8"/>
        <v>17</v>
      </c>
      <c r="AG42" s="6152">
        <f t="shared" si="8"/>
        <v>567</v>
      </c>
      <c r="AH42" s="7223">
        <f>S42+AE42</f>
        <v>584</v>
      </c>
    </row>
    <row r="43" spans="1:35" ht="42.75" customHeight="1">
      <c r="A43" s="702" t="s">
        <v>325</v>
      </c>
      <c r="B43" s="5">
        <f t="shared" ref="B43:AF43" si="9">SUM(B30:B42)</f>
        <v>267</v>
      </c>
      <c r="C43" s="5">
        <f t="shared" si="9"/>
        <v>101</v>
      </c>
      <c r="D43" s="5">
        <f t="shared" si="9"/>
        <v>368</v>
      </c>
      <c r="E43" s="5">
        <f t="shared" si="9"/>
        <v>284</v>
      </c>
      <c r="F43" s="5">
        <f t="shared" si="9"/>
        <v>123</v>
      </c>
      <c r="G43" s="5">
        <f t="shared" si="9"/>
        <v>407</v>
      </c>
      <c r="H43" s="5">
        <f t="shared" si="9"/>
        <v>276</v>
      </c>
      <c r="I43" s="5">
        <f t="shared" si="9"/>
        <v>346</v>
      </c>
      <c r="J43" s="5">
        <f t="shared" si="9"/>
        <v>622</v>
      </c>
      <c r="K43" s="5">
        <f t="shared" si="9"/>
        <v>362</v>
      </c>
      <c r="L43" s="5">
        <f t="shared" si="9"/>
        <v>400</v>
      </c>
      <c r="M43" s="5">
        <f t="shared" si="9"/>
        <v>762</v>
      </c>
      <c r="N43" s="5">
        <f t="shared" si="9"/>
        <v>386</v>
      </c>
      <c r="O43" s="5">
        <f t="shared" si="9"/>
        <v>491</v>
      </c>
      <c r="P43" s="5">
        <f t="shared" si="9"/>
        <v>877</v>
      </c>
      <c r="Q43" s="10">
        <f t="shared" si="9"/>
        <v>1575</v>
      </c>
      <c r="R43" s="10">
        <f t="shared" si="9"/>
        <v>1461</v>
      </c>
      <c r="S43" s="10">
        <f>SUM(S30:S42)</f>
        <v>3036</v>
      </c>
      <c r="T43" s="5">
        <f t="shared" si="9"/>
        <v>171</v>
      </c>
      <c r="U43" s="5">
        <f t="shared" si="9"/>
        <v>343</v>
      </c>
      <c r="V43" s="5">
        <f t="shared" si="9"/>
        <v>514</v>
      </c>
      <c r="W43" s="5">
        <f t="shared" si="9"/>
        <v>176</v>
      </c>
      <c r="X43" s="5">
        <f t="shared" si="9"/>
        <v>376</v>
      </c>
      <c r="Y43" s="6">
        <f t="shared" si="9"/>
        <v>552</v>
      </c>
      <c r="Z43" s="5">
        <f t="shared" si="9"/>
        <v>5</v>
      </c>
      <c r="AA43" s="5">
        <f t="shared" si="9"/>
        <v>47</v>
      </c>
      <c r="AB43" s="19">
        <f t="shared" si="9"/>
        <v>52</v>
      </c>
      <c r="AC43" s="19">
        <f t="shared" si="9"/>
        <v>352</v>
      </c>
      <c r="AD43" s="19">
        <f>SUM(AD30:AD42)</f>
        <v>766</v>
      </c>
      <c r="AE43" s="19">
        <f t="shared" si="9"/>
        <v>1118</v>
      </c>
      <c r="AF43" s="19">
        <f t="shared" si="9"/>
        <v>1927</v>
      </c>
      <c r="AG43" s="21">
        <f t="shared" ref="AG43:AH43" si="10">R43+AD43</f>
        <v>2227</v>
      </c>
      <c r="AH43" s="22">
        <f t="shared" si="10"/>
        <v>4154</v>
      </c>
    </row>
    <row r="44" spans="1:35" s="1" customFormat="1" ht="31.5" customHeight="1">
      <c r="A44" s="8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23"/>
      <c r="R44" s="23"/>
      <c r="S44" s="23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23"/>
      <c r="AG44" s="23"/>
      <c r="AH44" s="23"/>
    </row>
    <row r="45" spans="1:35" ht="57.75" customHeight="1">
      <c r="A45" s="8241" t="s">
        <v>375</v>
      </c>
      <c r="B45" s="8241"/>
      <c r="C45" s="8241"/>
      <c r="D45" s="8241"/>
      <c r="E45" s="8241"/>
      <c r="F45" s="8241"/>
      <c r="G45" s="8241"/>
      <c r="H45" s="8241"/>
      <c r="I45" s="8241"/>
      <c r="J45" s="8241"/>
      <c r="K45" s="8241"/>
      <c r="L45" s="8241"/>
      <c r="M45" s="8241"/>
      <c r="N45" s="8241"/>
      <c r="O45" s="8241"/>
      <c r="P45" s="8241"/>
      <c r="Q45" s="8241"/>
      <c r="R45" s="8241"/>
      <c r="S45" s="8241"/>
      <c r="T45" s="8241"/>
      <c r="U45" s="8241"/>
      <c r="V45" s="8241"/>
    </row>
    <row r="46" spans="1:35" ht="27" customHeight="1">
      <c r="A46" s="8249" t="s">
        <v>330</v>
      </c>
      <c r="B46" s="1182" t="s">
        <v>2</v>
      </c>
      <c r="C46" s="1183"/>
      <c r="D46" s="393"/>
      <c r="E46" s="1182" t="s">
        <v>3</v>
      </c>
      <c r="F46" s="1183"/>
      <c r="G46" s="393"/>
      <c r="H46" s="1182" t="s">
        <v>4</v>
      </c>
      <c r="I46" s="1183"/>
      <c r="J46" s="393"/>
      <c r="K46" s="1182" t="s">
        <v>5</v>
      </c>
      <c r="L46" s="1183"/>
      <c r="M46" s="393"/>
      <c r="N46" s="1182" t="s">
        <v>331</v>
      </c>
      <c r="O46" s="1183"/>
      <c r="P46" s="393"/>
      <c r="Q46" s="1182" t="s">
        <v>332</v>
      </c>
      <c r="R46" s="1183"/>
      <c r="S46" s="393"/>
      <c r="T46" s="8242" t="s">
        <v>313</v>
      </c>
      <c r="U46" s="8243"/>
      <c r="V46" s="8244"/>
      <c r="W46" s="24"/>
      <c r="X46" s="24"/>
      <c r="Y46" s="24"/>
      <c r="Z46" s="24"/>
      <c r="AA46" s="24"/>
    </row>
    <row r="47" spans="1:35" ht="25.5" customHeight="1">
      <c r="A47" s="8250"/>
      <c r="B47" s="394"/>
      <c r="C47" s="395"/>
      <c r="D47" s="396"/>
      <c r="E47" s="394"/>
      <c r="F47" s="395"/>
      <c r="G47" s="396"/>
      <c r="H47" s="394"/>
      <c r="I47" s="395"/>
      <c r="J47" s="396"/>
      <c r="K47" s="394"/>
      <c r="L47" s="395"/>
      <c r="M47" s="396"/>
      <c r="N47" s="394"/>
      <c r="O47" s="395"/>
      <c r="P47" s="396"/>
      <c r="Q47" s="394"/>
      <c r="R47" s="395"/>
      <c r="S47" s="396"/>
      <c r="T47" s="8245" t="s">
        <v>369</v>
      </c>
      <c r="U47" s="8246"/>
      <c r="V47" s="8247"/>
      <c r="W47" s="25"/>
      <c r="X47" s="25"/>
      <c r="Y47" s="25"/>
      <c r="Z47" s="25"/>
      <c r="AA47" s="25"/>
    </row>
    <row r="48" spans="1:35" ht="83.25" customHeight="1">
      <c r="A48" s="8250"/>
      <c r="B48" s="2624" t="s">
        <v>311</v>
      </c>
      <c r="C48" s="2622" t="s">
        <v>8</v>
      </c>
      <c r="D48" s="2623" t="s">
        <v>313</v>
      </c>
      <c r="E48" s="2624" t="s">
        <v>311</v>
      </c>
      <c r="F48" s="2622" t="s">
        <v>8</v>
      </c>
      <c r="G48" s="2623" t="s">
        <v>313</v>
      </c>
      <c r="H48" s="2624" t="s">
        <v>311</v>
      </c>
      <c r="I48" s="2622" t="s">
        <v>8</v>
      </c>
      <c r="J48" s="2623" t="s">
        <v>313</v>
      </c>
      <c r="K48" s="2624" t="s">
        <v>311</v>
      </c>
      <c r="L48" s="2622" t="s">
        <v>8</v>
      </c>
      <c r="M48" s="2623" t="s">
        <v>313</v>
      </c>
      <c r="N48" s="2624" t="s">
        <v>311</v>
      </c>
      <c r="O48" s="2622" t="s">
        <v>8</v>
      </c>
      <c r="P48" s="2623" t="s">
        <v>313</v>
      </c>
      <c r="Q48" s="2624" t="s">
        <v>311</v>
      </c>
      <c r="R48" s="2622" t="s">
        <v>8</v>
      </c>
      <c r="S48" s="2623" t="s">
        <v>313</v>
      </c>
      <c r="T48" s="2624" t="s">
        <v>311</v>
      </c>
      <c r="U48" s="2622" t="s">
        <v>8</v>
      </c>
      <c r="V48" s="2623" t="s">
        <v>313</v>
      </c>
      <c r="W48" s="26"/>
      <c r="X48" s="26"/>
      <c r="Y48" s="26"/>
      <c r="Z48" s="26"/>
      <c r="AD48" s="537" t="s">
        <v>28</v>
      </c>
    </row>
    <row r="49" spans="1:31" ht="55.5" customHeight="1">
      <c r="A49" s="7109" t="s">
        <v>261</v>
      </c>
      <c r="B49" s="7110">
        <v>20</v>
      </c>
      <c r="C49" s="7111">
        <v>4</v>
      </c>
      <c r="D49" s="7112">
        <v>24</v>
      </c>
      <c r="E49" s="7110">
        <v>24</v>
      </c>
      <c r="F49" s="7111">
        <v>9</v>
      </c>
      <c r="G49" s="7113">
        <v>33</v>
      </c>
      <c r="H49" s="7114">
        <v>25</v>
      </c>
      <c r="I49" s="7111">
        <v>3</v>
      </c>
      <c r="J49" s="7112">
        <v>28</v>
      </c>
      <c r="K49" s="7110">
        <v>23</v>
      </c>
      <c r="L49" s="7111">
        <v>0</v>
      </c>
      <c r="M49" s="7113">
        <v>23</v>
      </c>
      <c r="N49" s="7114">
        <v>22</v>
      </c>
      <c r="O49" s="7111">
        <v>2</v>
      </c>
      <c r="P49" s="7112">
        <v>24</v>
      </c>
      <c r="Q49" s="7110">
        <v>17</v>
      </c>
      <c r="R49" s="7111">
        <v>0</v>
      </c>
      <c r="S49" s="7113">
        <v>17</v>
      </c>
      <c r="T49" s="7115">
        <f>B49+E49+K49+H49+N49+Q49</f>
        <v>131</v>
      </c>
      <c r="U49" s="7116">
        <f t="shared" ref="T49:V53" si="11">C49+F49+L49+I49+O49+R49</f>
        <v>18</v>
      </c>
      <c r="V49" s="7117">
        <f t="shared" si="11"/>
        <v>149</v>
      </c>
      <c r="W49" s="27"/>
      <c r="X49" s="27"/>
      <c r="Y49" s="27"/>
      <c r="Z49" s="27"/>
      <c r="AA49" s="27"/>
      <c r="AC49" s="537" t="s">
        <v>28</v>
      </c>
    </row>
    <row r="50" spans="1:31" ht="45" customHeight="1">
      <c r="A50" s="7118" t="s">
        <v>357</v>
      </c>
      <c r="B50" s="7119">
        <v>31</v>
      </c>
      <c r="C50" s="7120">
        <v>2</v>
      </c>
      <c r="D50" s="7121">
        <v>33</v>
      </c>
      <c r="E50" s="7119">
        <v>28</v>
      </c>
      <c r="F50" s="7120">
        <v>6</v>
      </c>
      <c r="G50" s="7122">
        <v>34</v>
      </c>
      <c r="H50" s="7123">
        <v>36</v>
      </c>
      <c r="I50" s="7120">
        <v>11</v>
      </c>
      <c r="J50" s="7121">
        <v>47</v>
      </c>
      <c r="K50" s="7119">
        <v>43</v>
      </c>
      <c r="L50" s="7120">
        <v>12</v>
      </c>
      <c r="M50" s="7122">
        <v>55</v>
      </c>
      <c r="N50" s="7123">
        <v>45</v>
      </c>
      <c r="O50" s="7120">
        <v>22</v>
      </c>
      <c r="P50" s="7121">
        <v>67</v>
      </c>
      <c r="Q50" s="7119">
        <v>0</v>
      </c>
      <c r="R50" s="7120">
        <v>0</v>
      </c>
      <c r="S50" s="7122">
        <v>0</v>
      </c>
      <c r="T50" s="1109">
        <f>B50+E50+K50+H50+N50+Q50</f>
        <v>183</v>
      </c>
      <c r="U50" s="1108">
        <f t="shared" ref="U50" si="12">C50+F50+L50+I50+O50+R50</f>
        <v>53</v>
      </c>
      <c r="V50" s="1110">
        <f t="shared" ref="V50:V51" si="13">D50+G50+M50+J50+P50+S50</f>
        <v>236</v>
      </c>
      <c r="W50" s="27"/>
      <c r="X50" s="27"/>
      <c r="Y50" s="27"/>
      <c r="Z50" s="27"/>
      <c r="AA50" s="27"/>
    </row>
    <row r="51" spans="1:31" ht="49.5" customHeight="1">
      <c r="A51" s="6133" t="s">
        <v>0</v>
      </c>
      <c r="B51" s="5294">
        <v>473</v>
      </c>
      <c r="C51" s="1113">
        <v>620</v>
      </c>
      <c r="D51" s="5295">
        <v>1093</v>
      </c>
      <c r="E51" s="5294">
        <v>441</v>
      </c>
      <c r="F51" s="1113">
        <v>1064</v>
      </c>
      <c r="G51" s="1114">
        <v>1505</v>
      </c>
      <c r="H51" s="6134">
        <v>410</v>
      </c>
      <c r="I51" s="1113">
        <v>726</v>
      </c>
      <c r="J51" s="5295">
        <v>1136</v>
      </c>
      <c r="K51" s="5294">
        <v>427</v>
      </c>
      <c r="L51" s="1113">
        <v>431</v>
      </c>
      <c r="M51" s="1114">
        <v>858</v>
      </c>
      <c r="N51" s="6134">
        <v>441</v>
      </c>
      <c r="O51" s="1113">
        <v>409</v>
      </c>
      <c r="P51" s="5295">
        <v>850</v>
      </c>
      <c r="Q51" s="5294">
        <v>349</v>
      </c>
      <c r="R51" s="1113">
        <v>230</v>
      </c>
      <c r="S51" s="1114">
        <v>579</v>
      </c>
      <c r="T51" s="1113">
        <f>B51+E51+K51+H51+N51+Q51</f>
        <v>2541</v>
      </c>
      <c r="U51" s="1113">
        <f>C51+F51+L51+I51+O51+R51</f>
        <v>3480</v>
      </c>
      <c r="V51" s="1110">
        <f t="shared" si="13"/>
        <v>6021</v>
      </c>
      <c r="W51" s="27"/>
      <c r="X51" s="27"/>
      <c r="Y51" s="6156"/>
      <c r="Z51" s="27"/>
      <c r="AA51" s="27"/>
    </row>
    <row r="52" spans="1:31" ht="50.25" customHeight="1">
      <c r="A52" s="7124" t="s">
        <v>333</v>
      </c>
      <c r="B52" s="5294">
        <v>25</v>
      </c>
      <c r="C52" s="1113">
        <v>1</v>
      </c>
      <c r="D52" s="5295">
        <v>26</v>
      </c>
      <c r="E52" s="5294">
        <v>23</v>
      </c>
      <c r="F52" s="1113">
        <v>0</v>
      </c>
      <c r="G52" s="1114">
        <v>23</v>
      </c>
      <c r="H52" s="6134">
        <v>24</v>
      </c>
      <c r="I52" s="1113">
        <v>0</v>
      </c>
      <c r="J52" s="5295">
        <v>24</v>
      </c>
      <c r="K52" s="5294">
        <v>21</v>
      </c>
      <c r="L52" s="1113">
        <v>0</v>
      </c>
      <c r="M52" s="1114">
        <v>21</v>
      </c>
      <c r="N52" s="6134">
        <v>12</v>
      </c>
      <c r="O52" s="1113">
        <v>0</v>
      </c>
      <c r="P52" s="5295">
        <v>12</v>
      </c>
      <c r="Q52" s="5294">
        <v>9</v>
      </c>
      <c r="R52" s="1113">
        <v>0</v>
      </c>
      <c r="S52" s="1114">
        <v>9</v>
      </c>
      <c r="T52" s="5294">
        <f t="shared" si="11"/>
        <v>114</v>
      </c>
      <c r="U52" s="1113">
        <f t="shared" si="11"/>
        <v>1</v>
      </c>
      <c r="V52" s="1114">
        <f t="shared" si="11"/>
        <v>115</v>
      </c>
      <c r="W52" s="27"/>
      <c r="X52" s="27"/>
      <c r="Y52" s="6156"/>
      <c r="Z52" s="2280"/>
      <c r="AA52" s="27"/>
    </row>
    <row r="53" spans="1:31" ht="34.5" customHeight="1" thickBot="1">
      <c r="A53" s="7125" t="s">
        <v>318</v>
      </c>
      <c r="B53" s="7126">
        <v>64</v>
      </c>
      <c r="C53" s="7127">
        <v>2</v>
      </c>
      <c r="D53" s="7128">
        <v>66</v>
      </c>
      <c r="E53" s="7126">
        <v>65</v>
      </c>
      <c r="F53" s="7127">
        <v>1</v>
      </c>
      <c r="G53" s="7129">
        <v>66</v>
      </c>
      <c r="H53" s="7130">
        <v>75</v>
      </c>
      <c r="I53" s="7127">
        <v>0</v>
      </c>
      <c r="J53" s="7128">
        <v>75</v>
      </c>
      <c r="K53" s="7126">
        <v>66</v>
      </c>
      <c r="L53" s="7127">
        <v>5</v>
      </c>
      <c r="M53" s="7129">
        <v>71</v>
      </c>
      <c r="N53" s="7130">
        <v>69</v>
      </c>
      <c r="O53" s="7127">
        <v>2</v>
      </c>
      <c r="P53" s="7128">
        <v>71</v>
      </c>
      <c r="Q53" s="7126">
        <v>0</v>
      </c>
      <c r="R53" s="7127">
        <v>0</v>
      </c>
      <c r="S53" s="7131">
        <v>0</v>
      </c>
      <c r="T53" s="7132">
        <f t="shared" si="11"/>
        <v>339</v>
      </c>
      <c r="U53" s="1113">
        <f t="shared" si="11"/>
        <v>10</v>
      </c>
      <c r="V53" s="7131">
        <f t="shared" si="11"/>
        <v>349</v>
      </c>
      <c r="W53" s="27"/>
      <c r="X53" s="27"/>
      <c r="Y53" s="6156"/>
      <c r="Z53" s="27"/>
      <c r="AA53" s="27"/>
    </row>
    <row r="54" spans="1:31" ht="38.25" customHeight="1">
      <c r="A54" s="702" t="s">
        <v>325</v>
      </c>
      <c r="B54" s="10">
        <f t="shared" ref="B54:V54" si="14">SUM(B49:B53)</f>
        <v>613</v>
      </c>
      <c r="C54" s="11">
        <f t="shared" si="14"/>
        <v>629</v>
      </c>
      <c r="D54" s="12">
        <f t="shared" si="14"/>
        <v>1242</v>
      </c>
      <c r="E54" s="10">
        <f t="shared" si="14"/>
        <v>581</v>
      </c>
      <c r="F54" s="11">
        <f t="shared" si="14"/>
        <v>1080</v>
      </c>
      <c r="G54" s="13">
        <f t="shared" si="14"/>
        <v>1661</v>
      </c>
      <c r="H54" s="14">
        <f t="shared" si="14"/>
        <v>570</v>
      </c>
      <c r="I54" s="11">
        <f t="shared" si="14"/>
        <v>740</v>
      </c>
      <c r="J54" s="12">
        <f t="shared" si="14"/>
        <v>1310</v>
      </c>
      <c r="K54" s="10">
        <f t="shared" si="14"/>
        <v>580</v>
      </c>
      <c r="L54" s="10">
        <f t="shared" si="14"/>
        <v>448</v>
      </c>
      <c r="M54" s="13">
        <f t="shared" si="14"/>
        <v>1028</v>
      </c>
      <c r="N54" s="14">
        <f t="shared" si="14"/>
        <v>589</v>
      </c>
      <c r="O54" s="11">
        <f t="shared" si="14"/>
        <v>435</v>
      </c>
      <c r="P54" s="12">
        <f t="shared" si="14"/>
        <v>1024</v>
      </c>
      <c r="Q54" s="10">
        <f t="shared" si="14"/>
        <v>375</v>
      </c>
      <c r="R54" s="11">
        <f t="shared" si="14"/>
        <v>230</v>
      </c>
      <c r="S54" s="22">
        <f t="shared" si="14"/>
        <v>605</v>
      </c>
      <c r="T54" s="5">
        <f t="shared" si="14"/>
        <v>3308</v>
      </c>
      <c r="U54" s="21">
        <f t="shared" si="14"/>
        <v>3562</v>
      </c>
      <c r="V54" s="22">
        <f t="shared" si="14"/>
        <v>6870</v>
      </c>
      <c r="W54" s="28"/>
      <c r="X54" s="28"/>
      <c r="Y54" s="6157"/>
      <c r="Z54" s="27"/>
      <c r="AA54" s="27"/>
      <c r="AB54" s="1"/>
    </row>
    <row r="55" spans="1:31" ht="101.25" customHeight="1">
      <c r="A55" s="8248" t="s">
        <v>373</v>
      </c>
      <c r="B55" s="8248"/>
      <c r="C55" s="8248"/>
      <c r="D55" s="8248"/>
      <c r="E55" s="8248"/>
      <c r="F55" s="8248"/>
      <c r="G55" s="8248"/>
      <c r="H55" s="8248"/>
      <c r="I55" s="8248"/>
      <c r="J55" s="8248"/>
      <c r="K55" s="8248"/>
      <c r="L55" s="8248"/>
      <c r="M55" s="8248"/>
      <c r="N55" s="8248"/>
      <c r="O55" s="8248"/>
      <c r="P55" s="8248"/>
      <c r="Q55" s="8248"/>
      <c r="R55" s="8248"/>
      <c r="S55" s="8248"/>
      <c r="T55" s="8248"/>
      <c r="U55" s="8248"/>
      <c r="V55" s="8248"/>
      <c r="W55" s="28"/>
      <c r="X55" s="28"/>
      <c r="Y55" s="28"/>
      <c r="Z55" s="27"/>
      <c r="AA55" s="27"/>
      <c r="AB55" s="1"/>
    </row>
    <row r="56" spans="1:31" ht="39.75" customHeight="1">
      <c r="A56" s="703" t="s">
        <v>307</v>
      </c>
      <c r="B56" s="371" t="s">
        <v>2</v>
      </c>
      <c r="C56" s="15"/>
      <c r="D56" s="16"/>
      <c r="E56" s="371" t="s">
        <v>3</v>
      </c>
      <c r="F56" s="15"/>
      <c r="G56" s="16"/>
      <c r="H56" s="371" t="s">
        <v>4</v>
      </c>
      <c r="I56" s="15"/>
      <c r="J56" s="16"/>
      <c r="K56" s="371" t="s">
        <v>5</v>
      </c>
      <c r="L56" s="15"/>
      <c r="M56" s="16"/>
      <c r="N56" s="371" t="s">
        <v>331</v>
      </c>
      <c r="O56" s="15"/>
      <c r="P56" s="16"/>
      <c r="Q56" s="371" t="s">
        <v>332</v>
      </c>
      <c r="R56" s="4762"/>
      <c r="S56" s="393"/>
      <c r="T56" s="8242" t="s">
        <v>313</v>
      </c>
      <c r="U56" s="8243"/>
      <c r="V56" s="8244"/>
      <c r="W56" s="28"/>
      <c r="X56" s="28"/>
      <c r="Y56" s="28"/>
      <c r="Z56" s="27"/>
      <c r="AA56" s="27"/>
      <c r="AB56" s="1"/>
    </row>
    <row r="57" spans="1:31" ht="82.5" customHeight="1">
      <c r="A57" s="704"/>
      <c r="B57" s="2624" t="s">
        <v>311</v>
      </c>
      <c r="C57" s="2966" t="s">
        <v>8</v>
      </c>
      <c r="D57" s="2623" t="s">
        <v>313</v>
      </c>
      <c r="E57" s="2624" t="s">
        <v>311</v>
      </c>
      <c r="F57" s="2966" t="s">
        <v>8</v>
      </c>
      <c r="G57" s="2623" t="s">
        <v>313</v>
      </c>
      <c r="H57" s="2624" t="s">
        <v>311</v>
      </c>
      <c r="I57" s="2966" t="s">
        <v>8</v>
      </c>
      <c r="J57" s="2623" t="s">
        <v>313</v>
      </c>
      <c r="K57" s="2624" t="s">
        <v>311</v>
      </c>
      <c r="L57" s="2966" t="s">
        <v>8</v>
      </c>
      <c r="M57" s="2623" t="s">
        <v>313</v>
      </c>
      <c r="N57" s="2624" t="s">
        <v>311</v>
      </c>
      <c r="O57" s="2966" t="s">
        <v>8</v>
      </c>
      <c r="P57" s="2623" t="s">
        <v>313</v>
      </c>
      <c r="Q57" s="2624" t="s">
        <v>311</v>
      </c>
      <c r="R57" s="2966" t="s">
        <v>8</v>
      </c>
      <c r="S57" s="2623" t="s">
        <v>313</v>
      </c>
      <c r="T57" s="3" t="s">
        <v>311</v>
      </c>
      <c r="U57" s="4" t="s">
        <v>312</v>
      </c>
      <c r="V57" s="7" t="s">
        <v>313</v>
      </c>
      <c r="W57" s="28"/>
      <c r="X57" s="28"/>
      <c r="Y57" s="28"/>
      <c r="Z57" s="27"/>
      <c r="AA57" s="27"/>
      <c r="AB57" s="1"/>
    </row>
    <row r="58" spans="1:31" ht="48.75" customHeight="1" thickBot="1">
      <c r="A58" s="6138" t="s">
        <v>333</v>
      </c>
      <c r="B58" s="6139">
        <v>0</v>
      </c>
      <c r="C58" s="6140">
        <v>0</v>
      </c>
      <c r="D58" s="6141">
        <v>0</v>
      </c>
      <c r="E58" s="6139">
        <v>0</v>
      </c>
      <c r="F58" s="6140">
        <v>0</v>
      </c>
      <c r="G58" s="6141">
        <v>0</v>
      </c>
      <c r="H58" s="6139">
        <v>0</v>
      </c>
      <c r="I58" s="6140">
        <v>0</v>
      </c>
      <c r="J58" s="6142">
        <v>0</v>
      </c>
      <c r="K58" s="6139">
        <v>0</v>
      </c>
      <c r="L58" s="6140">
        <v>0</v>
      </c>
      <c r="M58" s="6142">
        <v>0</v>
      </c>
      <c r="N58" s="6143">
        <v>0</v>
      </c>
      <c r="O58" s="6140">
        <v>0</v>
      </c>
      <c r="P58" s="6141">
        <v>0</v>
      </c>
      <c r="Q58" s="6139">
        <v>4</v>
      </c>
      <c r="R58" s="6140">
        <v>1</v>
      </c>
      <c r="S58" s="6141">
        <v>5</v>
      </c>
      <c r="T58" s="6139">
        <f>B58+E58+K58+H58+N58+Q58</f>
        <v>4</v>
      </c>
      <c r="U58" s="6140">
        <f>C58+F58+L58+I58+O58+R58</f>
        <v>1</v>
      </c>
      <c r="V58" s="6142">
        <f>D58+G58+M58+J58+P58+S58</f>
        <v>5</v>
      </c>
      <c r="W58" s="29"/>
      <c r="X58" s="29"/>
      <c r="Y58" s="29"/>
      <c r="Z58" s="38"/>
      <c r="AA58" s="38"/>
      <c r="AB58" s="39"/>
      <c r="AC58" s="18"/>
      <c r="AD58" s="18"/>
      <c r="AE58" s="18"/>
    </row>
    <row r="59" spans="1:31" ht="31.5" customHeight="1" thickBot="1">
      <c r="A59" s="702" t="s">
        <v>325</v>
      </c>
      <c r="B59" s="10">
        <f t="shared" ref="B59:V59" si="15">SUM(B58:B58)</f>
        <v>0</v>
      </c>
      <c r="C59" s="11">
        <f t="shared" si="15"/>
        <v>0</v>
      </c>
      <c r="D59" s="12">
        <f t="shared" si="15"/>
        <v>0</v>
      </c>
      <c r="E59" s="10">
        <f t="shared" si="15"/>
        <v>0</v>
      </c>
      <c r="F59" s="11">
        <f t="shared" si="15"/>
        <v>0</v>
      </c>
      <c r="G59" s="13">
        <f t="shared" si="15"/>
        <v>0</v>
      </c>
      <c r="H59" s="14">
        <f t="shared" si="15"/>
        <v>0</v>
      </c>
      <c r="I59" s="11">
        <f t="shared" si="15"/>
        <v>0</v>
      </c>
      <c r="J59" s="11">
        <f t="shared" si="15"/>
        <v>0</v>
      </c>
      <c r="K59" s="5">
        <f t="shared" ref="K59:P59" si="16">SUM(K58:K58)</f>
        <v>0</v>
      </c>
      <c r="L59" s="11">
        <f t="shared" si="16"/>
        <v>0</v>
      </c>
      <c r="M59" s="12">
        <f t="shared" si="16"/>
        <v>0</v>
      </c>
      <c r="N59" s="10">
        <f t="shared" si="16"/>
        <v>0</v>
      </c>
      <c r="O59" s="11">
        <f t="shared" si="16"/>
        <v>0</v>
      </c>
      <c r="P59" s="13">
        <f t="shared" si="16"/>
        <v>0</v>
      </c>
      <c r="Q59" s="14">
        <v>4</v>
      </c>
      <c r="R59" s="11">
        <v>1</v>
      </c>
      <c r="S59" s="12">
        <v>5</v>
      </c>
      <c r="T59" s="5">
        <f t="shared" si="15"/>
        <v>4</v>
      </c>
      <c r="U59" s="5">
        <f t="shared" si="15"/>
        <v>1</v>
      </c>
      <c r="V59" s="536">
        <f t="shared" si="15"/>
        <v>5</v>
      </c>
      <c r="W59" s="30"/>
      <c r="X59" s="30"/>
      <c r="Y59" s="30"/>
      <c r="Z59" s="30"/>
      <c r="AA59" s="30"/>
      <c r="AB59" s="39"/>
      <c r="AC59" s="18"/>
      <c r="AD59" s="18"/>
      <c r="AE59" s="18"/>
    </row>
    <row r="60" spans="1:31" ht="9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</row>
    <row r="61" spans="1:31" ht="21.75" customHeight="1">
      <c r="A61" s="8229" t="s">
        <v>374</v>
      </c>
      <c r="B61" s="8229"/>
      <c r="C61" s="8229"/>
      <c r="D61" s="8229"/>
      <c r="E61" s="8229"/>
      <c r="F61" s="8229"/>
      <c r="G61" s="8229"/>
      <c r="H61" s="8229"/>
      <c r="I61" s="8229"/>
      <c r="J61" s="8229"/>
      <c r="K61" s="8229"/>
      <c r="L61" s="8229"/>
      <c r="M61" s="8229"/>
      <c r="N61" s="8229"/>
      <c r="O61" s="8229"/>
      <c r="P61" s="8229"/>
      <c r="Q61" s="8229"/>
      <c r="R61" s="8229"/>
      <c r="S61" s="8229"/>
      <c r="T61" s="8229"/>
      <c r="U61" s="8229"/>
      <c r="V61" s="8229"/>
      <c r="W61" s="8229"/>
      <c r="X61" s="8229"/>
      <c r="Y61" s="8229"/>
      <c r="Z61" s="8229"/>
      <c r="AA61" s="8229"/>
      <c r="AB61" s="8229"/>
      <c r="AC61" s="18"/>
      <c r="AD61" s="18"/>
      <c r="AE61" s="18"/>
    </row>
    <row r="62" spans="1:31" ht="10.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</row>
    <row r="63" spans="1:31" ht="31.5" customHeight="1">
      <c r="A63" s="8238" t="s">
        <v>307</v>
      </c>
      <c r="B63" s="8203">
        <v>1</v>
      </c>
      <c r="C63" s="8204"/>
      <c r="D63" s="8205"/>
      <c r="E63" s="8209" t="s">
        <v>3</v>
      </c>
      <c r="F63" s="8210"/>
      <c r="G63" s="8211"/>
      <c r="H63" s="8209" t="s">
        <v>4</v>
      </c>
      <c r="I63" s="8210"/>
      <c r="J63" s="8211"/>
      <c r="K63" s="8209" t="s">
        <v>5</v>
      </c>
      <c r="L63" s="8210"/>
      <c r="M63" s="8211"/>
      <c r="N63" s="8209">
        <v>5</v>
      </c>
      <c r="O63" s="8210"/>
      <c r="P63" s="8211"/>
      <c r="Q63" s="8213" t="s">
        <v>22</v>
      </c>
      <c r="R63" s="8214"/>
      <c r="S63" s="8215"/>
      <c r="T63" s="8230" t="s">
        <v>36</v>
      </c>
      <c r="U63" s="8231"/>
      <c r="V63" s="8232"/>
      <c r="W63" s="8233" t="s">
        <v>37</v>
      </c>
      <c r="X63" s="8231"/>
      <c r="Y63" s="8232"/>
      <c r="Z63" s="8233" t="s">
        <v>43</v>
      </c>
      <c r="AA63" s="8231"/>
      <c r="AB63" s="8232"/>
      <c r="AC63" s="8219" t="s">
        <v>309</v>
      </c>
      <c r="AD63" s="8220"/>
      <c r="AE63" s="8221"/>
    </row>
    <row r="64" spans="1:31" ht="21" customHeight="1">
      <c r="A64" s="8239"/>
      <c r="B64" s="8206"/>
      <c r="C64" s="8207"/>
      <c r="D64" s="8208"/>
      <c r="E64" s="8212"/>
      <c r="F64" s="8207"/>
      <c r="G64" s="8208"/>
      <c r="H64" s="8212"/>
      <c r="I64" s="8207"/>
      <c r="J64" s="8208"/>
      <c r="K64" s="8212"/>
      <c r="L64" s="8207"/>
      <c r="M64" s="8208"/>
      <c r="N64" s="8212"/>
      <c r="O64" s="8207"/>
      <c r="P64" s="8208"/>
      <c r="Q64" s="8216"/>
      <c r="R64" s="8217"/>
      <c r="S64" s="8218"/>
      <c r="T64" s="8234" t="s">
        <v>39</v>
      </c>
      <c r="U64" s="8235"/>
      <c r="V64" s="8236"/>
      <c r="W64" s="8237" t="s">
        <v>39</v>
      </c>
      <c r="X64" s="8235"/>
      <c r="Y64" s="8236"/>
      <c r="Z64" s="8237" t="s">
        <v>39</v>
      </c>
      <c r="AA64" s="8235"/>
      <c r="AB64" s="8236"/>
      <c r="AC64" s="8222"/>
      <c r="AD64" s="8217"/>
      <c r="AE64" s="8218"/>
    </row>
    <row r="65" spans="1:33" ht="86.25" customHeight="1" thickBot="1">
      <c r="A65" s="8240"/>
      <c r="B65" s="2624" t="s">
        <v>311</v>
      </c>
      <c r="C65" s="2966" t="s">
        <v>8</v>
      </c>
      <c r="D65" s="2623" t="s">
        <v>313</v>
      </c>
      <c r="E65" s="2624" t="s">
        <v>311</v>
      </c>
      <c r="F65" s="2966" t="s">
        <v>8</v>
      </c>
      <c r="G65" s="2623" t="s">
        <v>313</v>
      </c>
      <c r="H65" s="2624" t="s">
        <v>311</v>
      </c>
      <c r="I65" s="2966" t="s">
        <v>8</v>
      </c>
      <c r="J65" s="2623" t="s">
        <v>313</v>
      </c>
      <c r="K65" s="2624" t="s">
        <v>311</v>
      </c>
      <c r="L65" s="2966" t="s">
        <v>8</v>
      </c>
      <c r="M65" s="2623" t="s">
        <v>313</v>
      </c>
      <c r="N65" s="2624" t="s">
        <v>311</v>
      </c>
      <c r="O65" s="2966" t="s">
        <v>8</v>
      </c>
      <c r="P65" s="2623" t="s">
        <v>313</v>
      </c>
      <c r="Q65" s="2624" t="s">
        <v>311</v>
      </c>
      <c r="R65" s="2966" t="s">
        <v>8</v>
      </c>
      <c r="S65" s="2623" t="s">
        <v>313</v>
      </c>
      <c r="T65" s="2624" t="s">
        <v>311</v>
      </c>
      <c r="U65" s="2966" t="s">
        <v>8</v>
      </c>
      <c r="V65" s="2623" t="s">
        <v>313</v>
      </c>
      <c r="W65" s="2624" t="s">
        <v>311</v>
      </c>
      <c r="X65" s="2966" t="s">
        <v>8</v>
      </c>
      <c r="Y65" s="2623" t="s">
        <v>313</v>
      </c>
      <c r="Z65" s="2624" t="s">
        <v>311</v>
      </c>
      <c r="AA65" s="2966" t="s">
        <v>8</v>
      </c>
      <c r="AB65" s="2623" t="s">
        <v>313</v>
      </c>
      <c r="AC65" s="3" t="s">
        <v>311</v>
      </c>
      <c r="AD65" s="2966" t="s">
        <v>8</v>
      </c>
      <c r="AE65" s="7" t="s">
        <v>313</v>
      </c>
    </row>
    <row r="66" spans="1:33" ht="33.75" customHeight="1">
      <c r="A66" s="6133" t="s">
        <v>315</v>
      </c>
      <c r="B66" s="7133">
        <v>0</v>
      </c>
      <c r="C66" s="7134">
        <v>19</v>
      </c>
      <c r="D66" s="7135">
        <v>19</v>
      </c>
      <c r="E66" s="7133">
        <v>9</v>
      </c>
      <c r="F66" s="7134">
        <v>26</v>
      </c>
      <c r="G66" s="7136">
        <v>35</v>
      </c>
      <c r="H66" s="7133">
        <v>16</v>
      </c>
      <c r="I66" s="7134">
        <v>22</v>
      </c>
      <c r="J66" s="7135">
        <v>38</v>
      </c>
      <c r="K66" s="7137">
        <v>10</v>
      </c>
      <c r="L66" s="7134">
        <v>24</v>
      </c>
      <c r="M66" s="7135">
        <v>34</v>
      </c>
      <c r="N66" s="7137">
        <v>0</v>
      </c>
      <c r="O66" s="7134">
        <v>0</v>
      </c>
      <c r="P66" s="7136">
        <v>0</v>
      </c>
      <c r="Q66" s="7138">
        <f>B66+E66+H66+K66+N66</f>
        <v>35</v>
      </c>
      <c r="R66" s="7139">
        <f t="shared" ref="R66:S73" si="17">C66+F66+I66+L66+O66</f>
        <v>91</v>
      </c>
      <c r="S66" s="7140">
        <f t="shared" si="17"/>
        <v>126</v>
      </c>
      <c r="T66" s="7133">
        <v>0</v>
      </c>
      <c r="U66" s="7134">
        <v>32</v>
      </c>
      <c r="V66" s="7135">
        <v>32</v>
      </c>
      <c r="W66" s="7133">
        <v>0</v>
      </c>
      <c r="X66" s="7134">
        <v>21</v>
      </c>
      <c r="Y66" s="7135">
        <v>21</v>
      </c>
      <c r="Z66" s="7133">
        <v>0</v>
      </c>
      <c r="AA66" s="7134">
        <v>0</v>
      </c>
      <c r="AB66" s="7135">
        <v>0</v>
      </c>
      <c r="AC66" s="7141">
        <f t="shared" ref="AC66:AE73" si="18">Q66+T66+W66+Z66</f>
        <v>35</v>
      </c>
      <c r="AD66" s="7139">
        <f t="shared" si="18"/>
        <v>144</v>
      </c>
      <c r="AE66" s="7142">
        <f t="shared" si="18"/>
        <v>179</v>
      </c>
    </row>
    <row r="67" spans="1:33" ht="42.75" customHeight="1">
      <c r="A67" s="7143" t="s">
        <v>261</v>
      </c>
      <c r="B67" s="1106">
        <v>0</v>
      </c>
      <c r="C67" s="1105">
        <v>0</v>
      </c>
      <c r="D67" s="7144">
        <v>0</v>
      </c>
      <c r="E67" s="7145">
        <v>0</v>
      </c>
      <c r="F67" s="5298">
        <v>0</v>
      </c>
      <c r="G67" s="7146">
        <v>0</v>
      </c>
      <c r="H67" s="7145">
        <v>0</v>
      </c>
      <c r="I67" s="5298">
        <v>0</v>
      </c>
      <c r="J67" s="7146">
        <v>0</v>
      </c>
      <c r="K67" s="7145">
        <v>11</v>
      </c>
      <c r="L67" s="5298">
        <v>4</v>
      </c>
      <c r="M67" s="7146">
        <v>15</v>
      </c>
      <c r="N67" s="1106">
        <v>7</v>
      </c>
      <c r="O67" s="5298">
        <v>0</v>
      </c>
      <c r="P67" s="5299">
        <v>7</v>
      </c>
      <c r="Q67" s="7147">
        <f>B67+E67+H67+K67+N67</f>
        <v>18</v>
      </c>
      <c r="R67" s="1105">
        <f t="shared" si="17"/>
        <v>4</v>
      </c>
      <c r="S67" s="7148">
        <f t="shared" si="17"/>
        <v>22</v>
      </c>
      <c r="T67" s="7145">
        <v>0</v>
      </c>
      <c r="U67" s="5298">
        <v>3</v>
      </c>
      <c r="V67" s="5299">
        <v>3</v>
      </c>
      <c r="W67" s="7145">
        <v>0</v>
      </c>
      <c r="X67" s="5298">
        <v>0</v>
      </c>
      <c r="Y67" s="5299">
        <v>0</v>
      </c>
      <c r="Z67" s="7145">
        <v>0</v>
      </c>
      <c r="AA67" s="5298">
        <v>0</v>
      </c>
      <c r="AB67" s="5299">
        <v>0</v>
      </c>
      <c r="AC67" s="1106">
        <f t="shared" si="18"/>
        <v>18</v>
      </c>
      <c r="AD67" s="1105">
        <f t="shared" si="18"/>
        <v>7</v>
      </c>
      <c r="AE67" s="1107">
        <f t="shared" si="18"/>
        <v>25</v>
      </c>
    </row>
    <row r="68" spans="1:33" ht="45" customHeight="1">
      <c r="A68" s="7118" t="s">
        <v>357</v>
      </c>
      <c r="B68" s="1111">
        <v>0</v>
      </c>
      <c r="C68" s="1108">
        <v>0</v>
      </c>
      <c r="D68" s="1112">
        <v>0</v>
      </c>
      <c r="E68" s="7149">
        <v>0</v>
      </c>
      <c r="F68" s="7120">
        <v>0</v>
      </c>
      <c r="G68" s="7150">
        <v>0</v>
      </c>
      <c r="H68" s="7149">
        <v>0</v>
      </c>
      <c r="I68" s="7120">
        <v>0</v>
      </c>
      <c r="J68" s="7150">
        <v>0</v>
      </c>
      <c r="K68" s="7149">
        <v>0</v>
      </c>
      <c r="L68" s="7120">
        <v>1</v>
      </c>
      <c r="M68" s="7150">
        <v>1</v>
      </c>
      <c r="N68" s="1109">
        <v>1</v>
      </c>
      <c r="O68" s="7120">
        <v>0</v>
      </c>
      <c r="P68" s="7122">
        <v>1</v>
      </c>
      <c r="Q68" s="7147">
        <f>B68+E68+H68+K68+N68</f>
        <v>1</v>
      </c>
      <c r="R68" s="1105">
        <f t="shared" ref="R68" si="19">C68+F68+I68+L68+O68</f>
        <v>1</v>
      </c>
      <c r="S68" s="7148">
        <f t="shared" ref="S68" si="20">D68+G68+J68+M68+P68</f>
        <v>2</v>
      </c>
      <c r="T68" s="7150">
        <v>0</v>
      </c>
      <c r="U68" s="7120">
        <v>2</v>
      </c>
      <c r="V68" s="7150">
        <v>2</v>
      </c>
      <c r="W68" s="7149">
        <v>0</v>
      </c>
      <c r="X68" s="7120">
        <v>11</v>
      </c>
      <c r="Y68" s="7151">
        <v>11</v>
      </c>
      <c r="Z68" s="7150">
        <v>0</v>
      </c>
      <c r="AA68" s="7120">
        <v>1</v>
      </c>
      <c r="AB68" s="7150">
        <v>1</v>
      </c>
      <c r="AC68" s="1106">
        <f t="shared" ref="AC68" si="21">Q68+T68+W68+Z68</f>
        <v>1</v>
      </c>
      <c r="AD68" s="1105">
        <f t="shared" ref="AD68" si="22">R68+U68+X68+AA68</f>
        <v>15</v>
      </c>
      <c r="AE68" s="1107">
        <f t="shared" ref="AE68" si="23">S68+V68+Y68+AB68</f>
        <v>16</v>
      </c>
    </row>
    <row r="69" spans="1:33" ht="45" customHeight="1">
      <c r="A69" s="7152" t="s">
        <v>317</v>
      </c>
      <c r="B69" s="7153">
        <v>0</v>
      </c>
      <c r="C69" s="7154">
        <v>1</v>
      </c>
      <c r="D69" s="7155">
        <v>1</v>
      </c>
      <c r="E69" s="7156">
        <v>0</v>
      </c>
      <c r="F69" s="7157">
        <v>0</v>
      </c>
      <c r="G69" s="7158">
        <v>0</v>
      </c>
      <c r="H69" s="7156">
        <v>0</v>
      </c>
      <c r="I69" s="7157">
        <v>0</v>
      </c>
      <c r="J69" s="7158">
        <v>0</v>
      </c>
      <c r="K69" s="7156">
        <v>0</v>
      </c>
      <c r="L69" s="7157">
        <v>0</v>
      </c>
      <c r="M69" s="7158">
        <v>0</v>
      </c>
      <c r="N69" s="7159">
        <v>0</v>
      </c>
      <c r="O69" s="7157">
        <v>0</v>
      </c>
      <c r="P69" s="7160">
        <v>0</v>
      </c>
      <c r="Q69" s="7147">
        <f>B69+E69+H69+K69+N69</f>
        <v>0</v>
      </c>
      <c r="R69" s="1105">
        <f t="shared" ref="R69" si="24">C69+F69+I69+L69+O69</f>
        <v>1</v>
      </c>
      <c r="S69" s="7148">
        <f t="shared" ref="S69" si="25">D69+G69+J69+M69+P69</f>
        <v>1</v>
      </c>
      <c r="T69" s="7158">
        <v>0</v>
      </c>
      <c r="U69" s="7157">
        <v>0</v>
      </c>
      <c r="V69" s="7158">
        <v>0</v>
      </c>
      <c r="W69" s="7156">
        <v>0</v>
      </c>
      <c r="X69" s="7157">
        <v>0</v>
      </c>
      <c r="Y69" s="7161">
        <v>0</v>
      </c>
      <c r="Z69" s="7158">
        <v>0</v>
      </c>
      <c r="AA69" s="7157">
        <v>0</v>
      </c>
      <c r="AB69" s="7158">
        <v>0</v>
      </c>
      <c r="AC69" s="1106">
        <f t="shared" ref="AC69" si="26">Q69+T69+W69+Z69</f>
        <v>0</v>
      </c>
      <c r="AD69" s="1105">
        <f t="shared" ref="AD69" si="27">R69+U69+X69+AA69</f>
        <v>1</v>
      </c>
      <c r="AE69" s="1107">
        <f t="shared" ref="AE69" si="28">S69+V69+Y69+AB69</f>
        <v>1</v>
      </c>
    </row>
    <row r="70" spans="1:33" ht="42.75" customHeight="1">
      <c r="A70" s="7125" t="s">
        <v>319</v>
      </c>
      <c r="B70" s="7147">
        <v>0</v>
      </c>
      <c r="C70" s="1105">
        <v>7</v>
      </c>
      <c r="D70" s="7162">
        <v>7</v>
      </c>
      <c r="E70" s="7147">
        <v>0</v>
      </c>
      <c r="F70" s="1105">
        <v>11</v>
      </c>
      <c r="G70" s="7163">
        <v>11</v>
      </c>
      <c r="H70" s="7147">
        <v>0</v>
      </c>
      <c r="I70" s="1105">
        <v>0</v>
      </c>
      <c r="J70" s="7163">
        <v>0</v>
      </c>
      <c r="K70" s="7147">
        <v>0</v>
      </c>
      <c r="L70" s="1105">
        <v>0</v>
      </c>
      <c r="M70" s="7163">
        <v>0</v>
      </c>
      <c r="N70" s="1106">
        <v>0</v>
      </c>
      <c r="O70" s="1105">
        <v>0</v>
      </c>
      <c r="P70" s="1107">
        <v>0</v>
      </c>
      <c r="Q70" s="1106">
        <f t="shared" ref="Q70" si="29">B70+E70+H70+K70+N70</f>
        <v>0</v>
      </c>
      <c r="R70" s="1105">
        <f t="shared" si="17"/>
        <v>18</v>
      </c>
      <c r="S70" s="1107">
        <f>D70+G70+J70+M70+P70</f>
        <v>18</v>
      </c>
      <c r="T70" s="7162">
        <v>0</v>
      </c>
      <c r="U70" s="1105">
        <v>0</v>
      </c>
      <c r="V70" s="7162">
        <v>0</v>
      </c>
      <c r="W70" s="7147">
        <v>0</v>
      </c>
      <c r="X70" s="1105">
        <v>0</v>
      </c>
      <c r="Y70" s="7148">
        <v>0</v>
      </c>
      <c r="Z70" s="7162">
        <v>0</v>
      </c>
      <c r="AA70" s="1105">
        <v>0</v>
      </c>
      <c r="AB70" s="7162">
        <v>0</v>
      </c>
      <c r="AC70" s="1106">
        <f t="shared" ref="AC70" si="30">Q70+T70+W70+Z70</f>
        <v>0</v>
      </c>
      <c r="AD70" s="1105">
        <f t="shared" ref="AD70" si="31">R70+U70+X70+AA70</f>
        <v>18</v>
      </c>
      <c r="AE70" s="1107">
        <f t="shared" ref="AE70:AE71" si="32">S70+V70+Y70+AB70</f>
        <v>18</v>
      </c>
    </row>
    <row r="71" spans="1:33" ht="71.25" customHeight="1">
      <c r="A71" s="7164" t="s">
        <v>320</v>
      </c>
      <c r="B71" s="7147">
        <v>0</v>
      </c>
      <c r="C71" s="1105">
        <v>14</v>
      </c>
      <c r="D71" s="7162">
        <v>14</v>
      </c>
      <c r="E71" s="7147">
        <v>0</v>
      </c>
      <c r="F71" s="1105">
        <v>13</v>
      </c>
      <c r="G71" s="7163">
        <v>13</v>
      </c>
      <c r="H71" s="7147">
        <v>0</v>
      </c>
      <c r="I71" s="1105">
        <v>0</v>
      </c>
      <c r="J71" s="7163">
        <v>0</v>
      </c>
      <c r="K71" s="7147">
        <v>0</v>
      </c>
      <c r="L71" s="1105">
        <v>0</v>
      </c>
      <c r="M71" s="7163">
        <v>0</v>
      </c>
      <c r="N71" s="1106">
        <v>0</v>
      </c>
      <c r="O71" s="1105">
        <v>0</v>
      </c>
      <c r="P71" s="1107">
        <v>0</v>
      </c>
      <c r="Q71" s="1106">
        <f t="shared" ref="Q71" si="33">B71+E71+H71+K71+N71</f>
        <v>0</v>
      </c>
      <c r="R71" s="1105">
        <f t="shared" ref="R71" si="34">C71+F71+I71+L71+O71</f>
        <v>27</v>
      </c>
      <c r="S71" s="1107">
        <f>D71+G71+J71+M71+P71</f>
        <v>27</v>
      </c>
      <c r="T71" s="7162">
        <v>0</v>
      </c>
      <c r="U71" s="1105">
        <v>0</v>
      </c>
      <c r="V71" s="7162">
        <v>0</v>
      </c>
      <c r="W71" s="7147">
        <v>0</v>
      </c>
      <c r="X71" s="1105">
        <v>0</v>
      </c>
      <c r="Y71" s="7148">
        <v>0</v>
      </c>
      <c r="Z71" s="7162">
        <v>0</v>
      </c>
      <c r="AA71" s="1105">
        <v>0</v>
      </c>
      <c r="AB71" s="7162">
        <v>0</v>
      </c>
      <c r="AC71" s="1106">
        <f t="shared" ref="AC71" si="35">Q71+T71+W71+Z71</f>
        <v>0</v>
      </c>
      <c r="AD71" s="1105">
        <f t="shared" ref="AD71" si="36">R71+U71+X71+AA71</f>
        <v>27</v>
      </c>
      <c r="AE71" s="1107">
        <f t="shared" si="32"/>
        <v>27</v>
      </c>
    </row>
    <row r="72" spans="1:33" ht="50.25" customHeight="1">
      <c r="A72" s="7165" t="s">
        <v>324</v>
      </c>
      <c r="B72" s="1106">
        <v>0</v>
      </c>
      <c r="C72" s="1105">
        <v>63</v>
      </c>
      <c r="D72" s="7144">
        <v>63</v>
      </c>
      <c r="E72" s="1106">
        <v>0</v>
      </c>
      <c r="F72" s="1105">
        <v>39</v>
      </c>
      <c r="G72" s="7144">
        <v>39</v>
      </c>
      <c r="H72" s="1106">
        <v>0</v>
      </c>
      <c r="I72" s="1105">
        <v>0</v>
      </c>
      <c r="J72" s="7144">
        <v>0</v>
      </c>
      <c r="K72" s="1106">
        <v>0</v>
      </c>
      <c r="L72" s="1105">
        <v>5</v>
      </c>
      <c r="M72" s="1107">
        <v>5</v>
      </c>
      <c r="N72" s="7163">
        <v>0</v>
      </c>
      <c r="O72" s="1105">
        <v>0</v>
      </c>
      <c r="P72" s="7144">
        <v>0</v>
      </c>
      <c r="Q72" s="7147">
        <f t="shared" ref="Q72:Q73" si="37">B72+E72+H72+K72+N72</f>
        <v>0</v>
      </c>
      <c r="R72" s="1105">
        <f t="shared" si="17"/>
        <v>107</v>
      </c>
      <c r="S72" s="7148">
        <f t="shared" si="17"/>
        <v>107</v>
      </c>
      <c r="T72" s="1106">
        <v>0</v>
      </c>
      <c r="U72" s="1105">
        <v>5</v>
      </c>
      <c r="V72" s="1107">
        <v>5</v>
      </c>
      <c r="W72" s="1106">
        <v>0</v>
      </c>
      <c r="X72" s="1105">
        <v>8</v>
      </c>
      <c r="Y72" s="1107">
        <v>8</v>
      </c>
      <c r="Z72" s="1106">
        <v>0</v>
      </c>
      <c r="AA72" s="1105">
        <v>0</v>
      </c>
      <c r="AB72" s="1107">
        <v>0</v>
      </c>
      <c r="AC72" s="1106">
        <f t="shared" si="18"/>
        <v>0</v>
      </c>
      <c r="AD72" s="1105">
        <f t="shared" si="18"/>
        <v>120</v>
      </c>
      <c r="AE72" s="1107">
        <f t="shared" si="18"/>
        <v>120</v>
      </c>
    </row>
    <row r="73" spans="1:33" ht="48" customHeight="1" thickBot="1">
      <c r="A73" s="7124" t="s">
        <v>333</v>
      </c>
      <c r="B73" s="7166">
        <v>0</v>
      </c>
      <c r="C73" s="7167">
        <v>30</v>
      </c>
      <c r="D73" s="7168">
        <v>30</v>
      </c>
      <c r="E73" s="7166">
        <v>0</v>
      </c>
      <c r="F73" s="7167">
        <v>0</v>
      </c>
      <c r="G73" s="7168">
        <v>0</v>
      </c>
      <c r="H73" s="7166">
        <v>0</v>
      </c>
      <c r="I73" s="7167">
        <v>0</v>
      </c>
      <c r="J73" s="7169">
        <v>0</v>
      </c>
      <c r="K73" s="7166">
        <v>6</v>
      </c>
      <c r="L73" s="7167">
        <v>0</v>
      </c>
      <c r="M73" s="7169">
        <v>6</v>
      </c>
      <c r="N73" s="7166">
        <v>4</v>
      </c>
      <c r="O73" s="7167">
        <v>0</v>
      </c>
      <c r="P73" s="7168">
        <v>4</v>
      </c>
      <c r="Q73" s="7170">
        <f t="shared" si="37"/>
        <v>10</v>
      </c>
      <c r="R73" s="7167">
        <f t="shared" si="17"/>
        <v>30</v>
      </c>
      <c r="S73" s="7171">
        <f t="shared" si="17"/>
        <v>40</v>
      </c>
      <c r="T73" s="7166">
        <v>0</v>
      </c>
      <c r="U73" s="7167">
        <v>0</v>
      </c>
      <c r="V73" s="7168">
        <v>0</v>
      </c>
      <c r="W73" s="7166">
        <v>0</v>
      </c>
      <c r="X73" s="7167">
        <v>0</v>
      </c>
      <c r="Y73" s="7168">
        <v>0</v>
      </c>
      <c r="Z73" s="7172">
        <v>0</v>
      </c>
      <c r="AA73" s="7167">
        <v>0</v>
      </c>
      <c r="AB73" s="7168">
        <v>0</v>
      </c>
      <c r="AC73" s="7166">
        <f t="shared" si="18"/>
        <v>10</v>
      </c>
      <c r="AD73" s="7167">
        <f t="shared" si="18"/>
        <v>30</v>
      </c>
      <c r="AE73" s="7168">
        <f t="shared" si="18"/>
        <v>40</v>
      </c>
    </row>
    <row r="74" spans="1:33" ht="41.25" customHeight="1" thickBot="1">
      <c r="A74" s="702" t="s">
        <v>325</v>
      </c>
      <c r="B74" s="7241">
        <f t="shared" ref="B74:Y74" si="38">SUM(B66:B73)</f>
        <v>0</v>
      </c>
      <c r="C74" s="7242">
        <f t="shared" si="38"/>
        <v>134</v>
      </c>
      <c r="D74" s="7243">
        <f t="shared" si="38"/>
        <v>134</v>
      </c>
      <c r="E74" s="7241">
        <f t="shared" si="38"/>
        <v>9</v>
      </c>
      <c r="F74" s="7242">
        <f t="shared" si="38"/>
        <v>89</v>
      </c>
      <c r="G74" s="7243">
        <f t="shared" si="38"/>
        <v>98</v>
      </c>
      <c r="H74" s="7241">
        <f t="shared" si="38"/>
        <v>16</v>
      </c>
      <c r="I74" s="7242">
        <f t="shared" si="38"/>
        <v>22</v>
      </c>
      <c r="J74" s="7244">
        <f t="shared" si="38"/>
        <v>38</v>
      </c>
      <c r="K74" s="7245">
        <f t="shared" si="38"/>
        <v>27</v>
      </c>
      <c r="L74" s="7242">
        <f t="shared" si="38"/>
        <v>34</v>
      </c>
      <c r="M74" s="7244">
        <f t="shared" si="38"/>
        <v>61</v>
      </c>
      <c r="N74" s="7245">
        <f t="shared" si="38"/>
        <v>12</v>
      </c>
      <c r="O74" s="7242">
        <f t="shared" si="38"/>
        <v>0</v>
      </c>
      <c r="P74" s="7243">
        <f t="shared" si="38"/>
        <v>12</v>
      </c>
      <c r="Q74" s="7241">
        <f t="shared" si="38"/>
        <v>64</v>
      </c>
      <c r="R74" s="7242">
        <f t="shared" si="38"/>
        <v>279</v>
      </c>
      <c r="S74" s="7243">
        <f>SUM(S66:S73)</f>
        <v>343</v>
      </c>
      <c r="T74" s="7241">
        <f t="shared" si="38"/>
        <v>0</v>
      </c>
      <c r="U74" s="7242">
        <f t="shared" si="38"/>
        <v>42</v>
      </c>
      <c r="V74" s="7244">
        <f t="shared" si="38"/>
        <v>42</v>
      </c>
      <c r="W74" s="7245">
        <f t="shared" si="38"/>
        <v>0</v>
      </c>
      <c r="X74" s="7242">
        <f t="shared" si="38"/>
        <v>40</v>
      </c>
      <c r="Y74" s="7244">
        <f t="shared" si="38"/>
        <v>40</v>
      </c>
      <c r="Z74" s="7241">
        <f t="shared" ref="Z74:AE74" si="39">SUM(Z66:Z73)</f>
        <v>0</v>
      </c>
      <c r="AA74" s="7242">
        <f t="shared" si="39"/>
        <v>1</v>
      </c>
      <c r="AB74" s="7244">
        <f t="shared" si="39"/>
        <v>1</v>
      </c>
      <c r="AC74" s="7241">
        <f t="shared" si="39"/>
        <v>64</v>
      </c>
      <c r="AD74" s="7242">
        <f t="shared" si="39"/>
        <v>362</v>
      </c>
      <c r="AE74" s="7244">
        <f t="shared" si="39"/>
        <v>426</v>
      </c>
    </row>
    <row r="75" spans="1:33" ht="9" customHeight="1">
      <c r="A75" s="397"/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</row>
    <row r="76" spans="1:33" ht="27" customHeight="1">
      <c r="A76" s="42"/>
    </row>
    <row r="77" spans="1:33" ht="42" customHeight="1">
      <c r="A77" s="43" t="s">
        <v>334</v>
      </c>
      <c r="B77" s="44">
        <f>AC23+T54</f>
        <v>12859</v>
      </c>
      <c r="C77" s="44">
        <f>AD23+U54</f>
        <v>4451</v>
      </c>
      <c r="D77" s="45">
        <f>AE23+V54</f>
        <v>17310</v>
      </c>
      <c r="E77" s="42"/>
      <c r="F77" s="42"/>
      <c r="G77" s="42"/>
      <c r="H77" s="42"/>
      <c r="I77" s="42"/>
      <c r="AG77" s="538"/>
    </row>
    <row r="78" spans="1:33" ht="46.5" customHeight="1">
      <c r="A78" s="43" t="s">
        <v>335</v>
      </c>
      <c r="B78" s="44">
        <f>AF43+T59</f>
        <v>1931</v>
      </c>
      <c r="C78" s="44">
        <f>AG43+U59</f>
        <v>2228</v>
      </c>
      <c r="D78" s="45">
        <f>AH43+V59</f>
        <v>4159</v>
      </c>
      <c r="E78" s="42"/>
      <c r="F78" s="42"/>
      <c r="G78" s="42"/>
      <c r="H78" s="42"/>
      <c r="I78" s="42"/>
      <c r="L78" s="3665"/>
      <c r="M78" s="3665"/>
      <c r="N78" s="3665"/>
      <c r="O78" s="3665"/>
      <c r="P78" s="3665"/>
      <c r="Q78" s="41"/>
    </row>
    <row r="79" spans="1:33" ht="48" customHeight="1">
      <c r="A79" s="43" t="s">
        <v>336</v>
      </c>
      <c r="B79" s="5">
        <f>AC74</f>
        <v>64</v>
      </c>
      <c r="C79" s="5">
        <f t="shared" ref="C79:D79" si="40">AD74</f>
        <v>362</v>
      </c>
      <c r="D79" s="19">
        <f t="shared" si="40"/>
        <v>426</v>
      </c>
      <c r="K79" s="3665"/>
      <c r="M79" s="3666"/>
      <c r="R79" s="3666"/>
    </row>
    <row r="80" spans="1:33" ht="36.75" customHeight="1">
      <c r="A80" s="43" t="s">
        <v>337</v>
      </c>
      <c r="B80" s="5">
        <f>SUM(B77:B79)</f>
        <v>14854</v>
      </c>
      <c r="C80" s="5">
        <f>SUM(C77:C79)</f>
        <v>7041</v>
      </c>
      <c r="D80" s="19">
        <f>SUM(D77:D79)</f>
        <v>21895</v>
      </c>
      <c r="E80" s="46"/>
      <c r="F80" s="46"/>
    </row>
    <row r="82" spans="1:17" ht="30">
      <c r="A82" s="47"/>
      <c r="B82" s="46"/>
      <c r="C82" s="46"/>
      <c r="D82" s="46"/>
      <c r="Q82" s="41"/>
    </row>
  </sheetData>
  <mergeCells count="59">
    <mergeCell ref="A3:AE3"/>
    <mergeCell ref="A4:AE4"/>
    <mergeCell ref="Q7:S7"/>
    <mergeCell ref="T7:V7"/>
    <mergeCell ref="W7:Y7"/>
    <mergeCell ref="Z7:AB7"/>
    <mergeCell ref="A5:AE6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25:AE25"/>
    <mergeCell ref="A26:AE26"/>
    <mergeCell ref="Q27:S27"/>
    <mergeCell ref="T27:V27"/>
    <mergeCell ref="W27:Y27"/>
    <mergeCell ref="Z27:AB27"/>
    <mergeCell ref="AC27:AE27"/>
    <mergeCell ref="A27:A29"/>
    <mergeCell ref="AF27:AG27"/>
    <mergeCell ref="Q28:S28"/>
    <mergeCell ref="T28:V28"/>
    <mergeCell ref="W28:Y28"/>
    <mergeCell ref="Z28:AB28"/>
    <mergeCell ref="AC28:AE28"/>
    <mergeCell ref="A45:V45"/>
    <mergeCell ref="T46:V46"/>
    <mergeCell ref="T47:V47"/>
    <mergeCell ref="A55:V55"/>
    <mergeCell ref="T56:V56"/>
    <mergeCell ref="A46:A48"/>
    <mergeCell ref="Z63:AB63"/>
    <mergeCell ref="T64:V64"/>
    <mergeCell ref="W64:Y64"/>
    <mergeCell ref="Z64:AB64"/>
    <mergeCell ref="A63:A65"/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</mergeCells>
  <pageMargins left="0.70866141732283505" right="0.70866141732283505" top="0.74803149606299202" bottom="0.74803149606299202" header="0.31496062992126" footer="0.31496062992126"/>
  <pageSetup paperSize="9" scale="32" orientation="landscape" r:id="rId1"/>
  <rowBreaks count="2" manualBreakCount="2">
    <brk id="23" max="31" man="1"/>
    <brk id="54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50" zoomScaleNormal="50" workbookViewId="0">
      <selection activeCell="P20" sqref="P20"/>
    </sheetView>
  </sheetViews>
  <sheetFormatPr defaultRowHeight="15" customHeight="1"/>
  <cols>
    <col min="1" max="1" width="3" style="223" customWidth="1"/>
    <col min="2" max="2" width="88.42578125" style="223" customWidth="1"/>
    <col min="3" max="3" width="14.42578125" style="223" customWidth="1"/>
    <col min="4" max="4" width="12.85546875" style="223" customWidth="1"/>
    <col min="5" max="5" width="12.28515625" style="223" customWidth="1"/>
    <col min="6" max="6" width="15.7109375" style="223" customWidth="1"/>
    <col min="7" max="7" width="13.28515625" style="223" customWidth="1"/>
    <col min="8" max="8" width="12.42578125" style="223" customWidth="1"/>
    <col min="9" max="9" width="14.85546875" style="223" customWidth="1"/>
    <col min="10" max="10" width="10.42578125" style="223" customWidth="1"/>
    <col min="11" max="11" width="14.28515625" style="223" customWidth="1"/>
    <col min="12" max="12" width="15.28515625" style="223" customWidth="1"/>
    <col min="13" max="13" width="13.28515625" style="223" customWidth="1"/>
    <col min="14" max="14" width="12" style="223" customWidth="1"/>
    <col min="15" max="15" width="15.42578125" style="223" customWidth="1"/>
    <col min="16" max="17" width="12" style="223" customWidth="1"/>
    <col min="18" max="18" width="14.85546875" style="223" customWidth="1"/>
    <col min="19" max="19" width="13" style="223" customWidth="1"/>
    <col min="20" max="20" width="14.85546875" style="223" customWidth="1"/>
    <col min="21" max="21" width="14.28515625" style="223" customWidth="1"/>
    <col min="22" max="22" width="10.5703125" style="223" bestFit="1" customWidth="1"/>
    <col min="23" max="23" width="9.28515625" style="223" bestFit="1" customWidth="1"/>
    <col min="24" max="256" width="9.140625" style="223"/>
    <col min="257" max="257" width="3" style="223" customWidth="1"/>
    <col min="258" max="258" width="88.42578125" style="223" customWidth="1"/>
    <col min="259" max="259" width="12.7109375" style="223" customWidth="1"/>
    <col min="260" max="260" width="12.85546875" style="223" customWidth="1"/>
    <col min="261" max="261" width="12.28515625" style="223" customWidth="1"/>
    <col min="262" max="262" width="10.28515625" style="223" customWidth="1"/>
    <col min="263" max="263" width="8.7109375" style="223" customWidth="1"/>
    <col min="264" max="264" width="11" style="223" customWidth="1"/>
    <col min="265" max="265" width="9.42578125" style="223" customWidth="1"/>
    <col min="266" max="266" width="10.42578125" style="223" customWidth="1"/>
    <col min="267" max="267" width="14.28515625" style="223" customWidth="1"/>
    <col min="268" max="269" width="9.5703125" style="223" customWidth="1"/>
    <col min="270" max="273" width="12" style="223" customWidth="1"/>
    <col min="274" max="274" width="12.5703125" style="223" customWidth="1"/>
    <col min="275" max="275" width="11" style="223" customWidth="1"/>
    <col min="276" max="276" width="10.85546875" style="223" customWidth="1"/>
    <col min="277" max="277" width="14.28515625" style="223" customWidth="1"/>
    <col min="278" max="278" width="10.5703125" style="223" bestFit="1" customWidth="1"/>
    <col min="279" max="279" width="9.28515625" style="223" bestFit="1" customWidth="1"/>
    <col min="280" max="512" width="9.140625" style="223"/>
    <col min="513" max="513" width="3" style="223" customWidth="1"/>
    <col min="514" max="514" width="88.42578125" style="223" customWidth="1"/>
    <col min="515" max="515" width="12.7109375" style="223" customWidth="1"/>
    <col min="516" max="516" width="12.85546875" style="223" customWidth="1"/>
    <col min="517" max="517" width="12.28515625" style="223" customWidth="1"/>
    <col min="518" max="518" width="10.28515625" style="223" customWidth="1"/>
    <col min="519" max="519" width="8.7109375" style="223" customWidth="1"/>
    <col min="520" max="520" width="11" style="223" customWidth="1"/>
    <col min="521" max="521" width="9.42578125" style="223" customWidth="1"/>
    <col min="522" max="522" width="10.42578125" style="223" customWidth="1"/>
    <col min="523" max="523" width="14.28515625" style="223" customWidth="1"/>
    <col min="524" max="525" width="9.5703125" style="223" customWidth="1"/>
    <col min="526" max="529" width="12" style="223" customWidth="1"/>
    <col min="530" max="530" width="12.5703125" style="223" customWidth="1"/>
    <col min="531" max="531" width="11" style="223" customWidth="1"/>
    <col min="532" max="532" width="10.85546875" style="223" customWidth="1"/>
    <col min="533" max="533" width="14.28515625" style="223" customWidth="1"/>
    <col min="534" max="534" width="10.5703125" style="223" bestFit="1" customWidth="1"/>
    <col min="535" max="535" width="9.28515625" style="223" bestFit="1" customWidth="1"/>
    <col min="536" max="768" width="9.140625" style="223"/>
    <col min="769" max="769" width="3" style="223" customWidth="1"/>
    <col min="770" max="770" width="88.42578125" style="223" customWidth="1"/>
    <col min="771" max="771" width="12.7109375" style="223" customWidth="1"/>
    <col min="772" max="772" width="12.85546875" style="223" customWidth="1"/>
    <col min="773" max="773" width="12.28515625" style="223" customWidth="1"/>
    <col min="774" max="774" width="10.28515625" style="223" customWidth="1"/>
    <col min="775" max="775" width="8.7109375" style="223" customWidth="1"/>
    <col min="776" max="776" width="11" style="223" customWidth="1"/>
    <col min="777" max="777" width="9.42578125" style="223" customWidth="1"/>
    <col min="778" max="778" width="10.42578125" style="223" customWidth="1"/>
    <col min="779" max="779" width="14.28515625" style="223" customWidth="1"/>
    <col min="780" max="781" width="9.5703125" style="223" customWidth="1"/>
    <col min="782" max="785" width="12" style="223" customWidth="1"/>
    <col min="786" max="786" width="12.5703125" style="223" customWidth="1"/>
    <col min="787" max="787" width="11" style="223" customWidth="1"/>
    <col min="788" max="788" width="10.85546875" style="223" customWidth="1"/>
    <col min="789" max="789" width="14.28515625" style="223" customWidth="1"/>
    <col min="790" max="790" width="10.5703125" style="223" bestFit="1" customWidth="1"/>
    <col min="791" max="791" width="9.28515625" style="223" bestFit="1" customWidth="1"/>
    <col min="792" max="1024" width="9.140625" style="223"/>
    <col min="1025" max="1025" width="3" style="223" customWidth="1"/>
    <col min="1026" max="1026" width="88.42578125" style="223" customWidth="1"/>
    <col min="1027" max="1027" width="12.7109375" style="223" customWidth="1"/>
    <col min="1028" max="1028" width="12.85546875" style="223" customWidth="1"/>
    <col min="1029" max="1029" width="12.28515625" style="223" customWidth="1"/>
    <col min="1030" max="1030" width="10.28515625" style="223" customWidth="1"/>
    <col min="1031" max="1031" width="8.7109375" style="223" customWidth="1"/>
    <col min="1032" max="1032" width="11" style="223" customWidth="1"/>
    <col min="1033" max="1033" width="9.42578125" style="223" customWidth="1"/>
    <col min="1034" max="1034" width="10.42578125" style="223" customWidth="1"/>
    <col min="1035" max="1035" width="14.28515625" style="223" customWidth="1"/>
    <col min="1036" max="1037" width="9.5703125" style="223" customWidth="1"/>
    <col min="1038" max="1041" width="12" style="223" customWidth="1"/>
    <col min="1042" max="1042" width="12.5703125" style="223" customWidth="1"/>
    <col min="1043" max="1043" width="11" style="223" customWidth="1"/>
    <col min="1044" max="1044" width="10.85546875" style="223" customWidth="1"/>
    <col min="1045" max="1045" width="14.28515625" style="223" customWidth="1"/>
    <col min="1046" max="1046" width="10.5703125" style="223" bestFit="1" customWidth="1"/>
    <col min="1047" max="1047" width="9.28515625" style="223" bestFit="1" customWidth="1"/>
    <col min="1048" max="1280" width="9.140625" style="223"/>
    <col min="1281" max="1281" width="3" style="223" customWidth="1"/>
    <col min="1282" max="1282" width="88.42578125" style="223" customWidth="1"/>
    <col min="1283" max="1283" width="12.7109375" style="223" customWidth="1"/>
    <col min="1284" max="1284" width="12.85546875" style="223" customWidth="1"/>
    <col min="1285" max="1285" width="12.28515625" style="223" customWidth="1"/>
    <col min="1286" max="1286" width="10.28515625" style="223" customWidth="1"/>
    <col min="1287" max="1287" width="8.7109375" style="223" customWidth="1"/>
    <col min="1288" max="1288" width="11" style="223" customWidth="1"/>
    <col min="1289" max="1289" width="9.42578125" style="223" customWidth="1"/>
    <col min="1290" max="1290" width="10.42578125" style="223" customWidth="1"/>
    <col min="1291" max="1291" width="14.28515625" style="223" customWidth="1"/>
    <col min="1292" max="1293" width="9.5703125" style="223" customWidth="1"/>
    <col min="1294" max="1297" width="12" style="223" customWidth="1"/>
    <col min="1298" max="1298" width="12.5703125" style="223" customWidth="1"/>
    <col min="1299" max="1299" width="11" style="223" customWidth="1"/>
    <col min="1300" max="1300" width="10.85546875" style="223" customWidth="1"/>
    <col min="1301" max="1301" width="14.28515625" style="223" customWidth="1"/>
    <col min="1302" max="1302" width="10.5703125" style="223" bestFit="1" customWidth="1"/>
    <col min="1303" max="1303" width="9.28515625" style="223" bestFit="1" customWidth="1"/>
    <col min="1304" max="1536" width="9.140625" style="223"/>
    <col min="1537" max="1537" width="3" style="223" customWidth="1"/>
    <col min="1538" max="1538" width="88.42578125" style="223" customWidth="1"/>
    <col min="1539" max="1539" width="12.7109375" style="223" customWidth="1"/>
    <col min="1540" max="1540" width="12.85546875" style="223" customWidth="1"/>
    <col min="1541" max="1541" width="12.28515625" style="223" customWidth="1"/>
    <col min="1542" max="1542" width="10.28515625" style="223" customWidth="1"/>
    <col min="1543" max="1543" width="8.7109375" style="223" customWidth="1"/>
    <col min="1544" max="1544" width="11" style="223" customWidth="1"/>
    <col min="1545" max="1545" width="9.42578125" style="223" customWidth="1"/>
    <col min="1546" max="1546" width="10.42578125" style="223" customWidth="1"/>
    <col min="1547" max="1547" width="14.28515625" style="223" customWidth="1"/>
    <col min="1548" max="1549" width="9.5703125" style="223" customWidth="1"/>
    <col min="1550" max="1553" width="12" style="223" customWidth="1"/>
    <col min="1554" max="1554" width="12.5703125" style="223" customWidth="1"/>
    <col min="1555" max="1555" width="11" style="223" customWidth="1"/>
    <col min="1556" max="1556" width="10.85546875" style="223" customWidth="1"/>
    <col min="1557" max="1557" width="14.28515625" style="223" customWidth="1"/>
    <col min="1558" max="1558" width="10.5703125" style="223" bestFit="1" customWidth="1"/>
    <col min="1559" max="1559" width="9.28515625" style="223" bestFit="1" customWidth="1"/>
    <col min="1560" max="1792" width="9.140625" style="223"/>
    <col min="1793" max="1793" width="3" style="223" customWidth="1"/>
    <col min="1794" max="1794" width="88.42578125" style="223" customWidth="1"/>
    <col min="1795" max="1795" width="12.7109375" style="223" customWidth="1"/>
    <col min="1796" max="1796" width="12.85546875" style="223" customWidth="1"/>
    <col min="1797" max="1797" width="12.28515625" style="223" customWidth="1"/>
    <col min="1798" max="1798" width="10.28515625" style="223" customWidth="1"/>
    <col min="1799" max="1799" width="8.7109375" style="223" customWidth="1"/>
    <col min="1800" max="1800" width="11" style="223" customWidth="1"/>
    <col min="1801" max="1801" width="9.42578125" style="223" customWidth="1"/>
    <col min="1802" max="1802" width="10.42578125" style="223" customWidth="1"/>
    <col min="1803" max="1803" width="14.28515625" style="223" customWidth="1"/>
    <col min="1804" max="1805" width="9.5703125" style="223" customWidth="1"/>
    <col min="1806" max="1809" width="12" style="223" customWidth="1"/>
    <col min="1810" max="1810" width="12.5703125" style="223" customWidth="1"/>
    <col min="1811" max="1811" width="11" style="223" customWidth="1"/>
    <col min="1812" max="1812" width="10.85546875" style="223" customWidth="1"/>
    <col min="1813" max="1813" width="14.28515625" style="223" customWidth="1"/>
    <col min="1814" max="1814" width="10.5703125" style="223" bestFit="1" customWidth="1"/>
    <col min="1815" max="1815" width="9.28515625" style="223" bestFit="1" customWidth="1"/>
    <col min="1816" max="2048" width="9.140625" style="223"/>
    <col min="2049" max="2049" width="3" style="223" customWidth="1"/>
    <col min="2050" max="2050" width="88.42578125" style="223" customWidth="1"/>
    <col min="2051" max="2051" width="12.7109375" style="223" customWidth="1"/>
    <col min="2052" max="2052" width="12.85546875" style="223" customWidth="1"/>
    <col min="2053" max="2053" width="12.28515625" style="223" customWidth="1"/>
    <col min="2054" max="2054" width="10.28515625" style="223" customWidth="1"/>
    <col min="2055" max="2055" width="8.7109375" style="223" customWidth="1"/>
    <col min="2056" max="2056" width="11" style="223" customWidth="1"/>
    <col min="2057" max="2057" width="9.42578125" style="223" customWidth="1"/>
    <col min="2058" max="2058" width="10.42578125" style="223" customWidth="1"/>
    <col min="2059" max="2059" width="14.28515625" style="223" customWidth="1"/>
    <col min="2060" max="2061" width="9.5703125" style="223" customWidth="1"/>
    <col min="2062" max="2065" width="12" style="223" customWidth="1"/>
    <col min="2066" max="2066" width="12.5703125" style="223" customWidth="1"/>
    <col min="2067" max="2067" width="11" style="223" customWidth="1"/>
    <col min="2068" max="2068" width="10.85546875" style="223" customWidth="1"/>
    <col min="2069" max="2069" width="14.28515625" style="223" customWidth="1"/>
    <col min="2070" max="2070" width="10.5703125" style="223" bestFit="1" customWidth="1"/>
    <col min="2071" max="2071" width="9.28515625" style="223" bestFit="1" customWidth="1"/>
    <col min="2072" max="2304" width="9.140625" style="223"/>
    <col min="2305" max="2305" width="3" style="223" customWidth="1"/>
    <col min="2306" max="2306" width="88.42578125" style="223" customWidth="1"/>
    <col min="2307" max="2307" width="12.7109375" style="223" customWidth="1"/>
    <col min="2308" max="2308" width="12.85546875" style="223" customWidth="1"/>
    <col min="2309" max="2309" width="12.28515625" style="223" customWidth="1"/>
    <col min="2310" max="2310" width="10.28515625" style="223" customWidth="1"/>
    <col min="2311" max="2311" width="8.7109375" style="223" customWidth="1"/>
    <col min="2312" max="2312" width="11" style="223" customWidth="1"/>
    <col min="2313" max="2313" width="9.42578125" style="223" customWidth="1"/>
    <col min="2314" max="2314" width="10.42578125" style="223" customWidth="1"/>
    <col min="2315" max="2315" width="14.28515625" style="223" customWidth="1"/>
    <col min="2316" max="2317" width="9.5703125" style="223" customWidth="1"/>
    <col min="2318" max="2321" width="12" style="223" customWidth="1"/>
    <col min="2322" max="2322" width="12.5703125" style="223" customWidth="1"/>
    <col min="2323" max="2323" width="11" style="223" customWidth="1"/>
    <col min="2324" max="2324" width="10.85546875" style="223" customWidth="1"/>
    <col min="2325" max="2325" width="14.28515625" style="223" customWidth="1"/>
    <col min="2326" max="2326" width="10.5703125" style="223" bestFit="1" customWidth="1"/>
    <col min="2327" max="2327" width="9.28515625" style="223" bestFit="1" customWidth="1"/>
    <col min="2328" max="2560" width="9.140625" style="223"/>
    <col min="2561" max="2561" width="3" style="223" customWidth="1"/>
    <col min="2562" max="2562" width="88.42578125" style="223" customWidth="1"/>
    <col min="2563" max="2563" width="12.7109375" style="223" customWidth="1"/>
    <col min="2564" max="2564" width="12.85546875" style="223" customWidth="1"/>
    <col min="2565" max="2565" width="12.28515625" style="223" customWidth="1"/>
    <col min="2566" max="2566" width="10.28515625" style="223" customWidth="1"/>
    <col min="2567" max="2567" width="8.7109375" style="223" customWidth="1"/>
    <col min="2568" max="2568" width="11" style="223" customWidth="1"/>
    <col min="2569" max="2569" width="9.42578125" style="223" customWidth="1"/>
    <col min="2570" max="2570" width="10.42578125" style="223" customWidth="1"/>
    <col min="2571" max="2571" width="14.28515625" style="223" customWidth="1"/>
    <col min="2572" max="2573" width="9.5703125" style="223" customWidth="1"/>
    <col min="2574" max="2577" width="12" style="223" customWidth="1"/>
    <col min="2578" max="2578" width="12.5703125" style="223" customWidth="1"/>
    <col min="2579" max="2579" width="11" style="223" customWidth="1"/>
    <col min="2580" max="2580" width="10.85546875" style="223" customWidth="1"/>
    <col min="2581" max="2581" width="14.28515625" style="223" customWidth="1"/>
    <col min="2582" max="2582" width="10.5703125" style="223" bestFit="1" customWidth="1"/>
    <col min="2583" max="2583" width="9.28515625" style="223" bestFit="1" customWidth="1"/>
    <col min="2584" max="2816" width="9.140625" style="223"/>
    <col min="2817" max="2817" width="3" style="223" customWidth="1"/>
    <col min="2818" max="2818" width="88.42578125" style="223" customWidth="1"/>
    <col min="2819" max="2819" width="12.7109375" style="223" customWidth="1"/>
    <col min="2820" max="2820" width="12.85546875" style="223" customWidth="1"/>
    <col min="2821" max="2821" width="12.28515625" style="223" customWidth="1"/>
    <col min="2822" max="2822" width="10.28515625" style="223" customWidth="1"/>
    <col min="2823" max="2823" width="8.7109375" style="223" customWidth="1"/>
    <col min="2824" max="2824" width="11" style="223" customWidth="1"/>
    <col min="2825" max="2825" width="9.42578125" style="223" customWidth="1"/>
    <col min="2826" max="2826" width="10.42578125" style="223" customWidth="1"/>
    <col min="2827" max="2827" width="14.28515625" style="223" customWidth="1"/>
    <col min="2828" max="2829" width="9.5703125" style="223" customWidth="1"/>
    <col min="2830" max="2833" width="12" style="223" customWidth="1"/>
    <col min="2834" max="2834" width="12.5703125" style="223" customWidth="1"/>
    <col min="2835" max="2835" width="11" style="223" customWidth="1"/>
    <col min="2836" max="2836" width="10.85546875" style="223" customWidth="1"/>
    <col min="2837" max="2837" width="14.28515625" style="223" customWidth="1"/>
    <col min="2838" max="2838" width="10.5703125" style="223" bestFit="1" customWidth="1"/>
    <col min="2839" max="2839" width="9.28515625" style="223" bestFit="1" customWidth="1"/>
    <col min="2840" max="3072" width="9.140625" style="223"/>
    <col min="3073" max="3073" width="3" style="223" customWidth="1"/>
    <col min="3074" max="3074" width="88.42578125" style="223" customWidth="1"/>
    <col min="3075" max="3075" width="12.7109375" style="223" customWidth="1"/>
    <col min="3076" max="3076" width="12.85546875" style="223" customWidth="1"/>
    <col min="3077" max="3077" width="12.28515625" style="223" customWidth="1"/>
    <col min="3078" max="3078" width="10.28515625" style="223" customWidth="1"/>
    <col min="3079" max="3079" width="8.7109375" style="223" customWidth="1"/>
    <col min="3080" max="3080" width="11" style="223" customWidth="1"/>
    <col min="3081" max="3081" width="9.42578125" style="223" customWidth="1"/>
    <col min="3082" max="3082" width="10.42578125" style="223" customWidth="1"/>
    <col min="3083" max="3083" width="14.28515625" style="223" customWidth="1"/>
    <col min="3084" max="3085" width="9.5703125" style="223" customWidth="1"/>
    <col min="3086" max="3089" width="12" style="223" customWidth="1"/>
    <col min="3090" max="3090" width="12.5703125" style="223" customWidth="1"/>
    <col min="3091" max="3091" width="11" style="223" customWidth="1"/>
    <col min="3092" max="3092" width="10.85546875" style="223" customWidth="1"/>
    <col min="3093" max="3093" width="14.28515625" style="223" customWidth="1"/>
    <col min="3094" max="3094" width="10.5703125" style="223" bestFit="1" customWidth="1"/>
    <col min="3095" max="3095" width="9.28515625" style="223" bestFit="1" customWidth="1"/>
    <col min="3096" max="3328" width="9.140625" style="223"/>
    <col min="3329" max="3329" width="3" style="223" customWidth="1"/>
    <col min="3330" max="3330" width="88.42578125" style="223" customWidth="1"/>
    <col min="3331" max="3331" width="12.7109375" style="223" customWidth="1"/>
    <col min="3332" max="3332" width="12.85546875" style="223" customWidth="1"/>
    <col min="3333" max="3333" width="12.28515625" style="223" customWidth="1"/>
    <col min="3334" max="3334" width="10.28515625" style="223" customWidth="1"/>
    <col min="3335" max="3335" width="8.7109375" style="223" customWidth="1"/>
    <col min="3336" max="3336" width="11" style="223" customWidth="1"/>
    <col min="3337" max="3337" width="9.42578125" style="223" customWidth="1"/>
    <col min="3338" max="3338" width="10.42578125" style="223" customWidth="1"/>
    <col min="3339" max="3339" width="14.28515625" style="223" customWidth="1"/>
    <col min="3340" max="3341" width="9.5703125" style="223" customWidth="1"/>
    <col min="3342" max="3345" width="12" style="223" customWidth="1"/>
    <col min="3346" max="3346" width="12.5703125" style="223" customWidth="1"/>
    <col min="3347" max="3347" width="11" style="223" customWidth="1"/>
    <col min="3348" max="3348" width="10.85546875" style="223" customWidth="1"/>
    <col min="3349" max="3349" width="14.28515625" style="223" customWidth="1"/>
    <col min="3350" max="3350" width="10.5703125" style="223" bestFit="1" customWidth="1"/>
    <col min="3351" max="3351" width="9.28515625" style="223" bestFit="1" customWidth="1"/>
    <col min="3352" max="3584" width="9.140625" style="223"/>
    <col min="3585" max="3585" width="3" style="223" customWidth="1"/>
    <col min="3586" max="3586" width="88.42578125" style="223" customWidth="1"/>
    <col min="3587" max="3587" width="12.7109375" style="223" customWidth="1"/>
    <col min="3588" max="3588" width="12.85546875" style="223" customWidth="1"/>
    <col min="3589" max="3589" width="12.28515625" style="223" customWidth="1"/>
    <col min="3590" max="3590" width="10.28515625" style="223" customWidth="1"/>
    <col min="3591" max="3591" width="8.7109375" style="223" customWidth="1"/>
    <col min="3592" max="3592" width="11" style="223" customWidth="1"/>
    <col min="3593" max="3593" width="9.42578125" style="223" customWidth="1"/>
    <col min="3594" max="3594" width="10.42578125" style="223" customWidth="1"/>
    <col min="3595" max="3595" width="14.28515625" style="223" customWidth="1"/>
    <col min="3596" max="3597" width="9.5703125" style="223" customWidth="1"/>
    <col min="3598" max="3601" width="12" style="223" customWidth="1"/>
    <col min="3602" max="3602" width="12.5703125" style="223" customWidth="1"/>
    <col min="3603" max="3603" width="11" style="223" customWidth="1"/>
    <col min="3604" max="3604" width="10.85546875" style="223" customWidth="1"/>
    <col min="3605" max="3605" width="14.28515625" style="223" customWidth="1"/>
    <col min="3606" max="3606" width="10.5703125" style="223" bestFit="1" customWidth="1"/>
    <col min="3607" max="3607" width="9.28515625" style="223" bestFit="1" customWidth="1"/>
    <col min="3608" max="3840" width="9.140625" style="223"/>
    <col min="3841" max="3841" width="3" style="223" customWidth="1"/>
    <col min="3842" max="3842" width="88.42578125" style="223" customWidth="1"/>
    <col min="3843" max="3843" width="12.7109375" style="223" customWidth="1"/>
    <col min="3844" max="3844" width="12.85546875" style="223" customWidth="1"/>
    <col min="3845" max="3845" width="12.28515625" style="223" customWidth="1"/>
    <col min="3846" max="3846" width="10.28515625" style="223" customWidth="1"/>
    <col min="3847" max="3847" width="8.7109375" style="223" customWidth="1"/>
    <col min="3848" max="3848" width="11" style="223" customWidth="1"/>
    <col min="3849" max="3849" width="9.42578125" style="223" customWidth="1"/>
    <col min="3850" max="3850" width="10.42578125" style="223" customWidth="1"/>
    <col min="3851" max="3851" width="14.28515625" style="223" customWidth="1"/>
    <col min="3852" max="3853" width="9.5703125" style="223" customWidth="1"/>
    <col min="3854" max="3857" width="12" style="223" customWidth="1"/>
    <col min="3858" max="3858" width="12.5703125" style="223" customWidth="1"/>
    <col min="3859" max="3859" width="11" style="223" customWidth="1"/>
    <col min="3860" max="3860" width="10.85546875" style="223" customWidth="1"/>
    <col min="3861" max="3861" width="14.28515625" style="223" customWidth="1"/>
    <col min="3862" max="3862" width="10.5703125" style="223" bestFit="1" customWidth="1"/>
    <col min="3863" max="3863" width="9.28515625" style="223" bestFit="1" customWidth="1"/>
    <col min="3864" max="4096" width="9.140625" style="223"/>
    <col min="4097" max="4097" width="3" style="223" customWidth="1"/>
    <col min="4098" max="4098" width="88.42578125" style="223" customWidth="1"/>
    <col min="4099" max="4099" width="12.7109375" style="223" customWidth="1"/>
    <col min="4100" max="4100" width="12.85546875" style="223" customWidth="1"/>
    <col min="4101" max="4101" width="12.28515625" style="223" customWidth="1"/>
    <col min="4102" max="4102" width="10.28515625" style="223" customWidth="1"/>
    <col min="4103" max="4103" width="8.7109375" style="223" customWidth="1"/>
    <col min="4104" max="4104" width="11" style="223" customWidth="1"/>
    <col min="4105" max="4105" width="9.42578125" style="223" customWidth="1"/>
    <col min="4106" max="4106" width="10.42578125" style="223" customWidth="1"/>
    <col min="4107" max="4107" width="14.28515625" style="223" customWidth="1"/>
    <col min="4108" max="4109" width="9.5703125" style="223" customWidth="1"/>
    <col min="4110" max="4113" width="12" style="223" customWidth="1"/>
    <col min="4114" max="4114" width="12.5703125" style="223" customWidth="1"/>
    <col min="4115" max="4115" width="11" style="223" customWidth="1"/>
    <col min="4116" max="4116" width="10.85546875" style="223" customWidth="1"/>
    <col min="4117" max="4117" width="14.28515625" style="223" customWidth="1"/>
    <col min="4118" max="4118" width="10.5703125" style="223" bestFit="1" customWidth="1"/>
    <col min="4119" max="4119" width="9.28515625" style="223" bestFit="1" customWidth="1"/>
    <col min="4120" max="4352" width="9.140625" style="223"/>
    <col min="4353" max="4353" width="3" style="223" customWidth="1"/>
    <col min="4354" max="4354" width="88.42578125" style="223" customWidth="1"/>
    <col min="4355" max="4355" width="12.7109375" style="223" customWidth="1"/>
    <col min="4356" max="4356" width="12.85546875" style="223" customWidth="1"/>
    <col min="4357" max="4357" width="12.28515625" style="223" customWidth="1"/>
    <col min="4358" max="4358" width="10.28515625" style="223" customWidth="1"/>
    <col min="4359" max="4359" width="8.7109375" style="223" customWidth="1"/>
    <col min="4360" max="4360" width="11" style="223" customWidth="1"/>
    <col min="4361" max="4361" width="9.42578125" style="223" customWidth="1"/>
    <col min="4362" max="4362" width="10.42578125" style="223" customWidth="1"/>
    <col min="4363" max="4363" width="14.28515625" style="223" customWidth="1"/>
    <col min="4364" max="4365" width="9.5703125" style="223" customWidth="1"/>
    <col min="4366" max="4369" width="12" style="223" customWidth="1"/>
    <col min="4370" max="4370" width="12.5703125" style="223" customWidth="1"/>
    <col min="4371" max="4371" width="11" style="223" customWidth="1"/>
    <col min="4372" max="4372" width="10.85546875" style="223" customWidth="1"/>
    <col min="4373" max="4373" width="14.28515625" style="223" customWidth="1"/>
    <col min="4374" max="4374" width="10.5703125" style="223" bestFit="1" customWidth="1"/>
    <col min="4375" max="4375" width="9.28515625" style="223" bestFit="1" customWidth="1"/>
    <col min="4376" max="4608" width="9.140625" style="223"/>
    <col min="4609" max="4609" width="3" style="223" customWidth="1"/>
    <col min="4610" max="4610" width="88.42578125" style="223" customWidth="1"/>
    <col min="4611" max="4611" width="12.7109375" style="223" customWidth="1"/>
    <col min="4612" max="4612" width="12.85546875" style="223" customWidth="1"/>
    <col min="4613" max="4613" width="12.28515625" style="223" customWidth="1"/>
    <col min="4614" max="4614" width="10.28515625" style="223" customWidth="1"/>
    <col min="4615" max="4615" width="8.7109375" style="223" customWidth="1"/>
    <col min="4616" max="4616" width="11" style="223" customWidth="1"/>
    <col min="4617" max="4617" width="9.42578125" style="223" customWidth="1"/>
    <col min="4618" max="4618" width="10.42578125" style="223" customWidth="1"/>
    <col min="4619" max="4619" width="14.28515625" style="223" customWidth="1"/>
    <col min="4620" max="4621" width="9.5703125" style="223" customWidth="1"/>
    <col min="4622" max="4625" width="12" style="223" customWidth="1"/>
    <col min="4626" max="4626" width="12.5703125" style="223" customWidth="1"/>
    <col min="4627" max="4627" width="11" style="223" customWidth="1"/>
    <col min="4628" max="4628" width="10.85546875" style="223" customWidth="1"/>
    <col min="4629" max="4629" width="14.28515625" style="223" customWidth="1"/>
    <col min="4630" max="4630" width="10.5703125" style="223" bestFit="1" customWidth="1"/>
    <col min="4631" max="4631" width="9.28515625" style="223" bestFit="1" customWidth="1"/>
    <col min="4632" max="4864" width="9.140625" style="223"/>
    <col min="4865" max="4865" width="3" style="223" customWidth="1"/>
    <col min="4866" max="4866" width="88.42578125" style="223" customWidth="1"/>
    <col min="4867" max="4867" width="12.7109375" style="223" customWidth="1"/>
    <col min="4868" max="4868" width="12.85546875" style="223" customWidth="1"/>
    <col min="4869" max="4869" width="12.28515625" style="223" customWidth="1"/>
    <col min="4870" max="4870" width="10.28515625" style="223" customWidth="1"/>
    <col min="4871" max="4871" width="8.7109375" style="223" customWidth="1"/>
    <col min="4872" max="4872" width="11" style="223" customWidth="1"/>
    <col min="4873" max="4873" width="9.42578125" style="223" customWidth="1"/>
    <col min="4874" max="4874" width="10.42578125" style="223" customWidth="1"/>
    <col min="4875" max="4875" width="14.28515625" style="223" customWidth="1"/>
    <col min="4876" max="4877" width="9.5703125" style="223" customWidth="1"/>
    <col min="4878" max="4881" width="12" style="223" customWidth="1"/>
    <col min="4882" max="4882" width="12.5703125" style="223" customWidth="1"/>
    <col min="4883" max="4883" width="11" style="223" customWidth="1"/>
    <col min="4884" max="4884" width="10.85546875" style="223" customWidth="1"/>
    <col min="4885" max="4885" width="14.28515625" style="223" customWidth="1"/>
    <col min="4886" max="4886" width="10.5703125" style="223" bestFit="1" customWidth="1"/>
    <col min="4887" max="4887" width="9.28515625" style="223" bestFit="1" customWidth="1"/>
    <col min="4888" max="5120" width="9.140625" style="223"/>
    <col min="5121" max="5121" width="3" style="223" customWidth="1"/>
    <col min="5122" max="5122" width="88.42578125" style="223" customWidth="1"/>
    <col min="5123" max="5123" width="12.7109375" style="223" customWidth="1"/>
    <col min="5124" max="5124" width="12.85546875" style="223" customWidth="1"/>
    <col min="5125" max="5125" width="12.28515625" style="223" customWidth="1"/>
    <col min="5126" max="5126" width="10.28515625" style="223" customWidth="1"/>
    <col min="5127" max="5127" width="8.7109375" style="223" customWidth="1"/>
    <col min="5128" max="5128" width="11" style="223" customWidth="1"/>
    <col min="5129" max="5129" width="9.42578125" style="223" customWidth="1"/>
    <col min="5130" max="5130" width="10.42578125" style="223" customWidth="1"/>
    <col min="5131" max="5131" width="14.28515625" style="223" customWidth="1"/>
    <col min="5132" max="5133" width="9.5703125" style="223" customWidth="1"/>
    <col min="5134" max="5137" width="12" style="223" customWidth="1"/>
    <col min="5138" max="5138" width="12.5703125" style="223" customWidth="1"/>
    <col min="5139" max="5139" width="11" style="223" customWidth="1"/>
    <col min="5140" max="5140" width="10.85546875" style="223" customWidth="1"/>
    <col min="5141" max="5141" width="14.28515625" style="223" customWidth="1"/>
    <col min="5142" max="5142" width="10.5703125" style="223" bestFit="1" customWidth="1"/>
    <col min="5143" max="5143" width="9.28515625" style="223" bestFit="1" customWidth="1"/>
    <col min="5144" max="5376" width="9.140625" style="223"/>
    <col min="5377" max="5377" width="3" style="223" customWidth="1"/>
    <col min="5378" max="5378" width="88.42578125" style="223" customWidth="1"/>
    <col min="5379" max="5379" width="12.7109375" style="223" customWidth="1"/>
    <col min="5380" max="5380" width="12.85546875" style="223" customWidth="1"/>
    <col min="5381" max="5381" width="12.28515625" style="223" customWidth="1"/>
    <col min="5382" max="5382" width="10.28515625" style="223" customWidth="1"/>
    <col min="5383" max="5383" width="8.7109375" style="223" customWidth="1"/>
    <col min="5384" max="5384" width="11" style="223" customWidth="1"/>
    <col min="5385" max="5385" width="9.42578125" style="223" customWidth="1"/>
    <col min="5386" max="5386" width="10.42578125" style="223" customWidth="1"/>
    <col min="5387" max="5387" width="14.28515625" style="223" customWidth="1"/>
    <col min="5388" max="5389" width="9.5703125" style="223" customWidth="1"/>
    <col min="5390" max="5393" width="12" style="223" customWidth="1"/>
    <col min="5394" max="5394" width="12.5703125" style="223" customWidth="1"/>
    <col min="5395" max="5395" width="11" style="223" customWidth="1"/>
    <col min="5396" max="5396" width="10.85546875" style="223" customWidth="1"/>
    <col min="5397" max="5397" width="14.28515625" style="223" customWidth="1"/>
    <col min="5398" max="5398" width="10.5703125" style="223" bestFit="1" customWidth="1"/>
    <col min="5399" max="5399" width="9.28515625" style="223" bestFit="1" customWidth="1"/>
    <col min="5400" max="5632" width="9.140625" style="223"/>
    <col min="5633" max="5633" width="3" style="223" customWidth="1"/>
    <col min="5634" max="5634" width="88.42578125" style="223" customWidth="1"/>
    <col min="5635" max="5635" width="12.7109375" style="223" customWidth="1"/>
    <col min="5636" max="5636" width="12.85546875" style="223" customWidth="1"/>
    <col min="5637" max="5637" width="12.28515625" style="223" customWidth="1"/>
    <col min="5638" max="5638" width="10.28515625" style="223" customWidth="1"/>
    <col min="5639" max="5639" width="8.7109375" style="223" customWidth="1"/>
    <col min="5640" max="5640" width="11" style="223" customWidth="1"/>
    <col min="5641" max="5641" width="9.42578125" style="223" customWidth="1"/>
    <col min="5642" max="5642" width="10.42578125" style="223" customWidth="1"/>
    <col min="5643" max="5643" width="14.28515625" style="223" customWidth="1"/>
    <col min="5644" max="5645" width="9.5703125" style="223" customWidth="1"/>
    <col min="5646" max="5649" width="12" style="223" customWidth="1"/>
    <col min="5650" max="5650" width="12.5703125" style="223" customWidth="1"/>
    <col min="5651" max="5651" width="11" style="223" customWidth="1"/>
    <col min="5652" max="5652" width="10.85546875" style="223" customWidth="1"/>
    <col min="5653" max="5653" width="14.28515625" style="223" customWidth="1"/>
    <col min="5654" max="5654" width="10.5703125" style="223" bestFit="1" customWidth="1"/>
    <col min="5655" max="5655" width="9.28515625" style="223" bestFit="1" customWidth="1"/>
    <col min="5656" max="5888" width="9.140625" style="223"/>
    <col min="5889" max="5889" width="3" style="223" customWidth="1"/>
    <col min="5890" max="5890" width="88.42578125" style="223" customWidth="1"/>
    <col min="5891" max="5891" width="12.7109375" style="223" customWidth="1"/>
    <col min="5892" max="5892" width="12.85546875" style="223" customWidth="1"/>
    <col min="5893" max="5893" width="12.28515625" style="223" customWidth="1"/>
    <col min="5894" max="5894" width="10.28515625" style="223" customWidth="1"/>
    <col min="5895" max="5895" width="8.7109375" style="223" customWidth="1"/>
    <col min="5896" max="5896" width="11" style="223" customWidth="1"/>
    <col min="5897" max="5897" width="9.42578125" style="223" customWidth="1"/>
    <col min="5898" max="5898" width="10.42578125" style="223" customWidth="1"/>
    <col min="5899" max="5899" width="14.28515625" style="223" customWidth="1"/>
    <col min="5900" max="5901" width="9.5703125" style="223" customWidth="1"/>
    <col min="5902" max="5905" width="12" style="223" customWidth="1"/>
    <col min="5906" max="5906" width="12.5703125" style="223" customWidth="1"/>
    <col min="5907" max="5907" width="11" style="223" customWidth="1"/>
    <col min="5908" max="5908" width="10.85546875" style="223" customWidth="1"/>
    <col min="5909" max="5909" width="14.28515625" style="223" customWidth="1"/>
    <col min="5910" max="5910" width="10.5703125" style="223" bestFit="1" customWidth="1"/>
    <col min="5911" max="5911" width="9.28515625" style="223" bestFit="1" customWidth="1"/>
    <col min="5912" max="6144" width="9.140625" style="223"/>
    <col min="6145" max="6145" width="3" style="223" customWidth="1"/>
    <col min="6146" max="6146" width="88.42578125" style="223" customWidth="1"/>
    <col min="6147" max="6147" width="12.7109375" style="223" customWidth="1"/>
    <col min="6148" max="6148" width="12.85546875" style="223" customWidth="1"/>
    <col min="6149" max="6149" width="12.28515625" style="223" customWidth="1"/>
    <col min="6150" max="6150" width="10.28515625" style="223" customWidth="1"/>
    <col min="6151" max="6151" width="8.7109375" style="223" customWidth="1"/>
    <col min="6152" max="6152" width="11" style="223" customWidth="1"/>
    <col min="6153" max="6153" width="9.42578125" style="223" customWidth="1"/>
    <col min="6154" max="6154" width="10.42578125" style="223" customWidth="1"/>
    <col min="6155" max="6155" width="14.28515625" style="223" customWidth="1"/>
    <col min="6156" max="6157" width="9.5703125" style="223" customWidth="1"/>
    <col min="6158" max="6161" width="12" style="223" customWidth="1"/>
    <col min="6162" max="6162" width="12.5703125" style="223" customWidth="1"/>
    <col min="6163" max="6163" width="11" style="223" customWidth="1"/>
    <col min="6164" max="6164" width="10.85546875" style="223" customWidth="1"/>
    <col min="6165" max="6165" width="14.28515625" style="223" customWidth="1"/>
    <col min="6166" max="6166" width="10.5703125" style="223" bestFit="1" customWidth="1"/>
    <col min="6167" max="6167" width="9.28515625" style="223" bestFit="1" customWidth="1"/>
    <col min="6168" max="6400" width="9.140625" style="223"/>
    <col min="6401" max="6401" width="3" style="223" customWidth="1"/>
    <col min="6402" max="6402" width="88.42578125" style="223" customWidth="1"/>
    <col min="6403" max="6403" width="12.7109375" style="223" customWidth="1"/>
    <col min="6404" max="6404" width="12.85546875" style="223" customWidth="1"/>
    <col min="6405" max="6405" width="12.28515625" style="223" customWidth="1"/>
    <col min="6406" max="6406" width="10.28515625" style="223" customWidth="1"/>
    <col min="6407" max="6407" width="8.7109375" style="223" customWidth="1"/>
    <col min="6408" max="6408" width="11" style="223" customWidth="1"/>
    <col min="6409" max="6409" width="9.42578125" style="223" customWidth="1"/>
    <col min="6410" max="6410" width="10.42578125" style="223" customWidth="1"/>
    <col min="6411" max="6411" width="14.28515625" style="223" customWidth="1"/>
    <col min="6412" max="6413" width="9.5703125" style="223" customWidth="1"/>
    <col min="6414" max="6417" width="12" style="223" customWidth="1"/>
    <col min="6418" max="6418" width="12.5703125" style="223" customWidth="1"/>
    <col min="6419" max="6419" width="11" style="223" customWidth="1"/>
    <col min="6420" max="6420" width="10.85546875" style="223" customWidth="1"/>
    <col min="6421" max="6421" width="14.28515625" style="223" customWidth="1"/>
    <col min="6422" max="6422" width="10.5703125" style="223" bestFit="1" customWidth="1"/>
    <col min="6423" max="6423" width="9.28515625" style="223" bestFit="1" customWidth="1"/>
    <col min="6424" max="6656" width="9.140625" style="223"/>
    <col min="6657" max="6657" width="3" style="223" customWidth="1"/>
    <col min="6658" max="6658" width="88.42578125" style="223" customWidth="1"/>
    <col min="6659" max="6659" width="12.7109375" style="223" customWidth="1"/>
    <col min="6660" max="6660" width="12.85546875" style="223" customWidth="1"/>
    <col min="6661" max="6661" width="12.28515625" style="223" customWidth="1"/>
    <col min="6662" max="6662" width="10.28515625" style="223" customWidth="1"/>
    <col min="6663" max="6663" width="8.7109375" style="223" customWidth="1"/>
    <col min="6664" max="6664" width="11" style="223" customWidth="1"/>
    <col min="6665" max="6665" width="9.42578125" style="223" customWidth="1"/>
    <col min="6666" max="6666" width="10.42578125" style="223" customWidth="1"/>
    <col min="6667" max="6667" width="14.28515625" style="223" customWidth="1"/>
    <col min="6668" max="6669" width="9.5703125" style="223" customWidth="1"/>
    <col min="6670" max="6673" width="12" style="223" customWidth="1"/>
    <col min="6674" max="6674" width="12.5703125" style="223" customWidth="1"/>
    <col min="6675" max="6675" width="11" style="223" customWidth="1"/>
    <col min="6676" max="6676" width="10.85546875" style="223" customWidth="1"/>
    <col min="6677" max="6677" width="14.28515625" style="223" customWidth="1"/>
    <col min="6678" max="6678" width="10.5703125" style="223" bestFit="1" customWidth="1"/>
    <col min="6679" max="6679" width="9.28515625" style="223" bestFit="1" customWidth="1"/>
    <col min="6680" max="6912" width="9.140625" style="223"/>
    <col min="6913" max="6913" width="3" style="223" customWidth="1"/>
    <col min="6914" max="6914" width="88.42578125" style="223" customWidth="1"/>
    <col min="6915" max="6915" width="12.7109375" style="223" customWidth="1"/>
    <col min="6916" max="6916" width="12.85546875" style="223" customWidth="1"/>
    <col min="6917" max="6917" width="12.28515625" style="223" customWidth="1"/>
    <col min="6918" max="6918" width="10.28515625" style="223" customWidth="1"/>
    <col min="6919" max="6919" width="8.7109375" style="223" customWidth="1"/>
    <col min="6920" max="6920" width="11" style="223" customWidth="1"/>
    <col min="6921" max="6921" width="9.42578125" style="223" customWidth="1"/>
    <col min="6922" max="6922" width="10.42578125" style="223" customWidth="1"/>
    <col min="6923" max="6923" width="14.28515625" style="223" customWidth="1"/>
    <col min="6924" max="6925" width="9.5703125" style="223" customWidth="1"/>
    <col min="6926" max="6929" width="12" style="223" customWidth="1"/>
    <col min="6930" max="6930" width="12.5703125" style="223" customWidth="1"/>
    <col min="6931" max="6931" width="11" style="223" customWidth="1"/>
    <col min="6932" max="6932" width="10.85546875" style="223" customWidth="1"/>
    <col min="6933" max="6933" width="14.28515625" style="223" customWidth="1"/>
    <col min="6934" max="6934" width="10.5703125" style="223" bestFit="1" customWidth="1"/>
    <col min="6935" max="6935" width="9.28515625" style="223" bestFit="1" customWidth="1"/>
    <col min="6936" max="7168" width="9.140625" style="223"/>
    <col min="7169" max="7169" width="3" style="223" customWidth="1"/>
    <col min="7170" max="7170" width="88.42578125" style="223" customWidth="1"/>
    <col min="7171" max="7171" width="12.7109375" style="223" customWidth="1"/>
    <col min="7172" max="7172" width="12.85546875" style="223" customWidth="1"/>
    <col min="7173" max="7173" width="12.28515625" style="223" customWidth="1"/>
    <col min="7174" max="7174" width="10.28515625" style="223" customWidth="1"/>
    <col min="7175" max="7175" width="8.7109375" style="223" customWidth="1"/>
    <col min="7176" max="7176" width="11" style="223" customWidth="1"/>
    <col min="7177" max="7177" width="9.42578125" style="223" customWidth="1"/>
    <col min="7178" max="7178" width="10.42578125" style="223" customWidth="1"/>
    <col min="7179" max="7179" width="14.28515625" style="223" customWidth="1"/>
    <col min="7180" max="7181" width="9.5703125" style="223" customWidth="1"/>
    <col min="7182" max="7185" width="12" style="223" customWidth="1"/>
    <col min="7186" max="7186" width="12.5703125" style="223" customWidth="1"/>
    <col min="7187" max="7187" width="11" style="223" customWidth="1"/>
    <col min="7188" max="7188" width="10.85546875" style="223" customWidth="1"/>
    <col min="7189" max="7189" width="14.28515625" style="223" customWidth="1"/>
    <col min="7190" max="7190" width="10.5703125" style="223" bestFit="1" customWidth="1"/>
    <col min="7191" max="7191" width="9.28515625" style="223" bestFit="1" customWidth="1"/>
    <col min="7192" max="7424" width="9.140625" style="223"/>
    <col min="7425" max="7425" width="3" style="223" customWidth="1"/>
    <col min="7426" max="7426" width="88.42578125" style="223" customWidth="1"/>
    <col min="7427" max="7427" width="12.7109375" style="223" customWidth="1"/>
    <col min="7428" max="7428" width="12.85546875" style="223" customWidth="1"/>
    <col min="7429" max="7429" width="12.28515625" style="223" customWidth="1"/>
    <col min="7430" max="7430" width="10.28515625" style="223" customWidth="1"/>
    <col min="7431" max="7431" width="8.7109375" style="223" customWidth="1"/>
    <col min="7432" max="7432" width="11" style="223" customWidth="1"/>
    <col min="7433" max="7433" width="9.42578125" style="223" customWidth="1"/>
    <col min="7434" max="7434" width="10.42578125" style="223" customWidth="1"/>
    <col min="7435" max="7435" width="14.28515625" style="223" customWidth="1"/>
    <col min="7436" max="7437" width="9.5703125" style="223" customWidth="1"/>
    <col min="7438" max="7441" width="12" style="223" customWidth="1"/>
    <col min="7442" max="7442" width="12.5703125" style="223" customWidth="1"/>
    <col min="7443" max="7443" width="11" style="223" customWidth="1"/>
    <col min="7444" max="7444" width="10.85546875" style="223" customWidth="1"/>
    <col min="7445" max="7445" width="14.28515625" style="223" customWidth="1"/>
    <col min="7446" max="7446" width="10.5703125" style="223" bestFit="1" customWidth="1"/>
    <col min="7447" max="7447" width="9.28515625" style="223" bestFit="1" customWidth="1"/>
    <col min="7448" max="7680" width="9.140625" style="223"/>
    <col min="7681" max="7681" width="3" style="223" customWidth="1"/>
    <col min="7682" max="7682" width="88.42578125" style="223" customWidth="1"/>
    <col min="7683" max="7683" width="12.7109375" style="223" customWidth="1"/>
    <col min="7684" max="7684" width="12.85546875" style="223" customWidth="1"/>
    <col min="7685" max="7685" width="12.28515625" style="223" customWidth="1"/>
    <col min="7686" max="7686" width="10.28515625" style="223" customWidth="1"/>
    <col min="7687" max="7687" width="8.7109375" style="223" customWidth="1"/>
    <col min="7688" max="7688" width="11" style="223" customWidth="1"/>
    <col min="7689" max="7689" width="9.42578125" style="223" customWidth="1"/>
    <col min="7690" max="7690" width="10.42578125" style="223" customWidth="1"/>
    <col min="7691" max="7691" width="14.28515625" style="223" customWidth="1"/>
    <col min="7692" max="7693" width="9.5703125" style="223" customWidth="1"/>
    <col min="7694" max="7697" width="12" style="223" customWidth="1"/>
    <col min="7698" max="7698" width="12.5703125" style="223" customWidth="1"/>
    <col min="7699" max="7699" width="11" style="223" customWidth="1"/>
    <col min="7700" max="7700" width="10.85546875" style="223" customWidth="1"/>
    <col min="7701" max="7701" width="14.28515625" style="223" customWidth="1"/>
    <col min="7702" max="7702" width="10.5703125" style="223" bestFit="1" customWidth="1"/>
    <col min="7703" max="7703" width="9.28515625" style="223" bestFit="1" customWidth="1"/>
    <col min="7704" max="7936" width="9.140625" style="223"/>
    <col min="7937" max="7937" width="3" style="223" customWidth="1"/>
    <col min="7938" max="7938" width="88.42578125" style="223" customWidth="1"/>
    <col min="7939" max="7939" width="12.7109375" style="223" customWidth="1"/>
    <col min="7940" max="7940" width="12.85546875" style="223" customWidth="1"/>
    <col min="7941" max="7941" width="12.28515625" style="223" customWidth="1"/>
    <col min="7942" max="7942" width="10.28515625" style="223" customWidth="1"/>
    <col min="7943" max="7943" width="8.7109375" style="223" customWidth="1"/>
    <col min="7944" max="7944" width="11" style="223" customWidth="1"/>
    <col min="7945" max="7945" width="9.42578125" style="223" customWidth="1"/>
    <col min="7946" max="7946" width="10.42578125" style="223" customWidth="1"/>
    <col min="7947" max="7947" width="14.28515625" style="223" customWidth="1"/>
    <col min="7948" max="7949" width="9.5703125" style="223" customWidth="1"/>
    <col min="7950" max="7953" width="12" style="223" customWidth="1"/>
    <col min="7954" max="7954" width="12.5703125" style="223" customWidth="1"/>
    <col min="7955" max="7955" width="11" style="223" customWidth="1"/>
    <col min="7956" max="7956" width="10.85546875" style="223" customWidth="1"/>
    <col min="7957" max="7957" width="14.28515625" style="223" customWidth="1"/>
    <col min="7958" max="7958" width="10.5703125" style="223" bestFit="1" customWidth="1"/>
    <col min="7959" max="7959" width="9.28515625" style="223" bestFit="1" customWidth="1"/>
    <col min="7960" max="8192" width="9.140625" style="223"/>
    <col min="8193" max="8193" width="3" style="223" customWidth="1"/>
    <col min="8194" max="8194" width="88.42578125" style="223" customWidth="1"/>
    <col min="8195" max="8195" width="12.7109375" style="223" customWidth="1"/>
    <col min="8196" max="8196" width="12.85546875" style="223" customWidth="1"/>
    <col min="8197" max="8197" width="12.28515625" style="223" customWidth="1"/>
    <col min="8198" max="8198" width="10.28515625" style="223" customWidth="1"/>
    <col min="8199" max="8199" width="8.7109375" style="223" customWidth="1"/>
    <col min="8200" max="8200" width="11" style="223" customWidth="1"/>
    <col min="8201" max="8201" width="9.42578125" style="223" customWidth="1"/>
    <col min="8202" max="8202" width="10.42578125" style="223" customWidth="1"/>
    <col min="8203" max="8203" width="14.28515625" style="223" customWidth="1"/>
    <col min="8204" max="8205" width="9.5703125" style="223" customWidth="1"/>
    <col min="8206" max="8209" width="12" style="223" customWidth="1"/>
    <col min="8210" max="8210" width="12.5703125" style="223" customWidth="1"/>
    <col min="8211" max="8211" width="11" style="223" customWidth="1"/>
    <col min="8212" max="8212" width="10.85546875" style="223" customWidth="1"/>
    <col min="8213" max="8213" width="14.28515625" style="223" customWidth="1"/>
    <col min="8214" max="8214" width="10.5703125" style="223" bestFit="1" customWidth="1"/>
    <col min="8215" max="8215" width="9.28515625" style="223" bestFit="1" customWidth="1"/>
    <col min="8216" max="8448" width="9.140625" style="223"/>
    <col min="8449" max="8449" width="3" style="223" customWidth="1"/>
    <col min="8450" max="8450" width="88.42578125" style="223" customWidth="1"/>
    <col min="8451" max="8451" width="12.7109375" style="223" customWidth="1"/>
    <col min="8452" max="8452" width="12.85546875" style="223" customWidth="1"/>
    <col min="8453" max="8453" width="12.28515625" style="223" customWidth="1"/>
    <col min="8454" max="8454" width="10.28515625" style="223" customWidth="1"/>
    <col min="8455" max="8455" width="8.7109375" style="223" customWidth="1"/>
    <col min="8456" max="8456" width="11" style="223" customWidth="1"/>
    <col min="8457" max="8457" width="9.42578125" style="223" customWidth="1"/>
    <col min="8458" max="8458" width="10.42578125" style="223" customWidth="1"/>
    <col min="8459" max="8459" width="14.28515625" style="223" customWidth="1"/>
    <col min="8460" max="8461" width="9.5703125" style="223" customWidth="1"/>
    <col min="8462" max="8465" width="12" style="223" customWidth="1"/>
    <col min="8466" max="8466" width="12.5703125" style="223" customWidth="1"/>
    <col min="8467" max="8467" width="11" style="223" customWidth="1"/>
    <col min="8468" max="8468" width="10.85546875" style="223" customWidth="1"/>
    <col min="8469" max="8469" width="14.28515625" style="223" customWidth="1"/>
    <col min="8470" max="8470" width="10.5703125" style="223" bestFit="1" customWidth="1"/>
    <col min="8471" max="8471" width="9.28515625" style="223" bestFit="1" customWidth="1"/>
    <col min="8472" max="8704" width="9.140625" style="223"/>
    <col min="8705" max="8705" width="3" style="223" customWidth="1"/>
    <col min="8706" max="8706" width="88.42578125" style="223" customWidth="1"/>
    <col min="8707" max="8707" width="12.7109375" style="223" customWidth="1"/>
    <col min="8708" max="8708" width="12.85546875" style="223" customWidth="1"/>
    <col min="8709" max="8709" width="12.28515625" style="223" customWidth="1"/>
    <col min="8710" max="8710" width="10.28515625" style="223" customWidth="1"/>
    <col min="8711" max="8711" width="8.7109375" style="223" customWidth="1"/>
    <col min="8712" max="8712" width="11" style="223" customWidth="1"/>
    <col min="8713" max="8713" width="9.42578125" style="223" customWidth="1"/>
    <col min="8714" max="8714" width="10.42578125" style="223" customWidth="1"/>
    <col min="8715" max="8715" width="14.28515625" style="223" customWidth="1"/>
    <col min="8716" max="8717" width="9.5703125" style="223" customWidth="1"/>
    <col min="8718" max="8721" width="12" style="223" customWidth="1"/>
    <col min="8722" max="8722" width="12.5703125" style="223" customWidth="1"/>
    <col min="8723" max="8723" width="11" style="223" customWidth="1"/>
    <col min="8724" max="8724" width="10.85546875" style="223" customWidth="1"/>
    <col min="8725" max="8725" width="14.28515625" style="223" customWidth="1"/>
    <col min="8726" max="8726" width="10.5703125" style="223" bestFit="1" customWidth="1"/>
    <col min="8727" max="8727" width="9.28515625" style="223" bestFit="1" customWidth="1"/>
    <col min="8728" max="8960" width="9.140625" style="223"/>
    <col min="8961" max="8961" width="3" style="223" customWidth="1"/>
    <col min="8962" max="8962" width="88.42578125" style="223" customWidth="1"/>
    <col min="8963" max="8963" width="12.7109375" style="223" customWidth="1"/>
    <col min="8964" max="8964" width="12.85546875" style="223" customWidth="1"/>
    <col min="8965" max="8965" width="12.28515625" style="223" customWidth="1"/>
    <col min="8966" max="8966" width="10.28515625" style="223" customWidth="1"/>
    <col min="8967" max="8967" width="8.7109375" style="223" customWidth="1"/>
    <col min="8968" max="8968" width="11" style="223" customWidth="1"/>
    <col min="8969" max="8969" width="9.42578125" style="223" customWidth="1"/>
    <col min="8970" max="8970" width="10.42578125" style="223" customWidth="1"/>
    <col min="8971" max="8971" width="14.28515625" style="223" customWidth="1"/>
    <col min="8972" max="8973" width="9.5703125" style="223" customWidth="1"/>
    <col min="8974" max="8977" width="12" style="223" customWidth="1"/>
    <col min="8978" max="8978" width="12.5703125" style="223" customWidth="1"/>
    <col min="8979" max="8979" width="11" style="223" customWidth="1"/>
    <col min="8980" max="8980" width="10.85546875" style="223" customWidth="1"/>
    <col min="8981" max="8981" width="14.28515625" style="223" customWidth="1"/>
    <col min="8982" max="8982" width="10.5703125" style="223" bestFit="1" customWidth="1"/>
    <col min="8983" max="8983" width="9.28515625" style="223" bestFit="1" customWidth="1"/>
    <col min="8984" max="9216" width="9.140625" style="223"/>
    <col min="9217" max="9217" width="3" style="223" customWidth="1"/>
    <col min="9218" max="9218" width="88.42578125" style="223" customWidth="1"/>
    <col min="9219" max="9219" width="12.7109375" style="223" customWidth="1"/>
    <col min="9220" max="9220" width="12.85546875" style="223" customWidth="1"/>
    <col min="9221" max="9221" width="12.28515625" style="223" customWidth="1"/>
    <col min="9222" max="9222" width="10.28515625" style="223" customWidth="1"/>
    <col min="9223" max="9223" width="8.7109375" style="223" customWidth="1"/>
    <col min="9224" max="9224" width="11" style="223" customWidth="1"/>
    <col min="9225" max="9225" width="9.42578125" style="223" customWidth="1"/>
    <col min="9226" max="9226" width="10.42578125" style="223" customWidth="1"/>
    <col min="9227" max="9227" width="14.28515625" style="223" customWidth="1"/>
    <col min="9228" max="9229" width="9.5703125" style="223" customWidth="1"/>
    <col min="9230" max="9233" width="12" style="223" customWidth="1"/>
    <col min="9234" max="9234" width="12.5703125" style="223" customWidth="1"/>
    <col min="9235" max="9235" width="11" style="223" customWidth="1"/>
    <col min="9236" max="9236" width="10.85546875" style="223" customWidth="1"/>
    <col min="9237" max="9237" width="14.28515625" style="223" customWidth="1"/>
    <col min="9238" max="9238" width="10.5703125" style="223" bestFit="1" customWidth="1"/>
    <col min="9239" max="9239" width="9.28515625" style="223" bestFit="1" customWidth="1"/>
    <col min="9240" max="9472" width="9.140625" style="223"/>
    <col min="9473" max="9473" width="3" style="223" customWidth="1"/>
    <col min="9474" max="9474" width="88.42578125" style="223" customWidth="1"/>
    <col min="9475" max="9475" width="12.7109375" style="223" customWidth="1"/>
    <col min="9476" max="9476" width="12.85546875" style="223" customWidth="1"/>
    <col min="9477" max="9477" width="12.28515625" style="223" customWidth="1"/>
    <col min="9478" max="9478" width="10.28515625" style="223" customWidth="1"/>
    <col min="9479" max="9479" width="8.7109375" style="223" customWidth="1"/>
    <col min="9480" max="9480" width="11" style="223" customWidth="1"/>
    <col min="9481" max="9481" width="9.42578125" style="223" customWidth="1"/>
    <col min="9482" max="9482" width="10.42578125" style="223" customWidth="1"/>
    <col min="9483" max="9483" width="14.28515625" style="223" customWidth="1"/>
    <col min="9484" max="9485" width="9.5703125" style="223" customWidth="1"/>
    <col min="9486" max="9489" width="12" style="223" customWidth="1"/>
    <col min="9490" max="9490" width="12.5703125" style="223" customWidth="1"/>
    <col min="9491" max="9491" width="11" style="223" customWidth="1"/>
    <col min="9492" max="9492" width="10.85546875" style="223" customWidth="1"/>
    <col min="9493" max="9493" width="14.28515625" style="223" customWidth="1"/>
    <col min="9494" max="9494" width="10.5703125" style="223" bestFit="1" customWidth="1"/>
    <col min="9495" max="9495" width="9.28515625" style="223" bestFit="1" customWidth="1"/>
    <col min="9496" max="9728" width="9.140625" style="223"/>
    <col min="9729" max="9729" width="3" style="223" customWidth="1"/>
    <col min="9730" max="9730" width="88.42578125" style="223" customWidth="1"/>
    <col min="9731" max="9731" width="12.7109375" style="223" customWidth="1"/>
    <col min="9732" max="9732" width="12.85546875" style="223" customWidth="1"/>
    <col min="9733" max="9733" width="12.28515625" style="223" customWidth="1"/>
    <col min="9734" max="9734" width="10.28515625" style="223" customWidth="1"/>
    <col min="9735" max="9735" width="8.7109375" style="223" customWidth="1"/>
    <col min="9736" max="9736" width="11" style="223" customWidth="1"/>
    <col min="9737" max="9737" width="9.42578125" style="223" customWidth="1"/>
    <col min="9738" max="9738" width="10.42578125" style="223" customWidth="1"/>
    <col min="9739" max="9739" width="14.28515625" style="223" customWidth="1"/>
    <col min="9740" max="9741" width="9.5703125" style="223" customWidth="1"/>
    <col min="9742" max="9745" width="12" style="223" customWidth="1"/>
    <col min="9746" max="9746" width="12.5703125" style="223" customWidth="1"/>
    <col min="9747" max="9747" width="11" style="223" customWidth="1"/>
    <col min="9748" max="9748" width="10.85546875" style="223" customWidth="1"/>
    <col min="9749" max="9749" width="14.28515625" style="223" customWidth="1"/>
    <col min="9750" max="9750" width="10.5703125" style="223" bestFit="1" customWidth="1"/>
    <col min="9751" max="9751" width="9.28515625" style="223" bestFit="1" customWidth="1"/>
    <col min="9752" max="9984" width="9.140625" style="223"/>
    <col min="9985" max="9985" width="3" style="223" customWidth="1"/>
    <col min="9986" max="9986" width="88.42578125" style="223" customWidth="1"/>
    <col min="9987" max="9987" width="12.7109375" style="223" customWidth="1"/>
    <col min="9988" max="9988" width="12.85546875" style="223" customWidth="1"/>
    <col min="9989" max="9989" width="12.28515625" style="223" customWidth="1"/>
    <col min="9990" max="9990" width="10.28515625" style="223" customWidth="1"/>
    <col min="9991" max="9991" width="8.7109375" style="223" customWidth="1"/>
    <col min="9992" max="9992" width="11" style="223" customWidth="1"/>
    <col min="9993" max="9993" width="9.42578125" style="223" customWidth="1"/>
    <col min="9994" max="9994" width="10.42578125" style="223" customWidth="1"/>
    <col min="9995" max="9995" width="14.28515625" style="223" customWidth="1"/>
    <col min="9996" max="9997" width="9.5703125" style="223" customWidth="1"/>
    <col min="9998" max="10001" width="12" style="223" customWidth="1"/>
    <col min="10002" max="10002" width="12.5703125" style="223" customWidth="1"/>
    <col min="10003" max="10003" width="11" style="223" customWidth="1"/>
    <col min="10004" max="10004" width="10.85546875" style="223" customWidth="1"/>
    <col min="10005" max="10005" width="14.28515625" style="223" customWidth="1"/>
    <col min="10006" max="10006" width="10.5703125" style="223" bestFit="1" customWidth="1"/>
    <col min="10007" max="10007" width="9.28515625" style="223" bestFit="1" customWidth="1"/>
    <col min="10008" max="10240" width="9.140625" style="223"/>
    <col min="10241" max="10241" width="3" style="223" customWidth="1"/>
    <col min="10242" max="10242" width="88.42578125" style="223" customWidth="1"/>
    <col min="10243" max="10243" width="12.7109375" style="223" customWidth="1"/>
    <col min="10244" max="10244" width="12.85546875" style="223" customWidth="1"/>
    <col min="10245" max="10245" width="12.28515625" style="223" customWidth="1"/>
    <col min="10246" max="10246" width="10.28515625" style="223" customWidth="1"/>
    <col min="10247" max="10247" width="8.7109375" style="223" customWidth="1"/>
    <col min="10248" max="10248" width="11" style="223" customWidth="1"/>
    <col min="10249" max="10249" width="9.42578125" style="223" customWidth="1"/>
    <col min="10250" max="10250" width="10.42578125" style="223" customWidth="1"/>
    <col min="10251" max="10251" width="14.28515625" style="223" customWidth="1"/>
    <col min="10252" max="10253" width="9.5703125" style="223" customWidth="1"/>
    <col min="10254" max="10257" width="12" style="223" customWidth="1"/>
    <col min="10258" max="10258" width="12.5703125" style="223" customWidth="1"/>
    <col min="10259" max="10259" width="11" style="223" customWidth="1"/>
    <col min="10260" max="10260" width="10.85546875" style="223" customWidth="1"/>
    <col min="10261" max="10261" width="14.28515625" style="223" customWidth="1"/>
    <col min="10262" max="10262" width="10.5703125" style="223" bestFit="1" customWidth="1"/>
    <col min="10263" max="10263" width="9.28515625" style="223" bestFit="1" customWidth="1"/>
    <col min="10264" max="10496" width="9.140625" style="223"/>
    <col min="10497" max="10497" width="3" style="223" customWidth="1"/>
    <col min="10498" max="10498" width="88.42578125" style="223" customWidth="1"/>
    <col min="10499" max="10499" width="12.7109375" style="223" customWidth="1"/>
    <col min="10500" max="10500" width="12.85546875" style="223" customWidth="1"/>
    <col min="10501" max="10501" width="12.28515625" style="223" customWidth="1"/>
    <col min="10502" max="10502" width="10.28515625" style="223" customWidth="1"/>
    <col min="10503" max="10503" width="8.7109375" style="223" customWidth="1"/>
    <col min="10504" max="10504" width="11" style="223" customWidth="1"/>
    <col min="10505" max="10505" width="9.42578125" style="223" customWidth="1"/>
    <col min="10506" max="10506" width="10.42578125" style="223" customWidth="1"/>
    <col min="10507" max="10507" width="14.28515625" style="223" customWidth="1"/>
    <col min="10508" max="10509" width="9.5703125" style="223" customWidth="1"/>
    <col min="10510" max="10513" width="12" style="223" customWidth="1"/>
    <col min="10514" max="10514" width="12.5703125" style="223" customWidth="1"/>
    <col min="10515" max="10515" width="11" style="223" customWidth="1"/>
    <col min="10516" max="10516" width="10.85546875" style="223" customWidth="1"/>
    <col min="10517" max="10517" width="14.28515625" style="223" customWidth="1"/>
    <col min="10518" max="10518" width="10.5703125" style="223" bestFit="1" customWidth="1"/>
    <col min="10519" max="10519" width="9.28515625" style="223" bestFit="1" customWidth="1"/>
    <col min="10520" max="10752" width="9.140625" style="223"/>
    <col min="10753" max="10753" width="3" style="223" customWidth="1"/>
    <col min="10754" max="10754" width="88.42578125" style="223" customWidth="1"/>
    <col min="10755" max="10755" width="12.7109375" style="223" customWidth="1"/>
    <col min="10756" max="10756" width="12.85546875" style="223" customWidth="1"/>
    <col min="10757" max="10757" width="12.28515625" style="223" customWidth="1"/>
    <col min="10758" max="10758" width="10.28515625" style="223" customWidth="1"/>
    <col min="10759" max="10759" width="8.7109375" style="223" customWidth="1"/>
    <col min="10760" max="10760" width="11" style="223" customWidth="1"/>
    <col min="10761" max="10761" width="9.42578125" style="223" customWidth="1"/>
    <col min="10762" max="10762" width="10.42578125" style="223" customWidth="1"/>
    <col min="10763" max="10763" width="14.28515625" style="223" customWidth="1"/>
    <col min="10764" max="10765" width="9.5703125" style="223" customWidth="1"/>
    <col min="10766" max="10769" width="12" style="223" customWidth="1"/>
    <col min="10770" max="10770" width="12.5703125" style="223" customWidth="1"/>
    <col min="10771" max="10771" width="11" style="223" customWidth="1"/>
    <col min="10772" max="10772" width="10.85546875" style="223" customWidth="1"/>
    <col min="10773" max="10773" width="14.28515625" style="223" customWidth="1"/>
    <col min="10774" max="10774" width="10.5703125" style="223" bestFit="1" customWidth="1"/>
    <col min="10775" max="10775" width="9.28515625" style="223" bestFit="1" customWidth="1"/>
    <col min="10776" max="11008" width="9.140625" style="223"/>
    <col min="11009" max="11009" width="3" style="223" customWidth="1"/>
    <col min="11010" max="11010" width="88.42578125" style="223" customWidth="1"/>
    <col min="11011" max="11011" width="12.7109375" style="223" customWidth="1"/>
    <col min="11012" max="11012" width="12.85546875" style="223" customWidth="1"/>
    <col min="11013" max="11013" width="12.28515625" style="223" customWidth="1"/>
    <col min="11014" max="11014" width="10.28515625" style="223" customWidth="1"/>
    <col min="11015" max="11015" width="8.7109375" style="223" customWidth="1"/>
    <col min="11016" max="11016" width="11" style="223" customWidth="1"/>
    <col min="11017" max="11017" width="9.42578125" style="223" customWidth="1"/>
    <col min="11018" max="11018" width="10.42578125" style="223" customWidth="1"/>
    <col min="11019" max="11019" width="14.28515625" style="223" customWidth="1"/>
    <col min="11020" max="11021" width="9.5703125" style="223" customWidth="1"/>
    <col min="11022" max="11025" width="12" style="223" customWidth="1"/>
    <col min="11026" max="11026" width="12.5703125" style="223" customWidth="1"/>
    <col min="11027" max="11027" width="11" style="223" customWidth="1"/>
    <col min="11028" max="11028" width="10.85546875" style="223" customWidth="1"/>
    <col min="11029" max="11029" width="14.28515625" style="223" customWidth="1"/>
    <col min="11030" max="11030" width="10.5703125" style="223" bestFit="1" customWidth="1"/>
    <col min="11031" max="11031" width="9.28515625" style="223" bestFit="1" customWidth="1"/>
    <col min="11032" max="11264" width="9.140625" style="223"/>
    <col min="11265" max="11265" width="3" style="223" customWidth="1"/>
    <col min="11266" max="11266" width="88.42578125" style="223" customWidth="1"/>
    <col min="11267" max="11267" width="12.7109375" style="223" customWidth="1"/>
    <col min="11268" max="11268" width="12.85546875" style="223" customWidth="1"/>
    <col min="11269" max="11269" width="12.28515625" style="223" customWidth="1"/>
    <col min="11270" max="11270" width="10.28515625" style="223" customWidth="1"/>
    <col min="11271" max="11271" width="8.7109375" style="223" customWidth="1"/>
    <col min="11272" max="11272" width="11" style="223" customWidth="1"/>
    <col min="11273" max="11273" width="9.42578125" style="223" customWidth="1"/>
    <col min="11274" max="11274" width="10.42578125" style="223" customWidth="1"/>
    <col min="11275" max="11275" width="14.28515625" style="223" customWidth="1"/>
    <col min="11276" max="11277" width="9.5703125" style="223" customWidth="1"/>
    <col min="11278" max="11281" width="12" style="223" customWidth="1"/>
    <col min="11282" max="11282" width="12.5703125" style="223" customWidth="1"/>
    <col min="11283" max="11283" width="11" style="223" customWidth="1"/>
    <col min="11284" max="11284" width="10.85546875" style="223" customWidth="1"/>
    <col min="11285" max="11285" width="14.28515625" style="223" customWidth="1"/>
    <col min="11286" max="11286" width="10.5703125" style="223" bestFit="1" customWidth="1"/>
    <col min="11287" max="11287" width="9.28515625" style="223" bestFit="1" customWidth="1"/>
    <col min="11288" max="11520" width="9.140625" style="223"/>
    <col min="11521" max="11521" width="3" style="223" customWidth="1"/>
    <col min="11522" max="11522" width="88.42578125" style="223" customWidth="1"/>
    <col min="11523" max="11523" width="12.7109375" style="223" customWidth="1"/>
    <col min="11524" max="11524" width="12.85546875" style="223" customWidth="1"/>
    <col min="11525" max="11525" width="12.28515625" style="223" customWidth="1"/>
    <col min="11526" max="11526" width="10.28515625" style="223" customWidth="1"/>
    <col min="11527" max="11527" width="8.7109375" style="223" customWidth="1"/>
    <col min="11528" max="11528" width="11" style="223" customWidth="1"/>
    <col min="11529" max="11529" width="9.42578125" style="223" customWidth="1"/>
    <col min="11530" max="11530" width="10.42578125" style="223" customWidth="1"/>
    <col min="11531" max="11531" width="14.28515625" style="223" customWidth="1"/>
    <col min="11532" max="11533" width="9.5703125" style="223" customWidth="1"/>
    <col min="11534" max="11537" width="12" style="223" customWidth="1"/>
    <col min="11538" max="11538" width="12.5703125" style="223" customWidth="1"/>
    <col min="11539" max="11539" width="11" style="223" customWidth="1"/>
    <col min="11540" max="11540" width="10.85546875" style="223" customWidth="1"/>
    <col min="11541" max="11541" width="14.28515625" style="223" customWidth="1"/>
    <col min="11542" max="11542" width="10.5703125" style="223" bestFit="1" customWidth="1"/>
    <col min="11543" max="11543" width="9.28515625" style="223" bestFit="1" customWidth="1"/>
    <col min="11544" max="11776" width="9.140625" style="223"/>
    <col min="11777" max="11777" width="3" style="223" customWidth="1"/>
    <col min="11778" max="11778" width="88.42578125" style="223" customWidth="1"/>
    <col min="11779" max="11779" width="12.7109375" style="223" customWidth="1"/>
    <col min="11780" max="11780" width="12.85546875" style="223" customWidth="1"/>
    <col min="11781" max="11781" width="12.28515625" style="223" customWidth="1"/>
    <col min="11782" max="11782" width="10.28515625" style="223" customWidth="1"/>
    <col min="11783" max="11783" width="8.7109375" style="223" customWidth="1"/>
    <col min="11784" max="11784" width="11" style="223" customWidth="1"/>
    <col min="11785" max="11785" width="9.42578125" style="223" customWidth="1"/>
    <col min="11786" max="11786" width="10.42578125" style="223" customWidth="1"/>
    <col min="11787" max="11787" width="14.28515625" style="223" customWidth="1"/>
    <col min="11788" max="11789" width="9.5703125" style="223" customWidth="1"/>
    <col min="11790" max="11793" width="12" style="223" customWidth="1"/>
    <col min="11794" max="11794" width="12.5703125" style="223" customWidth="1"/>
    <col min="11795" max="11795" width="11" style="223" customWidth="1"/>
    <col min="11796" max="11796" width="10.85546875" style="223" customWidth="1"/>
    <col min="11797" max="11797" width="14.28515625" style="223" customWidth="1"/>
    <col min="11798" max="11798" width="10.5703125" style="223" bestFit="1" customWidth="1"/>
    <col min="11799" max="11799" width="9.28515625" style="223" bestFit="1" customWidth="1"/>
    <col min="11800" max="12032" width="9.140625" style="223"/>
    <col min="12033" max="12033" width="3" style="223" customWidth="1"/>
    <col min="12034" max="12034" width="88.42578125" style="223" customWidth="1"/>
    <col min="12035" max="12035" width="12.7109375" style="223" customWidth="1"/>
    <col min="12036" max="12036" width="12.85546875" style="223" customWidth="1"/>
    <col min="12037" max="12037" width="12.28515625" style="223" customWidth="1"/>
    <col min="12038" max="12038" width="10.28515625" style="223" customWidth="1"/>
    <col min="12039" max="12039" width="8.7109375" style="223" customWidth="1"/>
    <col min="12040" max="12040" width="11" style="223" customWidth="1"/>
    <col min="12041" max="12041" width="9.42578125" style="223" customWidth="1"/>
    <col min="12042" max="12042" width="10.42578125" style="223" customWidth="1"/>
    <col min="12043" max="12043" width="14.28515625" style="223" customWidth="1"/>
    <col min="12044" max="12045" width="9.5703125" style="223" customWidth="1"/>
    <col min="12046" max="12049" width="12" style="223" customWidth="1"/>
    <col min="12050" max="12050" width="12.5703125" style="223" customWidth="1"/>
    <col min="12051" max="12051" width="11" style="223" customWidth="1"/>
    <col min="12052" max="12052" width="10.85546875" style="223" customWidth="1"/>
    <col min="12053" max="12053" width="14.28515625" style="223" customWidth="1"/>
    <col min="12054" max="12054" width="10.5703125" style="223" bestFit="1" customWidth="1"/>
    <col min="12055" max="12055" width="9.28515625" style="223" bestFit="1" customWidth="1"/>
    <col min="12056" max="12288" width="9.140625" style="223"/>
    <col min="12289" max="12289" width="3" style="223" customWidth="1"/>
    <col min="12290" max="12290" width="88.42578125" style="223" customWidth="1"/>
    <col min="12291" max="12291" width="12.7109375" style="223" customWidth="1"/>
    <col min="12292" max="12292" width="12.85546875" style="223" customWidth="1"/>
    <col min="12293" max="12293" width="12.28515625" style="223" customWidth="1"/>
    <col min="12294" max="12294" width="10.28515625" style="223" customWidth="1"/>
    <col min="12295" max="12295" width="8.7109375" style="223" customWidth="1"/>
    <col min="12296" max="12296" width="11" style="223" customWidth="1"/>
    <col min="12297" max="12297" width="9.42578125" style="223" customWidth="1"/>
    <col min="12298" max="12298" width="10.42578125" style="223" customWidth="1"/>
    <col min="12299" max="12299" width="14.28515625" style="223" customWidth="1"/>
    <col min="12300" max="12301" width="9.5703125" style="223" customWidth="1"/>
    <col min="12302" max="12305" width="12" style="223" customWidth="1"/>
    <col min="12306" max="12306" width="12.5703125" style="223" customWidth="1"/>
    <col min="12307" max="12307" width="11" style="223" customWidth="1"/>
    <col min="12308" max="12308" width="10.85546875" style="223" customWidth="1"/>
    <col min="12309" max="12309" width="14.28515625" style="223" customWidth="1"/>
    <col min="12310" max="12310" width="10.5703125" style="223" bestFit="1" customWidth="1"/>
    <col min="12311" max="12311" width="9.28515625" style="223" bestFit="1" customWidth="1"/>
    <col min="12312" max="12544" width="9.140625" style="223"/>
    <col min="12545" max="12545" width="3" style="223" customWidth="1"/>
    <col min="12546" max="12546" width="88.42578125" style="223" customWidth="1"/>
    <col min="12547" max="12547" width="12.7109375" style="223" customWidth="1"/>
    <col min="12548" max="12548" width="12.85546875" style="223" customWidth="1"/>
    <col min="12549" max="12549" width="12.28515625" style="223" customWidth="1"/>
    <col min="12550" max="12550" width="10.28515625" style="223" customWidth="1"/>
    <col min="12551" max="12551" width="8.7109375" style="223" customWidth="1"/>
    <col min="12552" max="12552" width="11" style="223" customWidth="1"/>
    <col min="12553" max="12553" width="9.42578125" style="223" customWidth="1"/>
    <col min="12554" max="12554" width="10.42578125" style="223" customWidth="1"/>
    <col min="12555" max="12555" width="14.28515625" style="223" customWidth="1"/>
    <col min="12556" max="12557" width="9.5703125" style="223" customWidth="1"/>
    <col min="12558" max="12561" width="12" style="223" customWidth="1"/>
    <col min="12562" max="12562" width="12.5703125" style="223" customWidth="1"/>
    <col min="12563" max="12563" width="11" style="223" customWidth="1"/>
    <col min="12564" max="12564" width="10.85546875" style="223" customWidth="1"/>
    <col min="12565" max="12565" width="14.28515625" style="223" customWidth="1"/>
    <col min="12566" max="12566" width="10.5703125" style="223" bestFit="1" customWidth="1"/>
    <col min="12567" max="12567" width="9.28515625" style="223" bestFit="1" customWidth="1"/>
    <col min="12568" max="12800" width="9.140625" style="223"/>
    <col min="12801" max="12801" width="3" style="223" customWidth="1"/>
    <col min="12802" max="12802" width="88.42578125" style="223" customWidth="1"/>
    <col min="12803" max="12803" width="12.7109375" style="223" customWidth="1"/>
    <col min="12804" max="12804" width="12.85546875" style="223" customWidth="1"/>
    <col min="12805" max="12805" width="12.28515625" style="223" customWidth="1"/>
    <col min="12806" max="12806" width="10.28515625" style="223" customWidth="1"/>
    <col min="12807" max="12807" width="8.7109375" style="223" customWidth="1"/>
    <col min="12808" max="12808" width="11" style="223" customWidth="1"/>
    <col min="12809" max="12809" width="9.42578125" style="223" customWidth="1"/>
    <col min="12810" max="12810" width="10.42578125" style="223" customWidth="1"/>
    <col min="12811" max="12811" width="14.28515625" style="223" customWidth="1"/>
    <col min="12812" max="12813" width="9.5703125" style="223" customWidth="1"/>
    <col min="12814" max="12817" width="12" style="223" customWidth="1"/>
    <col min="12818" max="12818" width="12.5703125" style="223" customWidth="1"/>
    <col min="12819" max="12819" width="11" style="223" customWidth="1"/>
    <col min="12820" max="12820" width="10.85546875" style="223" customWidth="1"/>
    <col min="12821" max="12821" width="14.28515625" style="223" customWidth="1"/>
    <col min="12822" max="12822" width="10.5703125" style="223" bestFit="1" customWidth="1"/>
    <col min="12823" max="12823" width="9.28515625" style="223" bestFit="1" customWidth="1"/>
    <col min="12824" max="13056" width="9.140625" style="223"/>
    <col min="13057" max="13057" width="3" style="223" customWidth="1"/>
    <col min="13058" max="13058" width="88.42578125" style="223" customWidth="1"/>
    <col min="13059" max="13059" width="12.7109375" style="223" customWidth="1"/>
    <col min="13060" max="13060" width="12.85546875" style="223" customWidth="1"/>
    <col min="13061" max="13061" width="12.28515625" style="223" customWidth="1"/>
    <col min="13062" max="13062" width="10.28515625" style="223" customWidth="1"/>
    <col min="13063" max="13063" width="8.7109375" style="223" customWidth="1"/>
    <col min="13064" max="13064" width="11" style="223" customWidth="1"/>
    <col min="13065" max="13065" width="9.42578125" style="223" customWidth="1"/>
    <col min="13066" max="13066" width="10.42578125" style="223" customWidth="1"/>
    <col min="13067" max="13067" width="14.28515625" style="223" customWidth="1"/>
    <col min="13068" max="13069" width="9.5703125" style="223" customWidth="1"/>
    <col min="13070" max="13073" width="12" style="223" customWidth="1"/>
    <col min="13074" max="13074" width="12.5703125" style="223" customWidth="1"/>
    <col min="13075" max="13075" width="11" style="223" customWidth="1"/>
    <col min="13076" max="13076" width="10.85546875" style="223" customWidth="1"/>
    <col min="13077" max="13077" width="14.28515625" style="223" customWidth="1"/>
    <col min="13078" max="13078" width="10.5703125" style="223" bestFit="1" customWidth="1"/>
    <col min="13079" max="13079" width="9.28515625" style="223" bestFit="1" customWidth="1"/>
    <col min="13080" max="13312" width="9.140625" style="223"/>
    <col min="13313" max="13313" width="3" style="223" customWidth="1"/>
    <col min="13314" max="13314" width="88.42578125" style="223" customWidth="1"/>
    <col min="13315" max="13315" width="12.7109375" style="223" customWidth="1"/>
    <col min="13316" max="13316" width="12.85546875" style="223" customWidth="1"/>
    <col min="13317" max="13317" width="12.28515625" style="223" customWidth="1"/>
    <col min="13318" max="13318" width="10.28515625" style="223" customWidth="1"/>
    <col min="13319" max="13319" width="8.7109375" style="223" customWidth="1"/>
    <col min="13320" max="13320" width="11" style="223" customWidth="1"/>
    <col min="13321" max="13321" width="9.42578125" style="223" customWidth="1"/>
    <col min="13322" max="13322" width="10.42578125" style="223" customWidth="1"/>
    <col min="13323" max="13323" width="14.28515625" style="223" customWidth="1"/>
    <col min="13324" max="13325" width="9.5703125" style="223" customWidth="1"/>
    <col min="13326" max="13329" width="12" style="223" customWidth="1"/>
    <col min="13330" max="13330" width="12.5703125" style="223" customWidth="1"/>
    <col min="13331" max="13331" width="11" style="223" customWidth="1"/>
    <col min="13332" max="13332" width="10.85546875" style="223" customWidth="1"/>
    <col min="13333" max="13333" width="14.28515625" style="223" customWidth="1"/>
    <col min="13334" max="13334" width="10.5703125" style="223" bestFit="1" customWidth="1"/>
    <col min="13335" max="13335" width="9.28515625" style="223" bestFit="1" customWidth="1"/>
    <col min="13336" max="13568" width="9.140625" style="223"/>
    <col min="13569" max="13569" width="3" style="223" customWidth="1"/>
    <col min="13570" max="13570" width="88.42578125" style="223" customWidth="1"/>
    <col min="13571" max="13571" width="12.7109375" style="223" customWidth="1"/>
    <col min="13572" max="13572" width="12.85546875" style="223" customWidth="1"/>
    <col min="13573" max="13573" width="12.28515625" style="223" customWidth="1"/>
    <col min="13574" max="13574" width="10.28515625" style="223" customWidth="1"/>
    <col min="13575" max="13575" width="8.7109375" style="223" customWidth="1"/>
    <col min="13576" max="13576" width="11" style="223" customWidth="1"/>
    <col min="13577" max="13577" width="9.42578125" style="223" customWidth="1"/>
    <col min="13578" max="13578" width="10.42578125" style="223" customWidth="1"/>
    <col min="13579" max="13579" width="14.28515625" style="223" customWidth="1"/>
    <col min="13580" max="13581" width="9.5703125" style="223" customWidth="1"/>
    <col min="13582" max="13585" width="12" style="223" customWidth="1"/>
    <col min="13586" max="13586" width="12.5703125" style="223" customWidth="1"/>
    <col min="13587" max="13587" width="11" style="223" customWidth="1"/>
    <col min="13588" max="13588" width="10.85546875" style="223" customWidth="1"/>
    <col min="13589" max="13589" width="14.28515625" style="223" customWidth="1"/>
    <col min="13590" max="13590" width="10.5703125" style="223" bestFit="1" customWidth="1"/>
    <col min="13591" max="13591" width="9.28515625" style="223" bestFit="1" customWidth="1"/>
    <col min="13592" max="13824" width="9.140625" style="223"/>
    <col min="13825" max="13825" width="3" style="223" customWidth="1"/>
    <col min="13826" max="13826" width="88.42578125" style="223" customWidth="1"/>
    <col min="13827" max="13827" width="12.7109375" style="223" customWidth="1"/>
    <col min="13828" max="13828" width="12.85546875" style="223" customWidth="1"/>
    <col min="13829" max="13829" width="12.28515625" style="223" customWidth="1"/>
    <col min="13830" max="13830" width="10.28515625" style="223" customWidth="1"/>
    <col min="13831" max="13831" width="8.7109375" style="223" customWidth="1"/>
    <col min="13832" max="13832" width="11" style="223" customWidth="1"/>
    <col min="13833" max="13833" width="9.42578125" style="223" customWidth="1"/>
    <col min="13834" max="13834" width="10.42578125" style="223" customWidth="1"/>
    <col min="13835" max="13835" width="14.28515625" style="223" customWidth="1"/>
    <col min="13836" max="13837" width="9.5703125" style="223" customWidth="1"/>
    <col min="13838" max="13841" width="12" style="223" customWidth="1"/>
    <col min="13842" max="13842" width="12.5703125" style="223" customWidth="1"/>
    <col min="13843" max="13843" width="11" style="223" customWidth="1"/>
    <col min="13844" max="13844" width="10.85546875" style="223" customWidth="1"/>
    <col min="13845" max="13845" width="14.28515625" style="223" customWidth="1"/>
    <col min="13846" max="13846" width="10.5703125" style="223" bestFit="1" customWidth="1"/>
    <col min="13847" max="13847" width="9.28515625" style="223" bestFit="1" customWidth="1"/>
    <col min="13848" max="14080" width="9.140625" style="223"/>
    <col min="14081" max="14081" width="3" style="223" customWidth="1"/>
    <col min="14082" max="14082" width="88.42578125" style="223" customWidth="1"/>
    <col min="14083" max="14083" width="12.7109375" style="223" customWidth="1"/>
    <col min="14084" max="14084" width="12.85546875" style="223" customWidth="1"/>
    <col min="14085" max="14085" width="12.28515625" style="223" customWidth="1"/>
    <col min="14086" max="14086" width="10.28515625" style="223" customWidth="1"/>
    <col min="14087" max="14087" width="8.7109375" style="223" customWidth="1"/>
    <col min="14088" max="14088" width="11" style="223" customWidth="1"/>
    <col min="14089" max="14089" width="9.42578125" style="223" customWidth="1"/>
    <col min="14090" max="14090" width="10.42578125" style="223" customWidth="1"/>
    <col min="14091" max="14091" width="14.28515625" style="223" customWidth="1"/>
    <col min="14092" max="14093" width="9.5703125" style="223" customWidth="1"/>
    <col min="14094" max="14097" width="12" style="223" customWidth="1"/>
    <col min="14098" max="14098" width="12.5703125" style="223" customWidth="1"/>
    <col min="14099" max="14099" width="11" style="223" customWidth="1"/>
    <col min="14100" max="14100" width="10.85546875" style="223" customWidth="1"/>
    <col min="14101" max="14101" width="14.28515625" style="223" customWidth="1"/>
    <col min="14102" max="14102" width="10.5703125" style="223" bestFit="1" customWidth="1"/>
    <col min="14103" max="14103" width="9.28515625" style="223" bestFit="1" customWidth="1"/>
    <col min="14104" max="14336" width="9.140625" style="223"/>
    <col min="14337" max="14337" width="3" style="223" customWidth="1"/>
    <col min="14338" max="14338" width="88.42578125" style="223" customWidth="1"/>
    <col min="14339" max="14339" width="12.7109375" style="223" customWidth="1"/>
    <col min="14340" max="14340" width="12.85546875" style="223" customWidth="1"/>
    <col min="14341" max="14341" width="12.28515625" style="223" customWidth="1"/>
    <col min="14342" max="14342" width="10.28515625" style="223" customWidth="1"/>
    <col min="14343" max="14343" width="8.7109375" style="223" customWidth="1"/>
    <col min="14344" max="14344" width="11" style="223" customWidth="1"/>
    <col min="14345" max="14345" width="9.42578125" style="223" customWidth="1"/>
    <col min="14346" max="14346" width="10.42578125" style="223" customWidth="1"/>
    <col min="14347" max="14347" width="14.28515625" style="223" customWidth="1"/>
    <col min="14348" max="14349" width="9.5703125" style="223" customWidth="1"/>
    <col min="14350" max="14353" width="12" style="223" customWidth="1"/>
    <col min="14354" max="14354" width="12.5703125" style="223" customWidth="1"/>
    <col min="14355" max="14355" width="11" style="223" customWidth="1"/>
    <col min="14356" max="14356" width="10.85546875" style="223" customWidth="1"/>
    <col min="14357" max="14357" width="14.28515625" style="223" customWidth="1"/>
    <col min="14358" max="14358" width="10.5703125" style="223" bestFit="1" customWidth="1"/>
    <col min="14359" max="14359" width="9.28515625" style="223" bestFit="1" customWidth="1"/>
    <col min="14360" max="14592" width="9.140625" style="223"/>
    <col min="14593" max="14593" width="3" style="223" customWidth="1"/>
    <col min="14594" max="14594" width="88.42578125" style="223" customWidth="1"/>
    <col min="14595" max="14595" width="12.7109375" style="223" customWidth="1"/>
    <col min="14596" max="14596" width="12.85546875" style="223" customWidth="1"/>
    <col min="14597" max="14597" width="12.28515625" style="223" customWidth="1"/>
    <col min="14598" max="14598" width="10.28515625" style="223" customWidth="1"/>
    <col min="14599" max="14599" width="8.7109375" style="223" customWidth="1"/>
    <col min="14600" max="14600" width="11" style="223" customWidth="1"/>
    <col min="14601" max="14601" width="9.42578125" style="223" customWidth="1"/>
    <col min="14602" max="14602" width="10.42578125" style="223" customWidth="1"/>
    <col min="14603" max="14603" width="14.28515625" style="223" customWidth="1"/>
    <col min="14604" max="14605" width="9.5703125" style="223" customWidth="1"/>
    <col min="14606" max="14609" width="12" style="223" customWidth="1"/>
    <col min="14610" max="14610" width="12.5703125" style="223" customWidth="1"/>
    <col min="14611" max="14611" width="11" style="223" customWidth="1"/>
    <col min="14612" max="14612" width="10.85546875" style="223" customWidth="1"/>
    <col min="14613" max="14613" width="14.28515625" style="223" customWidth="1"/>
    <col min="14614" max="14614" width="10.5703125" style="223" bestFit="1" customWidth="1"/>
    <col min="14615" max="14615" width="9.28515625" style="223" bestFit="1" customWidth="1"/>
    <col min="14616" max="14848" width="9.140625" style="223"/>
    <col min="14849" max="14849" width="3" style="223" customWidth="1"/>
    <col min="14850" max="14850" width="88.42578125" style="223" customWidth="1"/>
    <col min="14851" max="14851" width="12.7109375" style="223" customWidth="1"/>
    <col min="14852" max="14852" width="12.85546875" style="223" customWidth="1"/>
    <col min="14853" max="14853" width="12.28515625" style="223" customWidth="1"/>
    <col min="14854" max="14854" width="10.28515625" style="223" customWidth="1"/>
    <col min="14855" max="14855" width="8.7109375" style="223" customWidth="1"/>
    <col min="14856" max="14856" width="11" style="223" customWidth="1"/>
    <col min="14857" max="14857" width="9.42578125" style="223" customWidth="1"/>
    <col min="14858" max="14858" width="10.42578125" style="223" customWidth="1"/>
    <col min="14859" max="14859" width="14.28515625" style="223" customWidth="1"/>
    <col min="14860" max="14861" width="9.5703125" style="223" customWidth="1"/>
    <col min="14862" max="14865" width="12" style="223" customWidth="1"/>
    <col min="14866" max="14866" width="12.5703125" style="223" customWidth="1"/>
    <col min="14867" max="14867" width="11" style="223" customWidth="1"/>
    <col min="14868" max="14868" width="10.85546875" style="223" customWidth="1"/>
    <col min="14869" max="14869" width="14.28515625" style="223" customWidth="1"/>
    <col min="14870" max="14870" width="10.5703125" style="223" bestFit="1" customWidth="1"/>
    <col min="14871" max="14871" width="9.28515625" style="223" bestFit="1" customWidth="1"/>
    <col min="14872" max="15104" width="9.140625" style="223"/>
    <col min="15105" max="15105" width="3" style="223" customWidth="1"/>
    <col min="15106" max="15106" width="88.42578125" style="223" customWidth="1"/>
    <col min="15107" max="15107" width="12.7109375" style="223" customWidth="1"/>
    <col min="15108" max="15108" width="12.85546875" style="223" customWidth="1"/>
    <col min="15109" max="15109" width="12.28515625" style="223" customWidth="1"/>
    <col min="15110" max="15110" width="10.28515625" style="223" customWidth="1"/>
    <col min="15111" max="15111" width="8.7109375" style="223" customWidth="1"/>
    <col min="15112" max="15112" width="11" style="223" customWidth="1"/>
    <col min="15113" max="15113" width="9.42578125" style="223" customWidth="1"/>
    <col min="15114" max="15114" width="10.42578125" style="223" customWidth="1"/>
    <col min="15115" max="15115" width="14.28515625" style="223" customWidth="1"/>
    <col min="15116" max="15117" width="9.5703125" style="223" customWidth="1"/>
    <col min="15118" max="15121" width="12" style="223" customWidth="1"/>
    <col min="15122" max="15122" width="12.5703125" style="223" customWidth="1"/>
    <col min="15123" max="15123" width="11" style="223" customWidth="1"/>
    <col min="15124" max="15124" width="10.85546875" style="223" customWidth="1"/>
    <col min="15125" max="15125" width="14.28515625" style="223" customWidth="1"/>
    <col min="15126" max="15126" width="10.5703125" style="223" bestFit="1" customWidth="1"/>
    <col min="15127" max="15127" width="9.28515625" style="223" bestFit="1" customWidth="1"/>
    <col min="15128" max="15360" width="9.140625" style="223"/>
    <col min="15361" max="15361" width="3" style="223" customWidth="1"/>
    <col min="15362" max="15362" width="88.42578125" style="223" customWidth="1"/>
    <col min="15363" max="15363" width="12.7109375" style="223" customWidth="1"/>
    <col min="15364" max="15364" width="12.85546875" style="223" customWidth="1"/>
    <col min="15365" max="15365" width="12.28515625" style="223" customWidth="1"/>
    <col min="15366" max="15366" width="10.28515625" style="223" customWidth="1"/>
    <col min="15367" max="15367" width="8.7109375" style="223" customWidth="1"/>
    <col min="15368" max="15368" width="11" style="223" customWidth="1"/>
    <col min="15369" max="15369" width="9.42578125" style="223" customWidth="1"/>
    <col min="15370" max="15370" width="10.42578125" style="223" customWidth="1"/>
    <col min="15371" max="15371" width="14.28515625" style="223" customWidth="1"/>
    <col min="15372" max="15373" width="9.5703125" style="223" customWidth="1"/>
    <col min="15374" max="15377" width="12" style="223" customWidth="1"/>
    <col min="15378" max="15378" width="12.5703125" style="223" customWidth="1"/>
    <col min="15379" max="15379" width="11" style="223" customWidth="1"/>
    <col min="15380" max="15380" width="10.85546875" style="223" customWidth="1"/>
    <col min="15381" max="15381" width="14.28515625" style="223" customWidth="1"/>
    <col min="15382" max="15382" width="10.5703125" style="223" bestFit="1" customWidth="1"/>
    <col min="15383" max="15383" width="9.28515625" style="223" bestFit="1" customWidth="1"/>
    <col min="15384" max="15616" width="9.140625" style="223"/>
    <col min="15617" max="15617" width="3" style="223" customWidth="1"/>
    <col min="15618" max="15618" width="88.42578125" style="223" customWidth="1"/>
    <col min="15619" max="15619" width="12.7109375" style="223" customWidth="1"/>
    <col min="15620" max="15620" width="12.85546875" style="223" customWidth="1"/>
    <col min="15621" max="15621" width="12.28515625" style="223" customWidth="1"/>
    <col min="15622" max="15622" width="10.28515625" style="223" customWidth="1"/>
    <col min="15623" max="15623" width="8.7109375" style="223" customWidth="1"/>
    <col min="15624" max="15624" width="11" style="223" customWidth="1"/>
    <col min="15625" max="15625" width="9.42578125" style="223" customWidth="1"/>
    <col min="15626" max="15626" width="10.42578125" style="223" customWidth="1"/>
    <col min="15627" max="15627" width="14.28515625" style="223" customWidth="1"/>
    <col min="15628" max="15629" width="9.5703125" style="223" customWidth="1"/>
    <col min="15630" max="15633" width="12" style="223" customWidth="1"/>
    <col min="15634" max="15634" width="12.5703125" style="223" customWidth="1"/>
    <col min="15635" max="15635" width="11" style="223" customWidth="1"/>
    <col min="15636" max="15636" width="10.85546875" style="223" customWidth="1"/>
    <col min="15637" max="15637" width="14.28515625" style="223" customWidth="1"/>
    <col min="15638" max="15638" width="10.5703125" style="223" bestFit="1" customWidth="1"/>
    <col min="15639" max="15639" width="9.28515625" style="223" bestFit="1" customWidth="1"/>
    <col min="15640" max="15872" width="9.140625" style="223"/>
    <col min="15873" max="15873" width="3" style="223" customWidth="1"/>
    <col min="15874" max="15874" width="88.42578125" style="223" customWidth="1"/>
    <col min="15875" max="15875" width="12.7109375" style="223" customWidth="1"/>
    <col min="15876" max="15876" width="12.85546875" style="223" customWidth="1"/>
    <col min="15877" max="15877" width="12.28515625" style="223" customWidth="1"/>
    <col min="15878" max="15878" width="10.28515625" style="223" customWidth="1"/>
    <col min="15879" max="15879" width="8.7109375" style="223" customWidth="1"/>
    <col min="15880" max="15880" width="11" style="223" customWidth="1"/>
    <col min="15881" max="15881" width="9.42578125" style="223" customWidth="1"/>
    <col min="15882" max="15882" width="10.42578125" style="223" customWidth="1"/>
    <col min="15883" max="15883" width="14.28515625" style="223" customWidth="1"/>
    <col min="15884" max="15885" width="9.5703125" style="223" customWidth="1"/>
    <col min="15886" max="15889" width="12" style="223" customWidth="1"/>
    <col min="15890" max="15890" width="12.5703125" style="223" customWidth="1"/>
    <col min="15891" max="15891" width="11" style="223" customWidth="1"/>
    <col min="15892" max="15892" width="10.85546875" style="223" customWidth="1"/>
    <col min="15893" max="15893" width="14.28515625" style="223" customWidth="1"/>
    <col min="15894" max="15894" width="10.5703125" style="223" bestFit="1" customWidth="1"/>
    <col min="15895" max="15895" width="9.28515625" style="223" bestFit="1" customWidth="1"/>
    <col min="15896" max="16128" width="9.140625" style="223"/>
    <col min="16129" max="16129" width="3" style="223" customWidth="1"/>
    <col min="16130" max="16130" width="88.42578125" style="223" customWidth="1"/>
    <col min="16131" max="16131" width="12.7109375" style="223" customWidth="1"/>
    <col min="16132" max="16132" width="12.85546875" style="223" customWidth="1"/>
    <col min="16133" max="16133" width="12.28515625" style="223" customWidth="1"/>
    <col min="16134" max="16134" width="10.28515625" style="223" customWidth="1"/>
    <col min="16135" max="16135" width="8.7109375" style="223" customWidth="1"/>
    <col min="16136" max="16136" width="11" style="223" customWidth="1"/>
    <col min="16137" max="16137" width="9.42578125" style="223" customWidth="1"/>
    <col min="16138" max="16138" width="10.42578125" style="223" customWidth="1"/>
    <col min="16139" max="16139" width="14.28515625" style="223" customWidth="1"/>
    <col min="16140" max="16141" width="9.5703125" style="223" customWidth="1"/>
    <col min="16142" max="16145" width="12" style="223" customWidth="1"/>
    <col min="16146" max="16146" width="12.5703125" style="223" customWidth="1"/>
    <col min="16147" max="16147" width="11" style="223" customWidth="1"/>
    <col min="16148" max="16148" width="10.85546875" style="223" customWidth="1"/>
    <col min="16149" max="16149" width="14.28515625" style="223" customWidth="1"/>
    <col min="16150" max="16150" width="10.5703125" style="223" bestFit="1" customWidth="1"/>
    <col min="16151" max="16151" width="9.28515625" style="223" bestFit="1" customWidth="1"/>
    <col min="16152" max="16384" width="9.140625" style="223"/>
  </cols>
  <sheetData>
    <row r="1" spans="1:20" ht="25.5" customHeight="1">
      <c r="A1" s="7347"/>
      <c r="B1" s="7347"/>
      <c r="C1" s="7347"/>
      <c r="D1" s="7347"/>
      <c r="E1" s="7347"/>
      <c r="F1" s="7347"/>
      <c r="G1" s="7347"/>
      <c r="H1" s="7347"/>
      <c r="I1" s="7347"/>
      <c r="J1" s="7347"/>
      <c r="K1" s="7347"/>
      <c r="L1" s="7347"/>
      <c r="M1" s="7347"/>
      <c r="N1" s="7347"/>
      <c r="O1" s="7347"/>
      <c r="P1" s="7347"/>
      <c r="Q1" s="7347"/>
      <c r="R1" s="7347"/>
      <c r="S1" s="7347"/>
      <c r="T1" s="7347"/>
    </row>
    <row r="2" spans="1:20" ht="26.25" customHeight="1">
      <c r="A2" s="7348" t="s">
        <v>21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  <c r="Q2" s="7348"/>
      <c r="R2" s="7348"/>
      <c r="S2" s="7348"/>
      <c r="T2" s="7348"/>
    </row>
    <row r="3" spans="1:20" ht="37.5" customHeight="1">
      <c r="A3" s="7347" t="s">
        <v>394</v>
      </c>
      <c r="B3" s="7347"/>
      <c r="C3" s="7347"/>
      <c r="D3" s="7347"/>
      <c r="E3" s="7347"/>
      <c r="F3" s="7347"/>
      <c r="G3" s="7347"/>
      <c r="H3" s="7347"/>
      <c r="I3" s="7347"/>
      <c r="J3" s="7347"/>
      <c r="K3" s="7347"/>
      <c r="L3" s="7347"/>
      <c r="M3" s="7347"/>
      <c r="N3" s="7347"/>
      <c r="O3" s="7347"/>
      <c r="P3" s="7347"/>
      <c r="Q3" s="7347"/>
      <c r="R3" s="7347"/>
      <c r="S3" s="7347"/>
      <c r="T3" s="7347"/>
    </row>
    <row r="4" spans="1:20" ht="33" customHeight="1" thickBot="1">
      <c r="B4" s="405"/>
    </row>
    <row r="5" spans="1:20" ht="33" customHeight="1">
      <c r="B5" s="7325" t="s">
        <v>1</v>
      </c>
      <c r="C5" s="7328" t="s">
        <v>2</v>
      </c>
      <c r="D5" s="7351"/>
      <c r="E5" s="7351"/>
      <c r="F5" s="7328" t="s">
        <v>3</v>
      </c>
      <c r="G5" s="7351"/>
      <c r="H5" s="7354"/>
      <c r="I5" s="7329" t="s">
        <v>4</v>
      </c>
      <c r="J5" s="7351"/>
      <c r="K5" s="7351"/>
      <c r="L5" s="7328" t="s">
        <v>5</v>
      </c>
      <c r="M5" s="7351"/>
      <c r="N5" s="7354"/>
      <c r="O5" s="7328">
        <v>5</v>
      </c>
      <c r="P5" s="7351"/>
      <c r="Q5" s="7351"/>
      <c r="R5" s="7340" t="s">
        <v>22</v>
      </c>
      <c r="S5" s="7341"/>
      <c r="T5" s="7342"/>
    </row>
    <row r="6" spans="1:20" ht="33" customHeight="1" thickBot="1">
      <c r="B6" s="7349"/>
      <c r="C6" s="7352"/>
      <c r="D6" s="7353"/>
      <c r="E6" s="7353"/>
      <c r="F6" s="7355"/>
      <c r="G6" s="7356"/>
      <c r="H6" s="7357"/>
      <c r="I6" s="7356"/>
      <c r="J6" s="7356"/>
      <c r="K6" s="7356"/>
      <c r="L6" s="7358"/>
      <c r="M6" s="7359"/>
      <c r="N6" s="7360"/>
      <c r="O6" s="7352"/>
      <c r="P6" s="7353"/>
      <c r="Q6" s="7353"/>
      <c r="R6" s="7361"/>
      <c r="S6" s="7362"/>
      <c r="T6" s="7363"/>
    </row>
    <row r="7" spans="1:20" ht="78.75" customHeight="1" thickBot="1">
      <c r="B7" s="7350"/>
      <c r="C7" s="2833" t="s">
        <v>7</v>
      </c>
      <c r="D7" s="2833" t="s">
        <v>8</v>
      </c>
      <c r="E7" s="2834" t="s">
        <v>9</v>
      </c>
      <c r="F7" s="2833" t="s">
        <v>7</v>
      </c>
      <c r="G7" s="2833" t="s">
        <v>8</v>
      </c>
      <c r="H7" s="2834" t="s">
        <v>9</v>
      </c>
      <c r="I7" s="2833" t="s">
        <v>7</v>
      </c>
      <c r="J7" s="2833" t="s">
        <v>8</v>
      </c>
      <c r="K7" s="2834" t="s">
        <v>9</v>
      </c>
      <c r="L7" s="2833" t="s">
        <v>7</v>
      </c>
      <c r="M7" s="2833" t="s">
        <v>8</v>
      </c>
      <c r="N7" s="2834" t="s">
        <v>9</v>
      </c>
      <c r="O7" s="2833" t="s">
        <v>7</v>
      </c>
      <c r="P7" s="2833" t="s">
        <v>8</v>
      </c>
      <c r="Q7" s="2835" t="s">
        <v>9</v>
      </c>
      <c r="R7" s="2833" t="s">
        <v>7</v>
      </c>
      <c r="S7" s="2833" t="s">
        <v>8</v>
      </c>
      <c r="T7" s="1737" t="s">
        <v>9</v>
      </c>
    </row>
    <row r="8" spans="1:20" ht="34.5" customHeight="1" thickBot="1">
      <c r="B8" s="2740" t="s">
        <v>10</v>
      </c>
      <c r="C8" s="2741"/>
      <c r="D8" s="2742"/>
      <c r="E8" s="2743"/>
      <c r="F8" s="2742"/>
      <c r="G8" s="2742"/>
      <c r="H8" s="2744"/>
      <c r="I8" s="2745"/>
      <c r="J8" s="2742"/>
      <c r="K8" s="2743"/>
      <c r="L8" s="2742"/>
      <c r="M8" s="2742"/>
      <c r="N8" s="2744"/>
      <c r="O8" s="2746"/>
      <c r="P8" s="2747"/>
      <c r="Q8" s="2743"/>
      <c r="R8" s="2748"/>
      <c r="S8" s="2748"/>
      <c r="T8" s="2749"/>
    </row>
    <row r="9" spans="1:20" ht="31.5" customHeight="1">
      <c r="B9" s="2750" t="s">
        <v>32</v>
      </c>
      <c r="C9" s="2751">
        <f t="shared" ref="C9:T11" si="0">C22+C15</f>
        <v>0</v>
      </c>
      <c r="D9" s="6929">
        <f t="shared" si="0"/>
        <v>0</v>
      </c>
      <c r="E9" s="6926">
        <f t="shared" si="0"/>
        <v>0</v>
      </c>
      <c r="F9" s="3991">
        <f t="shared" si="0"/>
        <v>0</v>
      </c>
      <c r="G9" s="6923">
        <f t="shared" si="0"/>
        <v>1</v>
      </c>
      <c r="H9" s="6920">
        <f t="shared" si="0"/>
        <v>1</v>
      </c>
      <c r="I9" s="4411">
        <f t="shared" si="0"/>
        <v>0</v>
      </c>
      <c r="J9" s="4412">
        <f t="shared" si="0"/>
        <v>42</v>
      </c>
      <c r="K9" s="4413">
        <f t="shared" si="0"/>
        <v>42</v>
      </c>
      <c r="L9" s="4412">
        <f t="shared" si="0"/>
        <v>0</v>
      </c>
      <c r="M9" s="4412">
        <f>M22+M15</f>
        <v>37</v>
      </c>
      <c r="N9" s="4413">
        <f t="shared" si="0"/>
        <v>37</v>
      </c>
      <c r="O9" s="4412">
        <f t="shared" si="0"/>
        <v>0</v>
      </c>
      <c r="P9" s="4412">
        <f t="shared" si="0"/>
        <v>56</v>
      </c>
      <c r="Q9" s="4414">
        <f t="shared" si="0"/>
        <v>56</v>
      </c>
      <c r="R9" s="3684">
        <f t="shared" si="0"/>
        <v>0</v>
      </c>
      <c r="S9" s="3684">
        <f t="shared" si="0"/>
        <v>136</v>
      </c>
      <c r="T9" s="3685">
        <f t="shared" si="0"/>
        <v>136</v>
      </c>
    </row>
    <row r="10" spans="1:20" ht="25.5" customHeight="1">
      <c r="B10" s="1273" t="str">
        <f>'[2]Бакалавр ЗФО АСИА'!B11</f>
        <v>15.03.04 Автоматизация технологических процессов и производств</v>
      </c>
      <c r="C10" s="2754">
        <f>'[2]Бакалавр ЗФО АСИА'!C11</f>
        <v>0</v>
      </c>
      <c r="D10" s="6930">
        <f>'[2]Бакалавр ЗФО АСИА'!D11</f>
        <v>0</v>
      </c>
      <c r="E10" s="6927">
        <f>'[2]Бакалавр ЗФО АСИА'!E11</f>
        <v>0</v>
      </c>
      <c r="F10" s="3995">
        <f t="shared" si="0"/>
        <v>0</v>
      </c>
      <c r="G10" s="6924">
        <v>1</v>
      </c>
      <c r="H10" s="6921">
        <v>1</v>
      </c>
      <c r="I10" s="3993">
        <f t="shared" si="0"/>
        <v>0</v>
      </c>
      <c r="J10" s="3993">
        <f t="shared" si="0"/>
        <v>0</v>
      </c>
      <c r="K10" s="3994">
        <f t="shared" si="0"/>
        <v>0</v>
      </c>
      <c r="L10" s="3993">
        <f t="shared" si="0"/>
        <v>0</v>
      </c>
      <c r="M10" s="3993">
        <f t="shared" si="0"/>
        <v>0</v>
      </c>
      <c r="N10" s="3994">
        <f t="shared" si="0"/>
        <v>0</v>
      </c>
      <c r="O10" s="3993">
        <f t="shared" si="0"/>
        <v>0</v>
      </c>
      <c r="P10" s="3993">
        <f t="shared" si="0"/>
        <v>0</v>
      </c>
      <c r="Q10" s="3994">
        <f t="shared" si="0"/>
        <v>0</v>
      </c>
      <c r="R10" s="3683">
        <f>'[2]Бакалавр ЗФО АСИА'!R11</f>
        <v>0</v>
      </c>
      <c r="S10" s="3683">
        <f t="shared" ref="S10:T10" si="1">S23+S16</f>
        <v>0</v>
      </c>
      <c r="T10" s="3688">
        <f t="shared" si="1"/>
        <v>0</v>
      </c>
    </row>
    <row r="11" spans="1:20" ht="39" customHeight="1" thickBot="1">
      <c r="B11" s="2287" t="s">
        <v>26</v>
      </c>
      <c r="C11" s="2757">
        <f t="shared" si="0"/>
        <v>0</v>
      </c>
      <c r="D11" s="6931">
        <f t="shared" si="0"/>
        <v>0</v>
      </c>
      <c r="E11" s="6928">
        <f t="shared" si="0"/>
        <v>0</v>
      </c>
      <c r="F11" s="3997">
        <f t="shared" si="0"/>
        <v>0</v>
      </c>
      <c r="G11" s="6925">
        <v>0</v>
      </c>
      <c r="H11" s="6922">
        <v>0</v>
      </c>
      <c r="I11" s="3998">
        <f t="shared" si="0"/>
        <v>0</v>
      </c>
      <c r="J11" s="3998">
        <f t="shared" si="0"/>
        <v>0</v>
      </c>
      <c r="K11" s="3999">
        <f t="shared" si="0"/>
        <v>0</v>
      </c>
      <c r="L11" s="3998">
        <f t="shared" si="0"/>
        <v>0</v>
      </c>
      <c r="M11" s="3998">
        <f t="shared" si="0"/>
        <v>0</v>
      </c>
      <c r="N11" s="3999">
        <f t="shared" si="0"/>
        <v>0</v>
      </c>
      <c r="O11" s="3998">
        <f t="shared" si="0"/>
        <v>0</v>
      </c>
      <c r="P11" s="3998">
        <f t="shared" si="0"/>
        <v>2</v>
      </c>
      <c r="Q11" s="3999">
        <f t="shared" si="0"/>
        <v>2</v>
      </c>
      <c r="R11" s="3686">
        <f t="shared" si="0"/>
        <v>0</v>
      </c>
      <c r="S11" s="3686">
        <f t="shared" ref="S11:T11" si="2">S24+S17</f>
        <v>3</v>
      </c>
      <c r="T11" s="3687">
        <f t="shared" si="2"/>
        <v>3</v>
      </c>
    </row>
    <row r="12" spans="1:20" ht="34.5" customHeight="1" thickBot="1">
      <c r="B12" s="2740" t="s">
        <v>14</v>
      </c>
      <c r="C12" s="2770">
        <f t="shared" ref="C12:H12" si="3">SUM(C9:C11)</f>
        <v>0</v>
      </c>
      <c r="D12" s="2771">
        <f t="shared" si="3"/>
        <v>0</v>
      </c>
      <c r="E12" s="2772">
        <f t="shared" si="3"/>
        <v>0</v>
      </c>
      <c r="F12" s="4000">
        <f t="shared" si="3"/>
        <v>0</v>
      </c>
      <c r="G12" s="2768">
        <f t="shared" si="3"/>
        <v>2</v>
      </c>
      <c r="H12" s="4001">
        <f t="shared" si="3"/>
        <v>2</v>
      </c>
      <c r="I12" s="4002">
        <f>SUM(I9+I11)</f>
        <v>0</v>
      </c>
      <c r="J12" s="4003">
        <f t="shared" ref="J12:T12" si="4">SUM(J9:J11)</f>
        <v>42</v>
      </c>
      <c r="K12" s="4004">
        <f t="shared" si="4"/>
        <v>42</v>
      </c>
      <c r="L12" s="4005">
        <f t="shared" si="4"/>
        <v>0</v>
      </c>
      <c r="M12" s="4003">
        <f t="shared" si="4"/>
        <v>37</v>
      </c>
      <c r="N12" s="4006">
        <f t="shared" si="4"/>
        <v>37</v>
      </c>
      <c r="O12" s="4002">
        <f t="shared" si="4"/>
        <v>0</v>
      </c>
      <c r="P12" s="4003">
        <f t="shared" si="4"/>
        <v>58</v>
      </c>
      <c r="Q12" s="4004">
        <f t="shared" si="4"/>
        <v>58</v>
      </c>
      <c r="R12" s="2773">
        <f t="shared" si="4"/>
        <v>0</v>
      </c>
      <c r="S12" s="2771">
        <f t="shared" si="4"/>
        <v>139</v>
      </c>
      <c r="T12" s="2774">
        <f t="shared" si="4"/>
        <v>139</v>
      </c>
    </row>
    <row r="13" spans="1:20" ht="30.75" customHeight="1" thickBot="1">
      <c r="B13" s="2775" t="s">
        <v>15</v>
      </c>
      <c r="C13" s="2779"/>
      <c r="D13" s="2780"/>
      <c r="E13" s="2781"/>
      <c r="F13" s="4007"/>
      <c r="G13" s="2777"/>
      <c r="H13" s="4008"/>
      <c r="I13" s="4009"/>
      <c r="J13" s="4010"/>
      <c r="K13" s="4011"/>
      <c r="L13" s="4002"/>
      <c r="M13" s="4003"/>
      <c r="N13" s="4006"/>
      <c r="O13" s="4002"/>
      <c r="P13" s="4003"/>
      <c r="Q13" s="4004"/>
      <c r="R13" s="2782"/>
      <c r="S13" s="2782"/>
      <c r="T13" s="2783"/>
    </row>
    <row r="14" spans="1:20" ht="30.75" customHeight="1" thickBot="1">
      <c r="B14" s="1739" t="s">
        <v>16</v>
      </c>
      <c r="C14" s="2784"/>
      <c r="D14" s="2785"/>
      <c r="E14" s="2786"/>
      <c r="F14" s="4013"/>
      <c r="G14" s="4014"/>
      <c r="H14" s="4001"/>
      <c r="I14" s="4015"/>
      <c r="J14" s="4016" t="s">
        <v>28</v>
      </c>
      <c r="K14" s="4006"/>
      <c r="L14" s="4017"/>
      <c r="M14" s="4016"/>
      <c r="N14" s="4006"/>
      <c r="O14" s="4002"/>
      <c r="P14" s="4003"/>
      <c r="Q14" s="4006"/>
      <c r="R14" s="2770"/>
      <c r="S14" s="2770"/>
      <c r="T14" s="2787"/>
    </row>
    <row r="15" spans="1:20" ht="25.5" customHeight="1">
      <c r="B15" s="1273" t="s">
        <v>32</v>
      </c>
      <c r="C15" s="2791">
        <v>0</v>
      </c>
      <c r="D15" s="2792">
        <v>0</v>
      </c>
      <c r="E15" s="2793">
        <f>SUM(C15:D15)</f>
        <v>0</v>
      </c>
      <c r="F15" s="4018">
        <v>0</v>
      </c>
      <c r="G15" s="2838">
        <v>1</v>
      </c>
      <c r="H15" s="4019">
        <f>SUM(F15:G15)</f>
        <v>1</v>
      </c>
      <c r="I15" s="4020">
        <v>0</v>
      </c>
      <c r="J15" s="4021">
        <v>36</v>
      </c>
      <c r="K15" s="4022">
        <f>SUM(I15:J15)</f>
        <v>36</v>
      </c>
      <c r="L15" s="4023">
        <v>0</v>
      </c>
      <c r="M15" s="4024">
        <v>36</v>
      </c>
      <c r="N15" s="4022">
        <f>SUM(L15:M15)</f>
        <v>36</v>
      </c>
      <c r="O15" s="4023">
        <v>0</v>
      </c>
      <c r="P15" s="4024">
        <v>55</v>
      </c>
      <c r="Q15" s="4022">
        <f>SUM(O15:P15)</f>
        <v>55</v>
      </c>
      <c r="R15" s="2794">
        <f t="shared" ref="R15:S19" si="5">C15+F15+I15+L15+O15</f>
        <v>0</v>
      </c>
      <c r="S15" s="2765">
        <f t="shared" si="5"/>
        <v>128</v>
      </c>
      <c r="T15" s="2766">
        <f>SUM(R15:S15)</f>
        <v>128</v>
      </c>
    </row>
    <row r="16" spans="1:20" ht="1.5" hidden="1" customHeight="1">
      <c r="B16" s="1273" t="s">
        <v>33</v>
      </c>
      <c r="C16" s="2798"/>
      <c r="D16" s="2796"/>
      <c r="E16" s="2797">
        <f>SUM(C16:D16)</f>
        <v>0</v>
      </c>
      <c r="F16" s="4025"/>
      <c r="G16" s="2796"/>
      <c r="H16" s="4026">
        <f>SUM(F16:G16)</f>
        <v>0</v>
      </c>
      <c r="I16" s="4027"/>
      <c r="J16" s="2796"/>
      <c r="K16" s="2797">
        <f>SUM(I16:J16)</f>
        <v>0</v>
      </c>
      <c r="L16" s="4027"/>
      <c r="M16" s="2796"/>
      <c r="N16" s="2797">
        <f>SUM(L16:M16)</f>
        <v>0</v>
      </c>
      <c r="O16" s="4027"/>
      <c r="P16" s="2796"/>
      <c r="Q16" s="2797">
        <f>SUM(O16:P16)</f>
        <v>0</v>
      </c>
      <c r="R16" s="2799">
        <f t="shared" si="5"/>
        <v>0</v>
      </c>
      <c r="S16" s="2800">
        <f t="shared" si="5"/>
        <v>0</v>
      </c>
      <c r="T16" s="2801">
        <f>SUM(R16:S16)</f>
        <v>0</v>
      </c>
    </row>
    <row r="17" spans="2:21" ht="31.5" customHeight="1">
      <c r="B17" s="1273" t="s">
        <v>26</v>
      </c>
      <c r="C17" s="2803">
        <v>0</v>
      </c>
      <c r="D17" s="2804">
        <v>0</v>
      </c>
      <c r="E17" s="2805">
        <f>SUM(C17:D17)</f>
        <v>0</v>
      </c>
      <c r="F17" s="4028">
        <v>0</v>
      </c>
      <c r="G17" s="4029">
        <v>1</v>
      </c>
      <c r="H17" s="4030">
        <v>1</v>
      </c>
      <c r="I17" s="4031">
        <v>0</v>
      </c>
      <c r="J17" s="4032">
        <v>0</v>
      </c>
      <c r="K17" s="4033">
        <f>SUM(I17:J17)</f>
        <v>0</v>
      </c>
      <c r="L17" s="4031">
        <v>0</v>
      </c>
      <c r="M17" s="4032">
        <v>0</v>
      </c>
      <c r="N17" s="4033">
        <f>SUM(L17:M17)</f>
        <v>0</v>
      </c>
      <c r="O17" s="4031">
        <v>0</v>
      </c>
      <c r="P17" s="4032">
        <v>2</v>
      </c>
      <c r="Q17" s="4033">
        <f>SUM(O17:P17)</f>
        <v>2</v>
      </c>
      <c r="R17" s="2799">
        <f t="shared" si="5"/>
        <v>0</v>
      </c>
      <c r="S17" s="2800">
        <f t="shared" si="5"/>
        <v>3</v>
      </c>
      <c r="T17" s="2801">
        <f>SUM(R17:S17)</f>
        <v>3</v>
      </c>
    </row>
    <row r="18" spans="2:21" ht="30" hidden="1" customHeight="1" thickBot="1">
      <c r="B18" s="1291"/>
      <c r="C18" s="2803">
        <v>0</v>
      </c>
      <c r="D18" s="2804">
        <v>0</v>
      </c>
      <c r="E18" s="2805">
        <f>SUM(C18:D18)</f>
        <v>0</v>
      </c>
      <c r="F18" s="4028">
        <v>0</v>
      </c>
      <c r="G18" s="4029">
        <v>0</v>
      </c>
      <c r="H18" s="4030">
        <f>SUM(F18:G18)</f>
        <v>0</v>
      </c>
      <c r="I18" s="4031">
        <v>0</v>
      </c>
      <c r="J18" s="4032">
        <v>0</v>
      </c>
      <c r="K18" s="4033">
        <f>SUM(I18:J18)</f>
        <v>0</v>
      </c>
      <c r="L18" s="4031">
        <v>0</v>
      </c>
      <c r="M18" s="4032">
        <v>0</v>
      </c>
      <c r="N18" s="4033">
        <f>SUM(L18:M18)</f>
        <v>0</v>
      </c>
      <c r="O18" s="4031">
        <v>0</v>
      </c>
      <c r="P18" s="4032">
        <v>0</v>
      </c>
      <c r="Q18" s="4033">
        <f>SUM(O18:P18)</f>
        <v>0</v>
      </c>
      <c r="R18" s="2799">
        <f t="shared" si="5"/>
        <v>0</v>
      </c>
      <c r="S18" s="2800">
        <f t="shared" si="5"/>
        <v>0</v>
      </c>
      <c r="T18" s="2801">
        <f>SUM(R18:S18)</f>
        <v>0</v>
      </c>
    </row>
    <row r="19" spans="2:21" ht="27" customHeight="1" thickBot="1">
      <c r="B19" s="1291"/>
      <c r="C19" s="2803">
        <v>0</v>
      </c>
      <c r="D19" s="2804">
        <v>0</v>
      </c>
      <c r="E19" s="2805">
        <f>SUM(C19:D19)</f>
        <v>0</v>
      </c>
      <c r="F19" s="4028">
        <v>0</v>
      </c>
      <c r="G19" s="4029">
        <v>0</v>
      </c>
      <c r="H19" s="4030">
        <f>SUM(F19:G19)</f>
        <v>0</v>
      </c>
      <c r="I19" s="4031">
        <v>0</v>
      </c>
      <c r="J19" s="4032">
        <v>0</v>
      </c>
      <c r="K19" s="4033">
        <f>SUM(I19:J19)</f>
        <v>0</v>
      </c>
      <c r="L19" s="4031">
        <v>0</v>
      </c>
      <c r="M19" s="4032">
        <v>0</v>
      </c>
      <c r="N19" s="4033">
        <f>SUM(L19:M19)</f>
        <v>0</v>
      </c>
      <c r="O19" s="4031">
        <v>0</v>
      </c>
      <c r="P19" s="4032">
        <v>0</v>
      </c>
      <c r="Q19" s="4033">
        <f>SUM(O19:P19)</f>
        <v>0</v>
      </c>
      <c r="R19" s="2799">
        <f t="shared" si="5"/>
        <v>0</v>
      </c>
      <c r="S19" s="2800">
        <f t="shared" si="5"/>
        <v>0</v>
      </c>
      <c r="T19" s="2801">
        <f>SUM(R19:S19)</f>
        <v>0</v>
      </c>
    </row>
    <row r="20" spans="2:21" ht="24.95" customHeight="1" thickBot="1">
      <c r="B20" s="2806" t="s">
        <v>17</v>
      </c>
      <c r="C20" s="2779">
        <f t="shared" ref="C20:T20" si="6">SUM(C15:C19)</f>
        <v>0</v>
      </c>
      <c r="D20" s="2779">
        <f t="shared" si="6"/>
        <v>0</v>
      </c>
      <c r="E20" s="2779">
        <f t="shared" si="6"/>
        <v>0</v>
      </c>
      <c r="F20" s="4000">
        <f t="shared" si="6"/>
        <v>0</v>
      </c>
      <c r="G20" s="2767">
        <f t="shared" si="6"/>
        <v>2</v>
      </c>
      <c r="H20" s="4034">
        <f t="shared" si="6"/>
        <v>2</v>
      </c>
      <c r="I20" s="4012">
        <f t="shared" si="6"/>
        <v>0</v>
      </c>
      <c r="J20" s="4012">
        <f t="shared" si="6"/>
        <v>36</v>
      </c>
      <c r="K20" s="4012">
        <f t="shared" si="6"/>
        <v>36</v>
      </c>
      <c r="L20" s="4012">
        <f t="shared" si="6"/>
        <v>0</v>
      </c>
      <c r="M20" s="4012">
        <f t="shared" si="6"/>
        <v>36</v>
      </c>
      <c r="N20" s="4012">
        <f t="shared" si="6"/>
        <v>36</v>
      </c>
      <c r="O20" s="4012">
        <f t="shared" si="6"/>
        <v>0</v>
      </c>
      <c r="P20" s="4012">
        <f t="shared" si="6"/>
        <v>57</v>
      </c>
      <c r="Q20" s="4012">
        <f t="shared" si="6"/>
        <v>57</v>
      </c>
      <c r="R20" s="2779">
        <f t="shared" si="6"/>
        <v>0</v>
      </c>
      <c r="S20" s="2779">
        <f t="shared" si="6"/>
        <v>131</v>
      </c>
      <c r="T20" s="2787">
        <f t="shared" si="6"/>
        <v>131</v>
      </c>
    </row>
    <row r="21" spans="2:21" ht="30.75" customHeight="1">
      <c r="B21" s="1741" t="s">
        <v>18</v>
      </c>
      <c r="C21" s="2808"/>
      <c r="D21" s="2809"/>
      <c r="E21" s="2810"/>
      <c r="F21" s="4035"/>
      <c r="G21" s="2807"/>
      <c r="H21" s="2841"/>
      <c r="I21" s="4036"/>
      <c r="J21" s="4036"/>
      <c r="K21" s="4037"/>
      <c r="L21" s="4038"/>
      <c r="M21" s="4036"/>
      <c r="N21" s="4039"/>
      <c r="O21" s="4036"/>
      <c r="P21" s="4036"/>
      <c r="Q21" s="4037"/>
      <c r="R21" s="2808"/>
      <c r="S21" s="2809"/>
      <c r="T21" s="2811"/>
    </row>
    <row r="22" spans="2:21" ht="24.95" customHeight="1">
      <c r="B22" s="1273" t="s">
        <v>32</v>
      </c>
      <c r="C22" s="2791">
        <v>0</v>
      </c>
      <c r="D22" s="2792">
        <v>0</v>
      </c>
      <c r="E22" s="2793">
        <f>SUM(C22:D22)</f>
        <v>0</v>
      </c>
      <c r="F22" s="2788">
        <v>0</v>
      </c>
      <c r="G22" s="2789">
        <v>0</v>
      </c>
      <c r="H22" s="2842">
        <f>SUM(F22:G22)</f>
        <v>0</v>
      </c>
      <c r="I22" s="4040">
        <v>0</v>
      </c>
      <c r="J22" s="4024">
        <v>6</v>
      </c>
      <c r="K22" s="4022">
        <f>SUM(I22:J22)</f>
        <v>6</v>
      </c>
      <c r="L22" s="4031">
        <v>0</v>
      </c>
      <c r="M22" s="4032">
        <v>1</v>
      </c>
      <c r="N22" s="4041">
        <f>SUM(L22:M22)</f>
        <v>1</v>
      </c>
      <c r="O22" s="4042">
        <v>0</v>
      </c>
      <c r="P22" s="4043">
        <v>1</v>
      </c>
      <c r="Q22" s="4022">
        <f>SUM(O22:P22)</f>
        <v>1</v>
      </c>
      <c r="R22" s="2812">
        <f t="shared" ref="R22:S26" si="7">C22+F22+I22+L22+O22</f>
        <v>0</v>
      </c>
      <c r="S22" s="2813">
        <f t="shared" si="7"/>
        <v>8</v>
      </c>
      <c r="T22" s="2814">
        <f>SUM(R22:S22)</f>
        <v>8</v>
      </c>
    </row>
    <row r="23" spans="2:21" ht="24.95" hidden="1" customHeight="1">
      <c r="B23" s="1273" t="s">
        <v>33</v>
      </c>
      <c r="C23" s="2798">
        <v>0</v>
      </c>
      <c r="D23" s="2796">
        <v>0</v>
      </c>
      <c r="E23" s="2797">
        <f>SUM(C23:D23)</f>
        <v>0</v>
      </c>
      <c r="F23" s="2795">
        <v>0</v>
      </c>
      <c r="G23" s="2796">
        <v>0</v>
      </c>
      <c r="H23" s="4044">
        <f>SUM(F23:G23)</f>
        <v>0</v>
      </c>
      <c r="I23" s="2844">
        <v>0</v>
      </c>
      <c r="J23" s="2796">
        <v>0</v>
      </c>
      <c r="K23" s="2797">
        <f>SUM(I23:J23)</f>
        <v>0</v>
      </c>
      <c r="L23" s="4027">
        <v>0</v>
      </c>
      <c r="M23" s="2796">
        <v>0</v>
      </c>
      <c r="N23" s="2842">
        <f>SUM(L23:M23)</f>
        <v>0</v>
      </c>
      <c r="O23" s="2845">
        <v>0</v>
      </c>
      <c r="P23" s="2846">
        <v>0</v>
      </c>
      <c r="Q23" s="2797">
        <f>SUM(O23:P23)</f>
        <v>0</v>
      </c>
      <c r="R23" s="2794">
        <f t="shared" si="7"/>
        <v>0</v>
      </c>
      <c r="S23" s="2765">
        <f t="shared" si="7"/>
        <v>0</v>
      </c>
      <c r="T23" s="2766">
        <f>SUM(R23:S23)</f>
        <v>0</v>
      </c>
    </row>
    <row r="24" spans="2:21" ht="27.75" customHeight="1" thickBot="1">
      <c r="B24" s="1273" t="s">
        <v>26</v>
      </c>
      <c r="C24" s="2803">
        <v>0</v>
      </c>
      <c r="D24" s="2804">
        <v>0</v>
      </c>
      <c r="E24" s="2805">
        <f>SUM(C24:D24)</f>
        <v>0</v>
      </c>
      <c r="F24" s="4045">
        <v>0</v>
      </c>
      <c r="G24" s="4029">
        <v>0</v>
      </c>
      <c r="H24" s="4044">
        <f>SUM(F24:G24)</f>
        <v>0</v>
      </c>
      <c r="I24" s="4046">
        <v>0</v>
      </c>
      <c r="J24" s="4032">
        <v>0</v>
      </c>
      <c r="K24" s="4033">
        <f>SUM(I24:J24)</f>
        <v>0</v>
      </c>
      <c r="L24" s="4031">
        <v>0</v>
      </c>
      <c r="M24" s="4032">
        <v>0</v>
      </c>
      <c r="N24" s="4041">
        <f>SUM(L24:M24)</f>
        <v>0</v>
      </c>
      <c r="O24" s="4047">
        <v>0</v>
      </c>
      <c r="P24" s="4048">
        <v>0</v>
      </c>
      <c r="Q24" s="4033">
        <f>SUM(O24:P24)</f>
        <v>0</v>
      </c>
      <c r="R24" s="2799">
        <f t="shared" si="7"/>
        <v>0</v>
      </c>
      <c r="S24" s="2800">
        <f t="shared" si="7"/>
        <v>0</v>
      </c>
      <c r="T24" s="2801">
        <f>SUM(R24:S24)</f>
        <v>0</v>
      </c>
    </row>
    <row r="25" spans="2:21" ht="29.25" hidden="1" customHeight="1" thickBot="1">
      <c r="B25" s="1291"/>
      <c r="C25" s="2803">
        <v>0</v>
      </c>
      <c r="D25" s="2804">
        <v>0</v>
      </c>
      <c r="E25" s="2805">
        <f>SUM(C25:D25)</f>
        <v>0</v>
      </c>
      <c r="F25" s="4045">
        <v>0</v>
      </c>
      <c r="G25" s="4029">
        <v>0</v>
      </c>
      <c r="H25" s="4044">
        <f>SUM(F25:G25)</f>
        <v>0</v>
      </c>
      <c r="I25" s="2847">
        <v>0</v>
      </c>
      <c r="J25" s="2840">
        <v>0</v>
      </c>
      <c r="K25" s="2802">
        <f>SUM(I25:J25)</f>
        <v>0</v>
      </c>
      <c r="L25" s="2839">
        <v>0</v>
      </c>
      <c r="M25" s="2840">
        <v>0</v>
      </c>
      <c r="N25" s="2843">
        <f>SUM(L25:M25)</f>
        <v>0</v>
      </c>
      <c r="O25" s="2848">
        <v>0</v>
      </c>
      <c r="P25" s="2849">
        <v>0</v>
      </c>
      <c r="Q25" s="2802">
        <f>SUM(O25:P25)</f>
        <v>0</v>
      </c>
      <c r="R25" s="2799">
        <f t="shared" si="7"/>
        <v>0</v>
      </c>
      <c r="S25" s="2800">
        <f t="shared" si="7"/>
        <v>0</v>
      </c>
      <c r="T25" s="2801">
        <f>SUM(R25:S25)</f>
        <v>0</v>
      </c>
    </row>
    <row r="26" spans="2:21" ht="31.5" hidden="1" customHeight="1" thickBot="1">
      <c r="B26" s="1291"/>
      <c r="C26" s="2803">
        <v>0</v>
      </c>
      <c r="D26" s="2804">
        <v>0</v>
      </c>
      <c r="E26" s="2805">
        <f>SUM(C26:D26)</f>
        <v>0</v>
      </c>
      <c r="F26" s="4045">
        <v>0</v>
      </c>
      <c r="G26" s="4029">
        <v>0</v>
      </c>
      <c r="H26" s="4044">
        <f>SUM(F26:G26)</f>
        <v>0</v>
      </c>
      <c r="I26" s="2847">
        <v>0</v>
      </c>
      <c r="J26" s="2840">
        <v>0</v>
      </c>
      <c r="K26" s="2802">
        <f>SUM(I26:J26)</f>
        <v>0</v>
      </c>
      <c r="L26" s="2839">
        <v>0</v>
      </c>
      <c r="M26" s="2840">
        <v>0</v>
      </c>
      <c r="N26" s="2843">
        <f>SUM(L26:M26)</f>
        <v>0</v>
      </c>
      <c r="O26" s="2848">
        <v>0</v>
      </c>
      <c r="P26" s="2849">
        <v>0</v>
      </c>
      <c r="Q26" s="2802">
        <f>SUM(O26:P26)</f>
        <v>0</v>
      </c>
      <c r="R26" s="2799">
        <f t="shared" si="7"/>
        <v>0</v>
      </c>
      <c r="S26" s="2800">
        <f t="shared" si="7"/>
        <v>0</v>
      </c>
      <c r="T26" s="2801">
        <f>SUM(R26:S26)</f>
        <v>0</v>
      </c>
    </row>
    <row r="27" spans="2:21" ht="27" customHeight="1" thickBot="1">
      <c r="B27" s="1742" t="s">
        <v>19</v>
      </c>
      <c r="C27" s="2772">
        <f t="shared" ref="C27:T27" si="8">SUM(C22:C26)</f>
        <v>0</v>
      </c>
      <c r="D27" s="2770">
        <f t="shared" si="8"/>
        <v>0</v>
      </c>
      <c r="E27" s="2816">
        <f t="shared" si="8"/>
        <v>0</v>
      </c>
      <c r="F27" s="4049">
        <f t="shared" si="8"/>
        <v>0</v>
      </c>
      <c r="G27" s="4049">
        <f t="shared" si="8"/>
        <v>0</v>
      </c>
      <c r="H27" s="4050">
        <f t="shared" si="8"/>
        <v>0</v>
      </c>
      <c r="I27" s="2837">
        <f t="shared" si="8"/>
        <v>0</v>
      </c>
      <c r="J27" s="2836">
        <f t="shared" si="8"/>
        <v>6</v>
      </c>
      <c r="K27" s="2836">
        <f t="shared" si="8"/>
        <v>6</v>
      </c>
      <c r="L27" s="2836">
        <f t="shared" si="8"/>
        <v>0</v>
      </c>
      <c r="M27" s="2836">
        <f t="shared" si="8"/>
        <v>1</v>
      </c>
      <c r="N27" s="2836">
        <f t="shared" si="8"/>
        <v>1</v>
      </c>
      <c r="O27" s="2836">
        <f t="shared" si="8"/>
        <v>0</v>
      </c>
      <c r="P27" s="2836">
        <f t="shared" si="8"/>
        <v>1</v>
      </c>
      <c r="Q27" s="2850">
        <f t="shared" si="8"/>
        <v>1</v>
      </c>
      <c r="R27" s="2770">
        <f t="shared" si="8"/>
        <v>0</v>
      </c>
      <c r="S27" s="2770">
        <f t="shared" si="8"/>
        <v>8</v>
      </c>
      <c r="T27" s="2787">
        <f t="shared" si="8"/>
        <v>8</v>
      </c>
    </row>
    <row r="28" spans="2:21" ht="30.75" customHeight="1" thickBot="1">
      <c r="B28" s="2817" t="s">
        <v>29</v>
      </c>
      <c r="C28" s="4639">
        <f t="shared" ref="C28:T28" si="9">C20</f>
        <v>0</v>
      </c>
      <c r="D28" s="2824">
        <f t="shared" si="9"/>
        <v>0</v>
      </c>
      <c r="E28" s="2825">
        <f t="shared" si="9"/>
        <v>0</v>
      </c>
      <c r="F28" s="4640">
        <f t="shared" si="9"/>
        <v>0</v>
      </c>
      <c r="G28" s="4641">
        <f t="shared" si="9"/>
        <v>2</v>
      </c>
      <c r="H28" s="4642">
        <f t="shared" si="9"/>
        <v>2</v>
      </c>
      <c r="I28" s="4639">
        <f t="shared" si="9"/>
        <v>0</v>
      </c>
      <c r="J28" s="2824">
        <f t="shared" si="9"/>
        <v>36</v>
      </c>
      <c r="K28" s="2825">
        <f t="shared" si="9"/>
        <v>36</v>
      </c>
      <c r="L28" s="2826">
        <f t="shared" si="9"/>
        <v>0</v>
      </c>
      <c r="M28" s="2824">
        <f t="shared" si="9"/>
        <v>36</v>
      </c>
      <c r="N28" s="4643">
        <f t="shared" si="9"/>
        <v>36</v>
      </c>
      <c r="O28" s="4639">
        <f t="shared" si="9"/>
        <v>0</v>
      </c>
      <c r="P28" s="2824">
        <f t="shared" si="9"/>
        <v>57</v>
      </c>
      <c r="Q28" s="2825">
        <f t="shared" si="9"/>
        <v>57</v>
      </c>
      <c r="R28" s="2826">
        <f t="shared" si="9"/>
        <v>0</v>
      </c>
      <c r="S28" s="2824">
        <f t="shared" si="9"/>
        <v>131</v>
      </c>
      <c r="T28" s="2827">
        <f t="shared" si="9"/>
        <v>131</v>
      </c>
      <c r="U28" s="226"/>
    </row>
    <row r="29" spans="2:21" ht="37.5" customHeight="1" thickBot="1">
      <c r="B29" s="1745" t="s">
        <v>34</v>
      </c>
      <c r="C29" s="4650">
        <f t="shared" ref="C29:T29" si="10">C27</f>
        <v>0</v>
      </c>
      <c r="D29" s="4651">
        <f t="shared" si="10"/>
        <v>0</v>
      </c>
      <c r="E29" s="4652">
        <f t="shared" si="10"/>
        <v>0</v>
      </c>
      <c r="F29" s="4653">
        <f t="shared" si="10"/>
        <v>0</v>
      </c>
      <c r="G29" s="4654">
        <f t="shared" si="10"/>
        <v>0</v>
      </c>
      <c r="H29" s="4655">
        <f t="shared" si="10"/>
        <v>0</v>
      </c>
      <c r="I29" s="4650">
        <f t="shared" si="10"/>
        <v>0</v>
      </c>
      <c r="J29" s="4651">
        <f t="shared" si="10"/>
        <v>6</v>
      </c>
      <c r="K29" s="4652">
        <f t="shared" si="10"/>
        <v>6</v>
      </c>
      <c r="L29" s="4656">
        <f t="shared" si="10"/>
        <v>0</v>
      </c>
      <c r="M29" s="4651">
        <f t="shared" si="10"/>
        <v>1</v>
      </c>
      <c r="N29" s="4657">
        <f t="shared" si="10"/>
        <v>1</v>
      </c>
      <c r="O29" s="4650">
        <f t="shared" si="10"/>
        <v>0</v>
      </c>
      <c r="P29" s="4651">
        <f t="shared" si="10"/>
        <v>1</v>
      </c>
      <c r="Q29" s="4652">
        <f t="shared" si="10"/>
        <v>1</v>
      </c>
      <c r="R29" s="4656">
        <f t="shared" si="10"/>
        <v>0</v>
      </c>
      <c r="S29" s="4651">
        <f t="shared" si="10"/>
        <v>8</v>
      </c>
      <c r="T29" s="4658">
        <f t="shared" si="10"/>
        <v>8</v>
      </c>
    </row>
    <row r="30" spans="2:21" ht="36" customHeight="1" thickBot="1">
      <c r="B30" s="2818" t="s">
        <v>35</v>
      </c>
      <c r="C30" s="4644">
        <f t="shared" ref="C30:T30" si="11">SUM(C28:C29)</f>
        <v>0</v>
      </c>
      <c r="D30" s="4645">
        <f t="shared" si="11"/>
        <v>0</v>
      </c>
      <c r="E30" s="4646">
        <f t="shared" si="11"/>
        <v>0</v>
      </c>
      <c r="F30" s="4647">
        <f t="shared" si="11"/>
        <v>0</v>
      </c>
      <c r="G30" s="4645">
        <f t="shared" si="11"/>
        <v>2</v>
      </c>
      <c r="H30" s="4648">
        <f t="shared" si="11"/>
        <v>2</v>
      </c>
      <c r="I30" s="4644">
        <f t="shared" si="11"/>
        <v>0</v>
      </c>
      <c r="J30" s="4645">
        <f t="shared" si="11"/>
        <v>42</v>
      </c>
      <c r="K30" s="4646">
        <f t="shared" si="11"/>
        <v>42</v>
      </c>
      <c r="L30" s="4647">
        <f t="shared" si="11"/>
        <v>0</v>
      </c>
      <c r="M30" s="4645">
        <f t="shared" si="11"/>
        <v>37</v>
      </c>
      <c r="N30" s="4648">
        <f t="shared" si="11"/>
        <v>37</v>
      </c>
      <c r="O30" s="4644">
        <f t="shared" si="11"/>
        <v>0</v>
      </c>
      <c r="P30" s="4645">
        <f t="shared" si="11"/>
        <v>58</v>
      </c>
      <c r="Q30" s="4646">
        <f t="shared" si="11"/>
        <v>58</v>
      </c>
      <c r="R30" s="4647">
        <f t="shared" si="11"/>
        <v>0</v>
      </c>
      <c r="S30" s="4645">
        <f t="shared" si="11"/>
        <v>139</v>
      </c>
      <c r="T30" s="4649">
        <f t="shared" si="11"/>
        <v>139</v>
      </c>
    </row>
    <row r="31" spans="2:21" ht="25.5">
      <c r="B31" s="3976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</row>
    <row r="32" spans="2:21" ht="25.5">
      <c r="B32" s="3976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</row>
    <row r="33" spans="2:20" ht="25.5">
      <c r="B33" s="7346"/>
      <c r="C33" s="7346"/>
      <c r="D33" s="7346"/>
      <c r="E33" s="7346"/>
      <c r="F33" s="7346"/>
      <c r="G33" s="7346"/>
      <c r="H33" s="7346"/>
      <c r="I33" s="7346"/>
      <c r="J33" s="7346"/>
      <c r="K33" s="7346"/>
      <c r="L33" s="7346"/>
      <c r="M33" s="7346"/>
      <c r="N33" s="7346"/>
      <c r="O33" s="7346"/>
      <c r="P33" s="7346"/>
      <c r="Q33" s="7346"/>
      <c r="R33" s="7346"/>
      <c r="S33" s="7346"/>
      <c r="T33" s="7346"/>
    </row>
    <row r="34" spans="2:20" ht="25.5">
      <c r="B34" s="3976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</row>
    <row r="35" spans="2:20" ht="25.5"/>
    <row r="36" spans="2:20" ht="25.5">
      <c r="B36" s="226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</row>
    <row r="37" spans="2:20" ht="25.5"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</row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3:T3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93"/>
  <sheetViews>
    <sheetView zoomScale="50" zoomScaleNormal="50" workbookViewId="0">
      <selection activeCell="A43" sqref="A43"/>
    </sheetView>
  </sheetViews>
  <sheetFormatPr defaultRowHeight="15" customHeight="1"/>
  <cols>
    <col min="1" max="1" width="89.5703125" style="64" customWidth="1"/>
    <col min="2" max="2" width="19.42578125" style="64" customWidth="1"/>
    <col min="3" max="3" width="15.7109375" style="64" customWidth="1"/>
    <col min="4" max="4" width="13.140625" style="64" customWidth="1"/>
    <col min="5" max="5" width="14.42578125" style="64" customWidth="1"/>
    <col min="6" max="6" width="13.85546875" style="64" customWidth="1"/>
    <col min="7" max="7" width="16.7109375" style="64" customWidth="1"/>
    <col min="8" max="8" width="18.28515625" style="64" customWidth="1"/>
    <col min="9" max="9" width="18.85546875" style="64" customWidth="1"/>
    <col min="10" max="10" width="16.42578125" style="64" customWidth="1"/>
    <col min="11" max="12" width="10.7109375" style="64" customWidth="1"/>
    <col min="13" max="13" width="9.140625" style="64"/>
    <col min="14" max="14" width="12.85546875" style="64" customWidth="1"/>
    <col min="15" max="15" width="23.42578125" style="64" customWidth="1"/>
    <col min="16" max="17" width="9.140625" style="64"/>
    <col min="18" max="18" width="10.5703125" style="64" bestFit="1" customWidth="1"/>
    <col min="19" max="19" width="11.28515625" style="64" customWidth="1"/>
    <col min="20" max="256" width="9.140625" style="64"/>
    <col min="257" max="257" width="89.5703125" style="64" customWidth="1"/>
    <col min="258" max="258" width="19.42578125" style="64" customWidth="1"/>
    <col min="259" max="259" width="15.7109375" style="64" customWidth="1"/>
    <col min="260" max="260" width="13.140625" style="64" customWidth="1"/>
    <col min="261" max="261" width="14.42578125" style="64" customWidth="1"/>
    <col min="262" max="262" width="13.85546875" style="64" customWidth="1"/>
    <col min="263" max="263" width="16.7109375" style="64" customWidth="1"/>
    <col min="264" max="264" width="18.28515625" style="64" customWidth="1"/>
    <col min="265" max="265" width="18.85546875" style="64" customWidth="1"/>
    <col min="266" max="266" width="16.42578125" style="64" customWidth="1"/>
    <col min="267" max="268" width="10.7109375" style="64" customWidth="1"/>
    <col min="269" max="269" width="9.140625" style="64"/>
    <col min="270" max="270" width="12.85546875" style="64" customWidth="1"/>
    <col min="271" max="271" width="23.42578125" style="64" customWidth="1"/>
    <col min="272" max="273" width="9.140625" style="64"/>
    <col min="274" max="274" width="10.5703125" style="64" bestFit="1" customWidth="1"/>
    <col min="275" max="275" width="11.28515625" style="64" customWidth="1"/>
    <col min="276" max="512" width="9.140625" style="64"/>
    <col min="513" max="513" width="89.5703125" style="64" customWidth="1"/>
    <col min="514" max="514" width="19.42578125" style="64" customWidth="1"/>
    <col min="515" max="515" width="15.7109375" style="64" customWidth="1"/>
    <col min="516" max="516" width="13.140625" style="64" customWidth="1"/>
    <col min="517" max="517" width="14.42578125" style="64" customWidth="1"/>
    <col min="518" max="518" width="13.85546875" style="64" customWidth="1"/>
    <col min="519" max="519" width="16.7109375" style="64" customWidth="1"/>
    <col min="520" max="520" width="18.28515625" style="64" customWidth="1"/>
    <col min="521" max="521" width="18.85546875" style="64" customWidth="1"/>
    <col min="522" max="522" width="16.42578125" style="64" customWidth="1"/>
    <col min="523" max="524" width="10.7109375" style="64" customWidth="1"/>
    <col min="525" max="525" width="9.140625" style="64"/>
    <col min="526" max="526" width="12.85546875" style="64" customWidth="1"/>
    <col min="527" max="527" width="23.42578125" style="64" customWidth="1"/>
    <col min="528" max="529" width="9.140625" style="64"/>
    <col min="530" max="530" width="10.5703125" style="64" bestFit="1" customWidth="1"/>
    <col min="531" max="531" width="11.28515625" style="64" customWidth="1"/>
    <col min="532" max="768" width="9.140625" style="64"/>
    <col min="769" max="769" width="89.5703125" style="64" customWidth="1"/>
    <col min="770" max="770" width="19.42578125" style="64" customWidth="1"/>
    <col min="771" max="771" width="15.7109375" style="64" customWidth="1"/>
    <col min="772" max="772" width="13.140625" style="64" customWidth="1"/>
    <col min="773" max="773" width="14.42578125" style="64" customWidth="1"/>
    <col min="774" max="774" width="13.85546875" style="64" customWidth="1"/>
    <col min="775" max="775" width="16.7109375" style="64" customWidth="1"/>
    <col min="776" max="776" width="18.28515625" style="64" customWidth="1"/>
    <col min="777" max="777" width="18.85546875" style="64" customWidth="1"/>
    <col min="778" max="778" width="16.42578125" style="64" customWidth="1"/>
    <col min="779" max="780" width="10.7109375" style="64" customWidth="1"/>
    <col min="781" max="781" width="9.140625" style="64"/>
    <col min="782" max="782" width="12.85546875" style="64" customWidth="1"/>
    <col min="783" max="783" width="23.42578125" style="64" customWidth="1"/>
    <col min="784" max="785" width="9.140625" style="64"/>
    <col min="786" max="786" width="10.5703125" style="64" bestFit="1" customWidth="1"/>
    <col min="787" max="787" width="11.28515625" style="64" customWidth="1"/>
    <col min="788" max="1024" width="9.140625" style="64"/>
    <col min="1025" max="1025" width="89.5703125" style="64" customWidth="1"/>
    <col min="1026" max="1026" width="19.42578125" style="64" customWidth="1"/>
    <col min="1027" max="1027" width="15.7109375" style="64" customWidth="1"/>
    <col min="1028" max="1028" width="13.140625" style="64" customWidth="1"/>
    <col min="1029" max="1029" width="14.42578125" style="64" customWidth="1"/>
    <col min="1030" max="1030" width="13.85546875" style="64" customWidth="1"/>
    <col min="1031" max="1031" width="16.7109375" style="64" customWidth="1"/>
    <col min="1032" max="1032" width="18.28515625" style="64" customWidth="1"/>
    <col min="1033" max="1033" width="18.85546875" style="64" customWidth="1"/>
    <col min="1034" max="1034" width="16.42578125" style="64" customWidth="1"/>
    <col min="1035" max="1036" width="10.7109375" style="64" customWidth="1"/>
    <col min="1037" max="1037" width="9.140625" style="64"/>
    <col min="1038" max="1038" width="12.85546875" style="64" customWidth="1"/>
    <col min="1039" max="1039" width="23.42578125" style="64" customWidth="1"/>
    <col min="1040" max="1041" width="9.140625" style="64"/>
    <col min="1042" max="1042" width="10.5703125" style="64" bestFit="1" customWidth="1"/>
    <col min="1043" max="1043" width="11.28515625" style="64" customWidth="1"/>
    <col min="1044" max="1280" width="9.140625" style="64"/>
    <col min="1281" max="1281" width="89.5703125" style="64" customWidth="1"/>
    <col min="1282" max="1282" width="19.42578125" style="64" customWidth="1"/>
    <col min="1283" max="1283" width="15.7109375" style="64" customWidth="1"/>
    <col min="1284" max="1284" width="13.140625" style="64" customWidth="1"/>
    <col min="1285" max="1285" width="14.42578125" style="64" customWidth="1"/>
    <col min="1286" max="1286" width="13.85546875" style="64" customWidth="1"/>
    <col min="1287" max="1287" width="16.7109375" style="64" customWidth="1"/>
    <col min="1288" max="1288" width="18.28515625" style="64" customWidth="1"/>
    <col min="1289" max="1289" width="18.85546875" style="64" customWidth="1"/>
    <col min="1290" max="1290" width="16.42578125" style="64" customWidth="1"/>
    <col min="1291" max="1292" width="10.7109375" style="64" customWidth="1"/>
    <col min="1293" max="1293" width="9.140625" style="64"/>
    <col min="1294" max="1294" width="12.85546875" style="64" customWidth="1"/>
    <col min="1295" max="1295" width="23.42578125" style="64" customWidth="1"/>
    <col min="1296" max="1297" width="9.140625" style="64"/>
    <col min="1298" max="1298" width="10.5703125" style="64" bestFit="1" customWidth="1"/>
    <col min="1299" max="1299" width="11.28515625" style="64" customWidth="1"/>
    <col min="1300" max="1536" width="9.140625" style="64"/>
    <col min="1537" max="1537" width="89.5703125" style="64" customWidth="1"/>
    <col min="1538" max="1538" width="19.42578125" style="64" customWidth="1"/>
    <col min="1539" max="1539" width="15.7109375" style="64" customWidth="1"/>
    <col min="1540" max="1540" width="13.140625" style="64" customWidth="1"/>
    <col min="1541" max="1541" width="14.42578125" style="64" customWidth="1"/>
    <col min="1542" max="1542" width="13.85546875" style="64" customWidth="1"/>
    <col min="1543" max="1543" width="16.7109375" style="64" customWidth="1"/>
    <col min="1544" max="1544" width="18.28515625" style="64" customWidth="1"/>
    <col min="1545" max="1545" width="18.85546875" style="64" customWidth="1"/>
    <col min="1546" max="1546" width="16.42578125" style="64" customWidth="1"/>
    <col min="1547" max="1548" width="10.7109375" style="64" customWidth="1"/>
    <col min="1549" max="1549" width="9.140625" style="64"/>
    <col min="1550" max="1550" width="12.85546875" style="64" customWidth="1"/>
    <col min="1551" max="1551" width="23.42578125" style="64" customWidth="1"/>
    <col min="1552" max="1553" width="9.140625" style="64"/>
    <col min="1554" max="1554" width="10.5703125" style="64" bestFit="1" customWidth="1"/>
    <col min="1555" max="1555" width="11.28515625" style="64" customWidth="1"/>
    <col min="1556" max="1792" width="9.140625" style="64"/>
    <col min="1793" max="1793" width="89.5703125" style="64" customWidth="1"/>
    <col min="1794" max="1794" width="19.42578125" style="64" customWidth="1"/>
    <col min="1795" max="1795" width="15.7109375" style="64" customWidth="1"/>
    <col min="1796" max="1796" width="13.140625" style="64" customWidth="1"/>
    <col min="1797" max="1797" width="14.42578125" style="64" customWidth="1"/>
    <col min="1798" max="1798" width="13.85546875" style="64" customWidth="1"/>
    <col min="1799" max="1799" width="16.7109375" style="64" customWidth="1"/>
    <col min="1800" max="1800" width="18.28515625" style="64" customWidth="1"/>
    <col min="1801" max="1801" width="18.85546875" style="64" customWidth="1"/>
    <col min="1802" max="1802" width="16.42578125" style="64" customWidth="1"/>
    <col min="1803" max="1804" width="10.7109375" style="64" customWidth="1"/>
    <col min="1805" max="1805" width="9.140625" style="64"/>
    <col min="1806" max="1806" width="12.85546875" style="64" customWidth="1"/>
    <col min="1807" max="1807" width="23.42578125" style="64" customWidth="1"/>
    <col min="1808" max="1809" width="9.140625" style="64"/>
    <col min="1810" max="1810" width="10.5703125" style="64" bestFit="1" customWidth="1"/>
    <col min="1811" max="1811" width="11.28515625" style="64" customWidth="1"/>
    <col min="1812" max="2048" width="9.140625" style="64"/>
    <col min="2049" max="2049" width="89.5703125" style="64" customWidth="1"/>
    <col min="2050" max="2050" width="19.42578125" style="64" customWidth="1"/>
    <col min="2051" max="2051" width="15.7109375" style="64" customWidth="1"/>
    <col min="2052" max="2052" width="13.140625" style="64" customWidth="1"/>
    <col min="2053" max="2053" width="14.42578125" style="64" customWidth="1"/>
    <col min="2054" max="2054" width="13.85546875" style="64" customWidth="1"/>
    <col min="2055" max="2055" width="16.7109375" style="64" customWidth="1"/>
    <col min="2056" max="2056" width="18.28515625" style="64" customWidth="1"/>
    <col min="2057" max="2057" width="18.85546875" style="64" customWidth="1"/>
    <col min="2058" max="2058" width="16.42578125" style="64" customWidth="1"/>
    <col min="2059" max="2060" width="10.7109375" style="64" customWidth="1"/>
    <col min="2061" max="2061" width="9.140625" style="64"/>
    <col min="2062" max="2062" width="12.85546875" style="64" customWidth="1"/>
    <col min="2063" max="2063" width="23.42578125" style="64" customWidth="1"/>
    <col min="2064" max="2065" width="9.140625" style="64"/>
    <col min="2066" max="2066" width="10.5703125" style="64" bestFit="1" customWidth="1"/>
    <col min="2067" max="2067" width="11.28515625" style="64" customWidth="1"/>
    <col min="2068" max="2304" width="9.140625" style="64"/>
    <col min="2305" max="2305" width="89.5703125" style="64" customWidth="1"/>
    <col min="2306" max="2306" width="19.42578125" style="64" customWidth="1"/>
    <col min="2307" max="2307" width="15.7109375" style="64" customWidth="1"/>
    <col min="2308" max="2308" width="13.140625" style="64" customWidth="1"/>
    <col min="2309" max="2309" width="14.42578125" style="64" customWidth="1"/>
    <col min="2310" max="2310" width="13.85546875" style="64" customWidth="1"/>
    <col min="2311" max="2311" width="16.7109375" style="64" customWidth="1"/>
    <col min="2312" max="2312" width="18.28515625" style="64" customWidth="1"/>
    <col min="2313" max="2313" width="18.85546875" style="64" customWidth="1"/>
    <col min="2314" max="2314" width="16.42578125" style="64" customWidth="1"/>
    <col min="2315" max="2316" width="10.7109375" style="64" customWidth="1"/>
    <col min="2317" max="2317" width="9.140625" style="64"/>
    <col min="2318" max="2318" width="12.85546875" style="64" customWidth="1"/>
    <col min="2319" max="2319" width="23.42578125" style="64" customWidth="1"/>
    <col min="2320" max="2321" width="9.140625" style="64"/>
    <col min="2322" max="2322" width="10.5703125" style="64" bestFit="1" customWidth="1"/>
    <col min="2323" max="2323" width="11.28515625" style="64" customWidth="1"/>
    <col min="2324" max="2560" width="9.140625" style="64"/>
    <col min="2561" max="2561" width="89.5703125" style="64" customWidth="1"/>
    <col min="2562" max="2562" width="19.42578125" style="64" customWidth="1"/>
    <col min="2563" max="2563" width="15.7109375" style="64" customWidth="1"/>
    <col min="2564" max="2564" width="13.140625" style="64" customWidth="1"/>
    <col min="2565" max="2565" width="14.42578125" style="64" customWidth="1"/>
    <col min="2566" max="2566" width="13.85546875" style="64" customWidth="1"/>
    <col min="2567" max="2567" width="16.7109375" style="64" customWidth="1"/>
    <col min="2568" max="2568" width="18.28515625" style="64" customWidth="1"/>
    <col min="2569" max="2569" width="18.85546875" style="64" customWidth="1"/>
    <col min="2570" max="2570" width="16.42578125" style="64" customWidth="1"/>
    <col min="2571" max="2572" width="10.7109375" style="64" customWidth="1"/>
    <col min="2573" max="2573" width="9.140625" style="64"/>
    <col min="2574" max="2574" width="12.85546875" style="64" customWidth="1"/>
    <col min="2575" max="2575" width="23.42578125" style="64" customWidth="1"/>
    <col min="2576" max="2577" width="9.140625" style="64"/>
    <col min="2578" max="2578" width="10.5703125" style="64" bestFit="1" customWidth="1"/>
    <col min="2579" max="2579" width="11.28515625" style="64" customWidth="1"/>
    <col min="2580" max="2816" width="9.140625" style="64"/>
    <col min="2817" max="2817" width="89.5703125" style="64" customWidth="1"/>
    <col min="2818" max="2818" width="19.42578125" style="64" customWidth="1"/>
    <col min="2819" max="2819" width="15.7109375" style="64" customWidth="1"/>
    <col min="2820" max="2820" width="13.140625" style="64" customWidth="1"/>
    <col min="2821" max="2821" width="14.42578125" style="64" customWidth="1"/>
    <col min="2822" max="2822" width="13.85546875" style="64" customWidth="1"/>
    <col min="2823" max="2823" width="16.7109375" style="64" customWidth="1"/>
    <col min="2824" max="2824" width="18.28515625" style="64" customWidth="1"/>
    <col min="2825" max="2825" width="18.85546875" style="64" customWidth="1"/>
    <col min="2826" max="2826" width="16.42578125" style="64" customWidth="1"/>
    <col min="2827" max="2828" width="10.7109375" style="64" customWidth="1"/>
    <col min="2829" max="2829" width="9.140625" style="64"/>
    <col min="2830" max="2830" width="12.85546875" style="64" customWidth="1"/>
    <col min="2831" max="2831" width="23.42578125" style="64" customWidth="1"/>
    <col min="2832" max="2833" width="9.140625" style="64"/>
    <col min="2834" max="2834" width="10.5703125" style="64" bestFit="1" customWidth="1"/>
    <col min="2835" max="2835" width="11.28515625" style="64" customWidth="1"/>
    <col min="2836" max="3072" width="9.140625" style="64"/>
    <col min="3073" max="3073" width="89.5703125" style="64" customWidth="1"/>
    <col min="3074" max="3074" width="19.42578125" style="64" customWidth="1"/>
    <col min="3075" max="3075" width="15.7109375" style="64" customWidth="1"/>
    <col min="3076" max="3076" width="13.140625" style="64" customWidth="1"/>
    <col min="3077" max="3077" width="14.42578125" style="64" customWidth="1"/>
    <col min="3078" max="3078" width="13.85546875" style="64" customWidth="1"/>
    <col min="3079" max="3079" width="16.7109375" style="64" customWidth="1"/>
    <col min="3080" max="3080" width="18.28515625" style="64" customWidth="1"/>
    <col min="3081" max="3081" width="18.85546875" style="64" customWidth="1"/>
    <col min="3082" max="3082" width="16.42578125" style="64" customWidth="1"/>
    <col min="3083" max="3084" width="10.7109375" style="64" customWidth="1"/>
    <col min="3085" max="3085" width="9.140625" style="64"/>
    <col min="3086" max="3086" width="12.85546875" style="64" customWidth="1"/>
    <col min="3087" max="3087" width="23.42578125" style="64" customWidth="1"/>
    <col min="3088" max="3089" width="9.140625" style="64"/>
    <col min="3090" max="3090" width="10.5703125" style="64" bestFit="1" customWidth="1"/>
    <col min="3091" max="3091" width="11.28515625" style="64" customWidth="1"/>
    <col min="3092" max="3328" width="9.140625" style="64"/>
    <col min="3329" max="3329" width="89.5703125" style="64" customWidth="1"/>
    <col min="3330" max="3330" width="19.42578125" style="64" customWidth="1"/>
    <col min="3331" max="3331" width="15.7109375" style="64" customWidth="1"/>
    <col min="3332" max="3332" width="13.140625" style="64" customWidth="1"/>
    <col min="3333" max="3333" width="14.42578125" style="64" customWidth="1"/>
    <col min="3334" max="3334" width="13.85546875" style="64" customWidth="1"/>
    <col min="3335" max="3335" width="16.7109375" style="64" customWidth="1"/>
    <col min="3336" max="3336" width="18.28515625" style="64" customWidth="1"/>
    <col min="3337" max="3337" width="18.85546875" style="64" customWidth="1"/>
    <col min="3338" max="3338" width="16.42578125" style="64" customWidth="1"/>
    <col min="3339" max="3340" width="10.7109375" style="64" customWidth="1"/>
    <col min="3341" max="3341" width="9.140625" style="64"/>
    <col min="3342" max="3342" width="12.85546875" style="64" customWidth="1"/>
    <col min="3343" max="3343" width="23.42578125" style="64" customWidth="1"/>
    <col min="3344" max="3345" width="9.140625" style="64"/>
    <col min="3346" max="3346" width="10.5703125" style="64" bestFit="1" customWidth="1"/>
    <col min="3347" max="3347" width="11.28515625" style="64" customWidth="1"/>
    <col min="3348" max="3584" width="9.140625" style="64"/>
    <col min="3585" max="3585" width="89.5703125" style="64" customWidth="1"/>
    <col min="3586" max="3586" width="19.42578125" style="64" customWidth="1"/>
    <col min="3587" max="3587" width="15.7109375" style="64" customWidth="1"/>
    <col min="3588" max="3588" width="13.140625" style="64" customWidth="1"/>
    <col min="3589" max="3589" width="14.42578125" style="64" customWidth="1"/>
    <col min="3590" max="3590" width="13.85546875" style="64" customWidth="1"/>
    <col min="3591" max="3591" width="16.7109375" style="64" customWidth="1"/>
    <col min="3592" max="3592" width="18.28515625" style="64" customWidth="1"/>
    <col min="3593" max="3593" width="18.85546875" style="64" customWidth="1"/>
    <col min="3594" max="3594" width="16.42578125" style="64" customWidth="1"/>
    <col min="3595" max="3596" width="10.7109375" style="64" customWidth="1"/>
    <col min="3597" max="3597" width="9.140625" style="64"/>
    <col min="3598" max="3598" width="12.85546875" style="64" customWidth="1"/>
    <col min="3599" max="3599" width="23.42578125" style="64" customWidth="1"/>
    <col min="3600" max="3601" width="9.140625" style="64"/>
    <col min="3602" max="3602" width="10.5703125" style="64" bestFit="1" customWidth="1"/>
    <col min="3603" max="3603" width="11.28515625" style="64" customWidth="1"/>
    <col min="3604" max="3840" width="9.140625" style="64"/>
    <col min="3841" max="3841" width="89.5703125" style="64" customWidth="1"/>
    <col min="3842" max="3842" width="19.42578125" style="64" customWidth="1"/>
    <col min="3843" max="3843" width="15.7109375" style="64" customWidth="1"/>
    <col min="3844" max="3844" width="13.140625" style="64" customWidth="1"/>
    <col min="3845" max="3845" width="14.42578125" style="64" customWidth="1"/>
    <col min="3846" max="3846" width="13.85546875" style="64" customWidth="1"/>
    <col min="3847" max="3847" width="16.7109375" style="64" customWidth="1"/>
    <col min="3848" max="3848" width="18.28515625" style="64" customWidth="1"/>
    <col min="3849" max="3849" width="18.85546875" style="64" customWidth="1"/>
    <col min="3850" max="3850" width="16.42578125" style="64" customWidth="1"/>
    <col min="3851" max="3852" width="10.7109375" style="64" customWidth="1"/>
    <col min="3853" max="3853" width="9.140625" style="64"/>
    <col min="3854" max="3854" width="12.85546875" style="64" customWidth="1"/>
    <col min="3855" max="3855" width="23.42578125" style="64" customWidth="1"/>
    <col min="3856" max="3857" width="9.140625" style="64"/>
    <col min="3858" max="3858" width="10.5703125" style="64" bestFit="1" customWidth="1"/>
    <col min="3859" max="3859" width="11.28515625" style="64" customWidth="1"/>
    <col min="3860" max="4096" width="9.140625" style="64"/>
    <col min="4097" max="4097" width="89.5703125" style="64" customWidth="1"/>
    <col min="4098" max="4098" width="19.42578125" style="64" customWidth="1"/>
    <col min="4099" max="4099" width="15.7109375" style="64" customWidth="1"/>
    <col min="4100" max="4100" width="13.140625" style="64" customWidth="1"/>
    <col min="4101" max="4101" width="14.42578125" style="64" customWidth="1"/>
    <col min="4102" max="4102" width="13.85546875" style="64" customWidth="1"/>
    <col min="4103" max="4103" width="16.7109375" style="64" customWidth="1"/>
    <col min="4104" max="4104" width="18.28515625" style="64" customWidth="1"/>
    <col min="4105" max="4105" width="18.85546875" style="64" customWidth="1"/>
    <col min="4106" max="4106" width="16.42578125" style="64" customWidth="1"/>
    <col min="4107" max="4108" width="10.7109375" style="64" customWidth="1"/>
    <col min="4109" max="4109" width="9.140625" style="64"/>
    <col min="4110" max="4110" width="12.85546875" style="64" customWidth="1"/>
    <col min="4111" max="4111" width="23.42578125" style="64" customWidth="1"/>
    <col min="4112" max="4113" width="9.140625" style="64"/>
    <col min="4114" max="4114" width="10.5703125" style="64" bestFit="1" customWidth="1"/>
    <col min="4115" max="4115" width="11.28515625" style="64" customWidth="1"/>
    <col min="4116" max="4352" width="9.140625" style="64"/>
    <col min="4353" max="4353" width="89.5703125" style="64" customWidth="1"/>
    <col min="4354" max="4354" width="19.42578125" style="64" customWidth="1"/>
    <col min="4355" max="4355" width="15.7109375" style="64" customWidth="1"/>
    <col min="4356" max="4356" width="13.140625" style="64" customWidth="1"/>
    <col min="4357" max="4357" width="14.42578125" style="64" customWidth="1"/>
    <col min="4358" max="4358" width="13.85546875" style="64" customWidth="1"/>
    <col min="4359" max="4359" width="16.7109375" style="64" customWidth="1"/>
    <col min="4360" max="4360" width="18.28515625" style="64" customWidth="1"/>
    <col min="4361" max="4361" width="18.85546875" style="64" customWidth="1"/>
    <col min="4362" max="4362" width="16.42578125" style="64" customWidth="1"/>
    <col min="4363" max="4364" width="10.7109375" style="64" customWidth="1"/>
    <col min="4365" max="4365" width="9.140625" style="64"/>
    <col min="4366" max="4366" width="12.85546875" style="64" customWidth="1"/>
    <col min="4367" max="4367" width="23.42578125" style="64" customWidth="1"/>
    <col min="4368" max="4369" width="9.140625" style="64"/>
    <col min="4370" max="4370" width="10.5703125" style="64" bestFit="1" customWidth="1"/>
    <col min="4371" max="4371" width="11.28515625" style="64" customWidth="1"/>
    <col min="4372" max="4608" width="9.140625" style="64"/>
    <col min="4609" max="4609" width="89.5703125" style="64" customWidth="1"/>
    <col min="4610" max="4610" width="19.42578125" style="64" customWidth="1"/>
    <col min="4611" max="4611" width="15.7109375" style="64" customWidth="1"/>
    <col min="4612" max="4612" width="13.140625" style="64" customWidth="1"/>
    <col min="4613" max="4613" width="14.42578125" style="64" customWidth="1"/>
    <col min="4614" max="4614" width="13.85546875" style="64" customWidth="1"/>
    <col min="4615" max="4615" width="16.7109375" style="64" customWidth="1"/>
    <col min="4616" max="4616" width="18.28515625" style="64" customWidth="1"/>
    <col min="4617" max="4617" width="18.85546875" style="64" customWidth="1"/>
    <col min="4618" max="4618" width="16.42578125" style="64" customWidth="1"/>
    <col min="4619" max="4620" width="10.7109375" style="64" customWidth="1"/>
    <col min="4621" max="4621" width="9.140625" style="64"/>
    <col min="4622" max="4622" width="12.85546875" style="64" customWidth="1"/>
    <col min="4623" max="4623" width="23.42578125" style="64" customWidth="1"/>
    <col min="4624" max="4625" width="9.140625" style="64"/>
    <col min="4626" max="4626" width="10.5703125" style="64" bestFit="1" customWidth="1"/>
    <col min="4627" max="4627" width="11.28515625" style="64" customWidth="1"/>
    <col min="4628" max="4864" width="9.140625" style="64"/>
    <col min="4865" max="4865" width="89.5703125" style="64" customWidth="1"/>
    <col min="4866" max="4866" width="19.42578125" style="64" customWidth="1"/>
    <col min="4867" max="4867" width="15.7109375" style="64" customWidth="1"/>
    <col min="4868" max="4868" width="13.140625" style="64" customWidth="1"/>
    <col min="4869" max="4869" width="14.42578125" style="64" customWidth="1"/>
    <col min="4870" max="4870" width="13.85546875" style="64" customWidth="1"/>
    <col min="4871" max="4871" width="16.7109375" style="64" customWidth="1"/>
    <col min="4872" max="4872" width="18.28515625" style="64" customWidth="1"/>
    <col min="4873" max="4873" width="18.85546875" style="64" customWidth="1"/>
    <col min="4874" max="4874" width="16.42578125" style="64" customWidth="1"/>
    <col min="4875" max="4876" width="10.7109375" style="64" customWidth="1"/>
    <col min="4877" max="4877" width="9.140625" style="64"/>
    <col min="4878" max="4878" width="12.85546875" style="64" customWidth="1"/>
    <col min="4879" max="4879" width="23.42578125" style="64" customWidth="1"/>
    <col min="4880" max="4881" width="9.140625" style="64"/>
    <col min="4882" max="4882" width="10.5703125" style="64" bestFit="1" customWidth="1"/>
    <col min="4883" max="4883" width="11.28515625" style="64" customWidth="1"/>
    <col min="4884" max="5120" width="9.140625" style="64"/>
    <col min="5121" max="5121" width="89.5703125" style="64" customWidth="1"/>
    <col min="5122" max="5122" width="19.42578125" style="64" customWidth="1"/>
    <col min="5123" max="5123" width="15.7109375" style="64" customWidth="1"/>
    <col min="5124" max="5124" width="13.140625" style="64" customWidth="1"/>
    <col min="5125" max="5125" width="14.42578125" style="64" customWidth="1"/>
    <col min="5126" max="5126" width="13.85546875" style="64" customWidth="1"/>
    <col min="5127" max="5127" width="16.7109375" style="64" customWidth="1"/>
    <col min="5128" max="5128" width="18.28515625" style="64" customWidth="1"/>
    <col min="5129" max="5129" width="18.85546875" style="64" customWidth="1"/>
    <col min="5130" max="5130" width="16.42578125" style="64" customWidth="1"/>
    <col min="5131" max="5132" width="10.7109375" style="64" customWidth="1"/>
    <col min="5133" max="5133" width="9.140625" style="64"/>
    <col min="5134" max="5134" width="12.85546875" style="64" customWidth="1"/>
    <col min="5135" max="5135" width="23.42578125" style="64" customWidth="1"/>
    <col min="5136" max="5137" width="9.140625" style="64"/>
    <col min="5138" max="5138" width="10.5703125" style="64" bestFit="1" customWidth="1"/>
    <col min="5139" max="5139" width="11.28515625" style="64" customWidth="1"/>
    <col min="5140" max="5376" width="9.140625" style="64"/>
    <col min="5377" max="5377" width="89.5703125" style="64" customWidth="1"/>
    <col min="5378" max="5378" width="19.42578125" style="64" customWidth="1"/>
    <col min="5379" max="5379" width="15.7109375" style="64" customWidth="1"/>
    <col min="5380" max="5380" width="13.140625" style="64" customWidth="1"/>
    <col min="5381" max="5381" width="14.42578125" style="64" customWidth="1"/>
    <col min="5382" max="5382" width="13.85546875" style="64" customWidth="1"/>
    <col min="5383" max="5383" width="16.7109375" style="64" customWidth="1"/>
    <col min="5384" max="5384" width="18.28515625" style="64" customWidth="1"/>
    <col min="5385" max="5385" width="18.85546875" style="64" customWidth="1"/>
    <col min="5386" max="5386" width="16.42578125" style="64" customWidth="1"/>
    <col min="5387" max="5388" width="10.7109375" style="64" customWidth="1"/>
    <col min="5389" max="5389" width="9.140625" style="64"/>
    <col min="5390" max="5390" width="12.85546875" style="64" customWidth="1"/>
    <col min="5391" max="5391" width="23.42578125" style="64" customWidth="1"/>
    <col min="5392" max="5393" width="9.140625" style="64"/>
    <col min="5394" max="5394" width="10.5703125" style="64" bestFit="1" customWidth="1"/>
    <col min="5395" max="5395" width="11.28515625" style="64" customWidth="1"/>
    <col min="5396" max="5632" width="9.140625" style="64"/>
    <col min="5633" max="5633" width="89.5703125" style="64" customWidth="1"/>
    <col min="5634" max="5634" width="19.42578125" style="64" customWidth="1"/>
    <col min="5635" max="5635" width="15.7109375" style="64" customWidth="1"/>
    <col min="5636" max="5636" width="13.140625" style="64" customWidth="1"/>
    <col min="5637" max="5637" width="14.42578125" style="64" customWidth="1"/>
    <col min="5638" max="5638" width="13.85546875" style="64" customWidth="1"/>
    <col min="5639" max="5639" width="16.7109375" style="64" customWidth="1"/>
    <col min="5640" max="5640" width="18.28515625" style="64" customWidth="1"/>
    <col min="5641" max="5641" width="18.85546875" style="64" customWidth="1"/>
    <col min="5642" max="5642" width="16.42578125" style="64" customWidth="1"/>
    <col min="5643" max="5644" width="10.7109375" style="64" customWidth="1"/>
    <col min="5645" max="5645" width="9.140625" style="64"/>
    <col min="5646" max="5646" width="12.85546875" style="64" customWidth="1"/>
    <col min="5647" max="5647" width="23.42578125" style="64" customWidth="1"/>
    <col min="5648" max="5649" width="9.140625" style="64"/>
    <col min="5650" max="5650" width="10.5703125" style="64" bestFit="1" customWidth="1"/>
    <col min="5651" max="5651" width="11.28515625" style="64" customWidth="1"/>
    <col min="5652" max="5888" width="9.140625" style="64"/>
    <col min="5889" max="5889" width="89.5703125" style="64" customWidth="1"/>
    <col min="5890" max="5890" width="19.42578125" style="64" customWidth="1"/>
    <col min="5891" max="5891" width="15.7109375" style="64" customWidth="1"/>
    <col min="5892" max="5892" width="13.140625" style="64" customWidth="1"/>
    <col min="5893" max="5893" width="14.42578125" style="64" customWidth="1"/>
    <col min="5894" max="5894" width="13.85546875" style="64" customWidth="1"/>
    <col min="5895" max="5895" width="16.7109375" style="64" customWidth="1"/>
    <col min="5896" max="5896" width="18.28515625" style="64" customWidth="1"/>
    <col min="5897" max="5897" width="18.85546875" style="64" customWidth="1"/>
    <col min="5898" max="5898" width="16.42578125" style="64" customWidth="1"/>
    <col min="5899" max="5900" width="10.7109375" style="64" customWidth="1"/>
    <col min="5901" max="5901" width="9.140625" style="64"/>
    <col min="5902" max="5902" width="12.85546875" style="64" customWidth="1"/>
    <col min="5903" max="5903" width="23.42578125" style="64" customWidth="1"/>
    <col min="5904" max="5905" width="9.140625" style="64"/>
    <col min="5906" max="5906" width="10.5703125" style="64" bestFit="1" customWidth="1"/>
    <col min="5907" max="5907" width="11.28515625" style="64" customWidth="1"/>
    <col min="5908" max="6144" width="9.140625" style="64"/>
    <col min="6145" max="6145" width="89.5703125" style="64" customWidth="1"/>
    <col min="6146" max="6146" width="19.42578125" style="64" customWidth="1"/>
    <col min="6147" max="6147" width="15.7109375" style="64" customWidth="1"/>
    <col min="6148" max="6148" width="13.140625" style="64" customWidth="1"/>
    <col min="6149" max="6149" width="14.42578125" style="64" customWidth="1"/>
    <col min="6150" max="6150" width="13.85546875" style="64" customWidth="1"/>
    <col min="6151" max="6151" width="16.7109375" style="64" customWidth="1"/>
    <col min="6152" max="6152" width="18.28515625" style="64" customWidth="1"/>
    <col min="6153" max="6153" width="18.85546875" style="64" customWidth="1"/>
    <col min="6154" max="6154" width="16.42578125" style="64" customWidth="1"/>
    <col min="6155" max="6156" width="10.7109375" style="64" customWidth="1"/>
    <col min="6157" max="6157" width="9.140625" style="64"/>
    <col min="6158" max="6158" width="12.85546875" style="64" customWidth="1"/>
    <col min="6159" max="6159" width="23.42578125" style="64" customWidth="1"/>
    <col min="6160" max="6161" width="9.140625" style="64"/>
    <col min="6162" max="6162" width="10.5703125" style="64" bestFit="1" customWidth="1"/>
    <col min="6163" max="6163" width="11.28515625" style="64" customWidth="1"/>
    <col min="6164" max="6400" width="9.140625" style="64"/>
    <col min="6401" max="6401" width="89.5703125" style="64" customWidth="1"/>
    <col min="6402" max="6402" width="19.42578125" style="64" customWidth="1"/>
    <col min="6403" max="6403" width="15.7109375" style="64" customWidth="1"/>
    <col min="6404" max="6404" width="13.140625" style="64" customWidth="1"/>
    <col min="6405" max="6405" width="14.42578125" style="64" customWidth="1"/>
    <col min="6406" max="6406" width="13.85546875" style="64" customWidth="1"/>
    <col min="6407" max="6407" width="16.7109375" style="64" customWidth="1"/>
    <col min="6408" max="6408" width="18.28515625" style="64" customWidth="1"/>
    <col min="6409" max="6409" width="18.85546875" style="64" customWidth="1"/>
    <col min="6410" max="6410" width="16.42578125" style="64" customWidth="1"/>
    <col min="6411" max="6412" width="10.7109375" style="64" customWidth="1"/>
    <col min="6413" max="6413" width="9.140625" style="64"/>
    <col min="6414" max="6414" width="12.85546875" style="64" customWidth="1"/>
    <col min="6415" max="6415" width="23.42578125" style="64" customWidth="1"/>
    <col min="6416" max="6417" width="9.140625" style="64"/>
    <col min="6418" max="6418" width="10.5703125" style="64" bestFit="1" customWidth="1"/>
    <col min="6419" max="6419" width="11.28515625" style="64" customWidth="1"/>
    <col min="6420" max="6656" width="9.140625" style="64"/>
    <col min="6657" max="6657" width="89.5703125" style="64" customWidth="1"/>
    <col min="6658" max="6658" width="19.42578125" style="64" customWidth="1"/>
    <col min="6659" max="6659" width="15.7109375" style="64" customWidth="1"/>
    <col min="6660" max="6660" width="13.140625" style="64" customWidth="1"/>
    <col min="6661" max="6661" width="14.42578125" style="64" customWidth="1"/>
    <col min="6662" max="6662" width="13.85546875" style="64" customWidth="1"/>
    <col min="6663" max="6663" width="16.7109375" style="64" customWidth="1"/>
    <col min="6664" max="6664" width="18.28515625" style="64" customWidth="1"/>
    <col min="6665" max="6665" width="18.85546875" style="64" customWidth="1"/>
    <col min="6666" max="6666" width="16.42578125" style="64" customWidth="1"/>
    <col min="6667" max="6668" width="10.7109375" style="64" customWidth="1"/>
    <col min="6669" max="6669" width="9.140625" style="64"/>
    <col min="6670" max="6670" width="12.85546875" style="64" customWidth="1"/>
    <col min="6671" max="6671" width="23.42578125" style="64" customWidth="1"/>
    <col min="6672" max="6673" width="9.140625" style="64"/>
    <col min="6674" max="6674" width="10.5703125" style="64" bestFit="1" customWidth="1"/>
    <col min="6675" max="6675" width="11.28515625" style="64" customWidth="1"/>
    <col min="6676" max="6912" width="9.140625" style="64"/>
    <col min="6913" max="6913" width="89.5703125" style="64" customWidth="1"/>
    <col min="6914" max="6914" width="19.42578125" style="64" customWidth="1"/>
    <col min="6915" max="6915" width="15.7109375" style="64" customWidth="1"/>
    <col min="6916" max="6916" width="13.140625" style="64" customWidth="1"/>
    <col min="6917" max="6917" width="14.42578125" style="64" customWidth="1"/>
    <col min="6918" max="6918" width="13.85546875" style="64" customWidth="1"/>
    <col min="6919" max="6919" width="16.7109375" style="64" customWidth="1"/>
    <col min="6920" max="6920" width="18.28515625" style="64" customWidth="1"/>
    <col min="6921" max="6921" width="18.85546875" style="64" customWidth="1"/>
    <col min="6922" max="6922" width="16.42578125" style="64" customWidth="1"/>
    <col min="6923" max="6924" width="10.7109375" style="64" customWidth="1"/>
    <col min="6925" max="6925" width="9.140625" style="64"/>
    <col min="6926" max="6926" width="12.85546875" style="64" customWidth="1"/>
    <col min="6927" max="6927" width="23.42578125" style="64" customWidth="1"/>
    <col min="6928" max="6929" width="9.140625" style="64"/>
    <col min="6930" max="6930" width="10.5703125" style="64" bestFit="1" customWidth="1"/>
    <col min="6931" max="6931" width="11.28515625" style="64" customWidth="1"/>
    <col min="6932" max="7168" width="9.140625" style="64"/>
    <col min="7169" max="7169" width="89.5703125" style="64" customWidth="1"/>
    <col min="7170" max="7170" width="19.42578125" style="64" customWidth="1"/>
    <col min="7171" max="7171" width="15.7109375" style="64" customWidth="1"/>
    <col min="7172" max="7172" width="13.140625" style="64" customWidth="1"/>
    <col min="7173" max="7173" width="14.42578125" style="64" customWidth="1"/>
    <col min="7174" max="7174" width="13.85546875" style="64" customWidth="1"/>
    <col min="7175" max="7175" width="16.7109375" style="64" customWidth="1"/>
    <col min="7176" max="7176" width="18.28515625" style="64" customWidth="1"/>
    <col min="7177" max="7177" width="18.85546875" style="64" customWidth="1"/>
    <col min="7178" max="7178" width="16.42578125" style="64" customWidth="1"/>
    <col min="7179" max="7180" width="10.7109375" style="64" customWidth="1"/>
    <col min="7181" max="7181" width="9.140625" style="64"/>
    <col min="7182" max="7182" width="12.85546875" style="64" customWidth="1"/>
    <col min="7183" max="7183" width="23.42578125" style="64" customWidth="1"/>
    <col min="7184" max="7185" width="9.140625" style="64"/>
    <col min="7186" max="7186" width="10.5703125" style="64" bestFit="1" customWidth="1"/>
    <col min="7187" max="7187" width="11.28515625" style="64" customWidth="1"/>
    <col min="7188" max="7424" width="9.140625" style="64"/>
    <col min="7425" max="7425" width="89.5703125" style="64" customWidth="1"/>
    <col min="7426" max="7426" width="19.42578125" style="64" customWidth="1"/>
    <col min="7427" max="7427" width="15.7109375" style="64" customWidth="1"/>
    <col min="7428" max="7428" width="13.140625" style="64" customWidth="1"/>
    <col min="7429" max="7429" width="14.42578125" style="64" customWidth="1"/>
    <col min="7430" max="7430" width="13.85546875" style="64" customWidth="1"/>
    <col min="7431" max="7431" width="16.7109375" style="64" customWidth="1"/>
    <col min="7432" max="7432" width="18.28515625" style="64" customWidth="1"/>
    <col min="7433" max="7433" width="18.85546875" style="64" customWidth="1"/>
    <col min="7434" max="7434" width="16.42578125" style="64" customWidth="1"/>
    <col min="7435" max="7436" width="10.7109375" style="64" customWidth="1"/>
    <col min="7437" max="7437" width="9.140625" style="64"/>
    <col min="7438" max="7438" width="12.85546875" style="64" customWidth="1"/>
    <col min="7439" max="7439" width="23.42578125" style="64" customWidth="1"/>
    <col min="7440" max="7441" width="9.140625" style="64"/>
    <col min="7442" max="7442" width="10.5703125" style="64" bestFit="1" customWidth="1"/>
    <col min="7443" max="7443" width="11.28515625" style="64" customWidth="1"/>
    <col min="7444" max="7680" width="9.140625" style="64"/>
    <col min="7681" max="7681" width="89.5703125" style="64" customWidth="1"/>
    <col min="7682" max="7682" width="19.42578125" style="64" customWidth="1"/>
    <col min="7683" max="7683" width="15.7109375" style="64" customWidth="1"/>
    <col min="7684" max="7684" width="13.140625" style="64" customWidth="1"/>
    <col min="7685" max="7685" width="14.42578125" style="64" customWidth="1"/>
    <col min="7686" max="7686" width="13.85546875" style="64" customWidth="1"/>
    <col min="7687" max="7687" width="16.7109375" style="64" customWidth="1"/>
    <col min="7688" max="7688" width="18.28515625" style="64" customWidth="1"/>
    <col min="7689" max="7689" width="18.85546875" style="64" customWidth="1"/>
    <col min="7690" max="7690" width="16.42578125" style="64" customWidth="1"/>
    <col min="7691" max="7692" width="10.7109375" style="64" customWidth="1"/>
    <col min="7693" max="7693" width="9.140625" style="64"/>
    <col min="7694" max="7694" width="12.85546875" style="64" customWidth="1"/>
    <col min="7695" max="7695" width="23.42578125" style="64" customWidth="1"/>
    <col min="7696" max="7697" width="9.140625" style="64"/>
    <col min="7698" max="7698" width="10.5703125" style="64" bestFit="1" customWidth="1"/>
    <col min="7699" max="7699" width="11.28515625" style="64" customWidth="1"/>
    <col min="7700" max="7936" width="9.140625" style="64"/>
    <col min="7937" max="7937" width="89.5703125" style="64" customWidth="1"/>
    <col min="7938" max="7938" width="19.42578125" style="64" customWidth="1"/>
    <col min="7939" max="7939" width="15.7109375" style="64" customWidth="1"/>
    <col min="7940" max="7940" width="13.140625" style="64" customWidth="1"/>
    <col min="7941" max="7941" width="14.42578125" style="64" customWidth="1"/>
    <col min="7942" max="7942" width="13.85546875" style="64" customWidth="1"/>
    <col min="7943" max="7943" width="16.7109375" style="64" customWidth="1"/>
    <col min="7944" max="7944" width="18.28515625" style="64" customWidth="1"/>
    <col min="7945" max="7945" width="18.85546875" style="64" customWidth="1"/>
    <col min="7946" max="7946" width="16.42578125" style="64" customWidth="1"/>
    <col min="7947" max="7948" width="10.7109375" style="64" customWidth="1"/>
    <col min="7949" max="7949" width="9.140625" style="64"/>
    <col min="7950" max="7950" width="12.85546875" style="64" customWidth="1"/>
    <col min="7951" max="7951" width="23.42578125" style="64" customWidth="1"/>
    <col min="7952" max="7953" width="9.140625" style="64"/>
    <col min="7954" max="7954" width="10.5703125" style="64" bestFit="1" customWidth="1"/>
    <col min="7955" max="7955" width="11.28515625" style="64" customWidth="1"/>
    <col min="7956" max="8192" width="9.140625" style="64"/>
    <col min="8193" max="8193" width="89.5703125" style="64" customWidth="1"/>
    <col min="8194" max="8194" width="19.42578125" style="64" customWidth="1"/>
    <col min="8195" max="8195" width="15.7109375" style="64" customWidth="1"/>
    <col min="8196" max="8196" width="13.140625" style="64" customWidth="1"/>
    <col min="8197" max="8197" width="14.42578125" style="64" customWidth="1"/>
    <col min="8198" max="8198" width="13.85546875" style="64" customWidth="1"/>
    <col min="8199" max="8199" width="16.7109375" style="64" customWidth="1"/>
    <col min="8200" max="8200" width="18.28515625" style="64" customWidth="1"/>
    <col min="8201" max="8201" width="18.85546875" style="64" customWidth="1"/>
    <col min="8202" max="8202" width="16.42578125" style="64" customWidth="1"/>
    <col min="8203" max="8204" width="10.7109375" style="64" customWidth="1"/>
    <col min="8205" max="8205" width="9.140625" style="64"/>
    <col min="8206" max="8206" width="12.85546875" style="64" customWidth="1"/>
    <col min="8207" max="8207" width="23.42578125" style="64" customWidth="1"/>
    <col min="8208" max="8209" width="9.140625" style="64"/>
    <col min="8210" max="8210" width="10.5703125" style="64" bestFit="1" customWidth="1"/>
    <col min="8211" max="8211" width="11.28515625" style="64" customWidth="1"/>
    <col min="8212" max="8448" width="9.140625" style="64"/>
    <col min="8449" max="8449" width="89.5703125" style="64" customWidth="1"/>
    <col min="8450" max="8450" width="19.42578125" style="64" customWidth="1"/>
    <col min="8451" max="8451" width="15.7109375" style="64" customWidth="1"/>
    <col min="8452" max="8452" width="13.140625" style="64" customWidth="1"/>
    <col min="8453" max="8453" width="14.42578125" style="64" customWidth="1"/>
    <col min="8454" max="8454" width="13.85546875" style="64" customWidth="1"/>
    <col min="8455" max="8455" width="16.7109375" style="64" customWidth="1"/>
    <col min="8456" max="8456" width="18.28515625" style="64" customWidth="1"/>
    <col min="8457" max="8457" width="18.85546875" style="64" customWidth="1"/>
    <col min="8458" max="8458" width="16.42578125" style="64" customWidth="1"/>
    <col min="8459" max="8460" width="10.7109375" style="64" customWidth="1"/>
    <col min="8461" max="8461" width="9.140625" style="64"/>
    <col min="8462" max="8462" width="12.85546875" style="64" customWidth="1"/>
    <col min="8463" max="8463" width="23.42578125" style="64" customWidth="1"/>
    <col min="8464" max="8465" width="9.140625" style="64"/>
    <col min="8466" max="8466" width="10.5703125" style="64" bestFit="1" customWidth="1"/>
    <col min="8467" max="8467" width="11.28515625" style="64" customWidth="1"/>
    <col min="8468" max="8704" width="9.140625" style="64"/>
    <col min="8705" max="8705" width="89.5703125" style="64" customWidth="1"/>
    <col min="8706" max="8706" width="19.42578125" style="64" customWidth="1"/>
    <col min="8707" max="8707" width="15.7109375" style="64" customWidth="1"/>
    <col min="8708" max="8708" width="13.140625" style="64" customWidth="1"/>
    <col min="8709" max="8709" width="14.42578125" style="64" customWidth="1"/>
    <col min="8710" max="8710" width="13.85546875" style="64" customWidth="1"/>
    <col min="8711" max="8711" width="16.7109375" style="64" customWidth="1"/>
    <col min="8712" max="8712" width="18.28515625" style="64" customWidth="1"/>
    <col min="8713" max="8713" width="18.85546875" style="64" customWidth="1"/>
    <col min="8714" max="8714" width="16.42578125" style="64" customWidth="1"/>
    <col min="8715" max="8716" width="10.7109375" style="64" customWidth="1"/>
    <col min="8717" max="8717" width="9.140625" style="64"/>
    <col min="8718" max="8718" width="12.85546875" style="64" customWidth="1"/>
    <col min="8719" max="8719" width="23.42578125" style="64" customWidth="1"/>
    <col min="8720" max="8721" width="9.140625" style="64"/>
    <col min="8722" max="8722" width="10.5703125" style="64" bestFit="1" customWidth="1"/>
    <col min="8723" max="8723" width="11.28515625" style="64" customWidth="1"/>
    <col min="8724" max="8960" width="9.140625" style="64"/>
    <col min="8961" max="8961" width="89.5703125" style="64" customWidth="1"/>
    <col min="8962" max="8962" width="19.42578125" style="64" customWidth="1"/>
    <col min="8963" max="8963" width="15.7109375" style="64" customWidth="1"/>
    <col min="8964" max="8964" width="13.140625" style="64" customWidth="1"/>
    <col min="8965" max="8965" width="14.42578125" style="64" customWidth="1"/>
    <col min="8966" max="8966" width="13.85546875" style="64" customWidth="1"/>
    <col min="8967" max="8967" width="16.7109375" style="64" customWidth="1"/>
    <col min="8968" max="8968" width="18.28515625" style="64" customWidth="1"/>
    <col min="8969" max="8969" width="18.85546875" style="64" customWidth="1"/>
    <col min="8970" max="8970" width="16.42578125" style="64" customWidth="1"/>
    <col min="8971" max="8972" width="10.7109375" style="64" customWidth="1"/>
    <col min="8973" max="8973" width="9.140625" style="64"/>
    <col min="8974" max="8974" width="12.85546875" style="64" customWidth="1"/>
    <col min="8975" max="8975" width="23.42578125" style="64" customWidth="1"/>
    <col min="8976" max="8977" width="9.140625" style="64"/>
    <col min="8978" max="8978" width="10.5703125" style="64" bestFit="1" customWidth="1"/>
    <col min="8979" max="8979" width="11.28515625" style="64" customWidth="1"/>
    <col min="8980" max="9216" width="9.140625" style="64"/>
    <col min="9217" max="9217" width="89.5703125" style="64" customWidth="1"/>
    <col min="9218" max="9218" width="19.42578125" style="64" customWidth="1"/>
    <col min="9219" max="9219" width="15.7109375" style="64" customWidth="1"/>
    <col min="9220" max="9220" width="13.140625" style="64" customWidth="1"/>
    <col min="9221" max="9221" width="14.42578125" style="64" customWidth="1"/>
    <col min="9222" max="9222" width="13.85546875" style="64" customWidth="1"/>
    <col min="9223" max="9223" width="16.7109375" style="64" customWidth="1"/>
    <col min="9224" max="9224" width="18.28515625" style="64" customWidth="1"/>
    <col min="9225" max="9225" width="18.85546875" style="64" customWidth="1"/>
    <col min="9226" max="9226" width="16.42578125" style="64" customWidth="1"/>
    <col min="9227" max="9228" width="10.7109375" style="64" customWidth="1"/>
    <col min="9229" max="9229" width="9.140625" style="64"/>
    <col min="9230" max="9230" width="12.85546875" style="64" customWidth="1"/>
    <col min="9231" max="9231" width="23.42578125" style="64" customWidth="1"/>
    <col min="9232" max="9233" width="9.140625" style="64"/>
    <col min="9234" max="9234" width="10.5703125" style="64" bestFit="1" customWidth="1"/>
    <col min="9235" max="9235" width="11.28515625" style="64" customWidth="1"/>
    <col min="9236" max="9472" width="9.140625" style="64"/>
    <col min="9473" max="9473" width="89.5703125" style="64" customWidth="1"/>
    <col min="9474" max="9474" width="19.42578125" style="64" customWidth="1"/>
    <col min="9475" max="9475" width="15.7109375" style="64" customWidth="1"/>
    <col min="9476" max="9476" width="13.140625" style="64" customWidth="1"/>
    <col min="9477" max="9477" width="14.42578125" style="64" customWidth="1"/>
    <col min="9478" max="9478" width="13.85546875" style="64" customWidth="1"/>
    <col min="9479" max="9479" width="16.7109375" style="64" customWidth="1"/>
    <col min="9480" max="9480" width="18.28515625" style="64" customWidth="1"/>
    <col min="9481" max="9481" width="18.85546875" style="64" customWidth="1"/>
    <col min="9482" max="9482" width="16.42578125" style="64" customWidth="1"/>
    <col min="9483" max="9484" width="10.7109375" style="64" customWidth="1"/>
    <col min="9485" max="9485" width="9.140625" style="64"/>
    <col min="9486" max="9486" width="12.85546875" style="64" customWidth="1"/>
    <col min="9487" max="9487" width="23.42578125" style="64" customWidth="1"/>
    <col min="9488" max="9489" width="9.140625" style="64"/>
    <col min="9490" max="9490" width="10.5703125" style="64" bestFit="1" customWidth="1"/>
    <col min="9491" max="9491" width="11.28515625" style="64" customWidth="1"/>
    <col min="9492" max="9728" width="9.140625" style="64"/>
    <col min="9729" max="9729" width="89.5703125" style="64" customWidth="1"/>
    <col min="9730" max="9730" width="19.42578125" style="64" customWidth="1"/>
    <col min="9731" max="9731" width="15.7109375" style="64" customWidth="1"/>
    <col min="9732" max="9732" width="13.140625" style="64" customWidth="1"/>
    <col min="9733" max="9733" width="14.42578125" style="64" customWidth="1"/>
    <col min="9734" max="9734" width="13.85546875" style="64" customWidth="1"/>
    <col min="9735" max="9735" width="16.7109375" style="64" customWidth="1"/>
    <col min="9736" max="9736" width="18.28515625" style="64" customWidth="1"/>
    <col min="9737" max="9737" width="18.85546875" style="64" customWidth="1"/>
    <col min="9738" max="9738" width="16.42578125" style="64" customWidth="1"/>
    <col min="9739" max="9740" width="10.7109375" style="64" customWidth="1"/>
    <col min="9741" max="9741" width="9.140625" style="64"/>
    <col min="9742" max="9742" width="12.85546875" style="64" customWidth="1"/>
    <col min="9743" max="9743" width="23.42578125" style="64" customWidth="1"/>
    <col min="9744" max="9745" width="9.140625" style="64"/>
    <col min="9746" max="9746" width="10.5703125" style="64" bestFit="1" customWidth="1"/>
    <col min="9747" max="9747" width="11.28515625" style="64" customWidth="1"/>
    <col min="9748" max="9984" width="9.140625" style="64"/>
    <col min="9985" max="9985" width="89.5703125" style="64" customWidth="1"/>
    <col min="9986" max="9986" width="19.42578125" style="64" customWidth="1"/>
    <col min="9987" max="9987" width="15.7109375" style="64" customWidth="1"/>
    <col min="9988" max="9988" width="13.140625" style="64" customWidth="1"/>
    <col min="9989" max="9989" width="14.42578125" style="64" customWidth="1"/>
    <col min="9990" max="9990" width="13.85546875" style="64" customWidth="1"/>
    <col min="9991" max="9991" width="16.7109375" style="64" customWidth="1"/>
    <col min="9992" max="9992" width="18.28515625" style="64" customWidth="1"/>
    <col min="9993" max="9993" width="18.85546875" style="64" customWidth="1"/>
    <col min="9994" max="9994" width="16.42578125" style="64" customWidth="1"/>
    <col min="9995" max="9996" width="10.7109375" style="64" customWidth="1"/>
    <col min="9997" max="9997" width="9.140625" style="64"/>
    <col min="9998" max="9998" width="12.85546875" style="64" customWidth="1"/>
    <col min="9999" max="9999" width="23.42578125" style="64" customWidth="1"/>
    <col min="10000" max="10001" width="9.140625" style="64"/>
    <col min="10002" max="10002" width="10.5703125" style="64" bestFit="1" customWidth="1"/>
    <col min="10003" max="10003" width="11.28515625" style="64" customWidth="1"/>
    <col min="10004" max="10240" width="9.140625" style="64"/>
    <col min="10241" max="10241" width="89.5703125" style="64" customWidth="1"/>
    <col min="10242" max="10242" width="19.42578125" style="64" customWidth="1"/>
    <col min="10243" max="10243" width="15.7109375" style="64" customWidth="1"/>
    <col min="10244" max="10244" width="13.140625" style="64" customWidth="1"/>
    <col min="10245" max="10245" width="14.42578125" style="64" customWidth="1"/>
    <col min="10246" max="10246" width="13.85546875" style="64" customWidth="1"/>
    <col min="10247" max="10247" width="16.7109375" style="64" customWidth="1"/>
    <col min="10248" max="10248" width="18.28515625" style="64" customWidth="1"/>
    <col min="10249" max="10249" width="18.85546875" style="64" customWidth="1"/>
    <col min="10250" max="10250" width="16.42578125" style="64" customWidth="1"/>
    <col min="10251" max="10252" width="10.7109375" style="64" customWidth="1"/>
    <col min="10253" max="10253" width="9.140625" style="64"/>
    <col min="10254" max="10254" width="12.85546875" style="64" customWidth="1"/>
    <col min="10255" max="10255" width="23.42578125" style="64" customWidth="1"/>
    <col min="10256" max="10257" width="9.140625" style="64"/>
    <col min="10258" max="10258" width="10.5703125" style="64" bestFit="1" customWidth="1"/>
    <col min="10259" max="10259" width="11.28515625" style="64" customWidth="1"/>
    <col min="10260" max="10496" width="9.140625" style="64"/>
    <col min="10497" max="10497" width="89.5703125" style="64" customWidth="1"/>
    <col min="10498" max="10498" width="19.42578125" style="64" customWidth="1"/>
    <col min="10499" max="10499" width="15.7109375" style="64" customWidth="1"/>
    <col min="10500" max="10500" width="13.140625" style="64" customWidth="1"/>
    <col min="10501" max="10501" width="14.42578125" style="64" customWidth="1"/>
    <col min="10502" max="10502" width="13.85546875" style="64" customWidth="1"/>
    <col min="10503" max="10503" width="16.7109375" style="64" customWidth="1"/>
    <col min="10504" max="10504" width="18.28515625" style="64" customWidth="1"/>
    <col min="10505" max="10505" width="18.85546875" style="64" customWidth="1"/>
    <col min="10506" max="10506" width="16.42578125" style="64" customWidth="1"/>
    <col min="10507" max="10508" width="10.7109375" style="64" customWidth="1"/>
    <col min="10509" max="10509" width="9.140625" style="64"/>
    <col min="10510" max="10510" width="12.85546875" style="64" customWidth="1"/>
    <col min="10511" max="10511" width="23.42578125" style="64" customWidth="1"/>
    <col min="10512" max="10513" width="9.140625" style="64"/>
    <col min="10514" max="10514" width="10.5703125" style="64" bestFit="1" customWidth="1"/>
    <col min="10515" max="10515" width="11.28515625" style="64" customWidth="1"/>
    <col min="10516" max="10752" width="9.140625" style="64"/>
    <col min="10753" max="10753" width="89.5703125" style="64" customWidth="1"/>
    <col min="10754" max="10754" width="19.42578125" style="64" customWidth="1"/>
    <col min="10755" max="10755" width="15.7109375" style="64" customWidth="1"/>
    <col min="10756" max="10756" width="13.140625" style="64" customWidth="1"/>
    <col min="10757" max="10757" width="14.42578125" style="64" customWidth="1"/>
    <col min="10758" max="10758" width="13.85546875" style="64" customWidth="1"/>
    <col min="10759" max="10759" width="16.7109375" style="64" customWidth="1"/>
    <col min="10760" max="10760" width="18.28515625" style="64" customWidth="1"/>
    <col min="10761" max="10761" width="18.85546875" style="64" customWidth="1"/>
    <col min="10762" max="10762" width="16.42578125" style="64" customWidth="1"/>
    <col min="10763" max="10764" width="10.7109375" style="64" customWidth="1"/>
    <col min="10765" max="10765" width="9.140625" style="64"/>
    <col min="10766" max="10766" width="12.85546875" style="64" customWidth="1"/>
    <col min="10767" max="10767" width="23.42578125" style="64" customWidth="1"/>
    <col min="10768" max="10769" width="9.140625" style="64"/>
    <col min="10770" max="10770" width="10.5703125" style="64" bestFit="1" customWidth="1"/>
    <col min="10771" max="10771" width="11.28515625" style="64" customWidth="1"/>
    <col min="10772" max="11008" width="9.140625" style="64"/>
    <col min="11009" max="11009" width="89.5703125" style="64" customWidth="1"/>
    <col min="11010" max="11010" width="19.42578125" style="64" customWidth="1"/>
    <col min="11011" max="11011" width="15.7109375" style="64" customWidth="1"/>
    <col min="11012" max="11012" width="13.140625" style="64" customWidth="1"/>
    <col min="11013" max="11013" width="14.42578125" style="64" customWidth="1"/>
    <col min="11014" max="11014" width="13.85546875" style="64" customWidth="1"/>
    <col min="11015" max="11015" width="16.7109375" style="64" customWidth="1"/>
    <col min="11016" max="11016" width="18.28515625" style="64" customWidth="1"/>
    <col min="11017" max="11017" width="18.85546875" style="64" customWidth="1"/>
    <col min="11018" max="11018" width="16.42578125" style="64" customWidth="1"/>
    <col min="11019" max="11020" width="10.7109375" style="64" customWidth="1"/>
    <col min="11021" max="11021" width="9.140625" style="64"/>
    <col min="11022" max="11022" width="12.85546875" style="64" customWidth="1"/>
    <col min="11023" max="11023" width="23.42578125" style="64" customWidth="1"/>
    <col min="11024" max="11025" width="9.140625" style="64"/>
    <col min="11026" max="11026" width="10.5703125" style="64" bestFit="1" customWidth="1"/>
    <col min="11027" max="11027" width="11.28515625" style="64" customWidth="1"/>
    <col min="11028" max="11264" width="9.140625" style="64"/>
    <col min="11265" max="11265" width="89.5703125" style="64" customWidth="1"/>
    <col min="11266" max="11266" width="19.42578125" style="64" customWidth="1"/>
    <col min="11267" max="11267" width="15.7109375" style="64" customWidth="1"/>
    <col min="11268" max="11268" width="13.140625" style="64" customWidth="1"/>
    <col min="11269" max="11269" width="14.42578125" style="64" customWidth="1"/>
    <col min="11270" max="11270" width="13.85546875" style="64" customWidth="1"/>
    <col min="11271" max="11271" width="16.7109375" style="64" customWidth="1"/>
    <col min="11272" max="11272" width="18.28515625" style="64" customWidth="1"/>
    <col min="11273" max="11273" width="18.85546875" style="64" customWidth="1"/>
    <col min="11274" max="11274" width="16.42578125" style="64" customWidth="1"/>
    <col min="11275" max="11276" width="10.7109375" style="64" customWidth="1"/>
    <col min="11277" max="11277" width="9.140625" style="64"/>
    <col min="11278" max="11278" width="12.85546875" style="64" customWidth="1"/>
    <col min="11279" max="11279" width="23.42578125" style="64" customWidth="1"/>
    <col min="11280" max="11281" width="9.140625" style="64"/>
    <col min="11282" max="11282" width="10.5703125" style="64" bestFit="1" customWidth="1"/>
    <col min="11283" max="11283" width="11.28515625" style="64" customWidth="1"/>
    <col min="11284" max="11520" width="9.140625" style="64"/>
    <col min="11521" max="11521" width="89.5703125" style="64" customWidth="1"/>
    <col min="11522" max="11522" width="19.42578125" style="64" customWidth="1"/>
    <col min="11523" max="11523" width="15.7109375" style="64" customWidth="1"/>
    <col min="11524" max="11524" width="13.140625" style="64" customWidth="1"/>
    <col min="11525" max="11525" width="14.42578125" style="64" customWidth="1"/>
    <col min="11526" max="11526" width="13.85546875" style="64" customWidth="1"/>
    <col min="11527" max="11527" width="16.7109375" style="64" customWidth="1"/>
    <col min="11528" max="11528" width="18.28515625" style="64" customWidth="1"/>
    <col min="11529" max="11529" width="18.85546875" style="64" customWidth="1"/>
    <col min="11530" max="11530" width="16.42578125" style="64" customWidth="1"/>
    <col min="11531" max="11532" width="10.7109375" style="64" customWidth="1"/>
    <col min="11533" max="11533" width="9.140625" style="64"/>
    <col min="11534" max="11534" width="12.85546875" style="64" customWidth="1"/>
    <col min="11535" max="11535" width="23.42578125" style="64" customWidth="1"/>
    <col min="11536" max="11537" width="9.140625" style="64"/>
    <col min="11538" max="11538" width="10.5703125" style="64" bestFit="1" customWidth="1"/>
    <col min="11539" max="11539" width="11.28515625" style="64" customWidth="1"/>
    <col min="11540" max="11776" width="9.140625" style="64"/>
    <col min="11777" max="11777" width="89.5703125" style="64" customWidth="1"/>
    <col min="11778" max="11778" width="19.42578125" style="64" customWidth="1"/>
    <col min="11779" max="11779" width="15.7109375" style="64" customWidth="1"/>
    <col min="11780" max="11780" width="13.140625" style="64" customWidth="1"/>
    <col min="11781" max="11781" width="14.42578125" style="64" customWidth="1"/>
    <col min="11782" max="11782" width="13.85546875" style="64" customWidth="1"/>
    <col min="11783" max="11783" width="16.7109375" style="64" customWidth="1"/>
    <col min="11784" max="11784" width="18.28515625" style="64" customWidth="1"/>
    <col min="11785" max="11785" width="18.85546875" style="64" customWidth="1"/>
    <col min="11786" max="11786" width="16.42578125" style="64" customWidth="1"/>
    <col min="11787" max="11788" width="10.7109375" style="64" customWidth="1"/>
    <col min="11789" max="11789" width="9.140625" style="64"/>
    <col min="11790" max="11790" width="12.85546875" style="64" customWidth="1"/>
    <col min="11791" max="11791" width="23.42578125" style="64" customWidth="1"/>
    <col min="11792" max="11793" width="9.140625" style="64"/>
    <col min="11794" max="11794" width="10.5703125" style="64" bestFit="1" customWidth="1"/>
    <col min="11795" max="11795" width="11.28515625" style="64" customWidth="1"/>
    <col min="11796" max="12032" width="9.140625" style="64"/>
    <col min="12033" max="12033" width="89.5703125" style="64" customWidth="1"/>
    <col min="12034" max="12034" width="19.42578125" style="64" customWidth="1"/>
    <col min="12035" max="12035" width="15.7109375" style="64" customWidth="1"/>
    <col min="12036" max="12036" width="13.140625" style="64" customWidth="1"/>
    <col min="12037" max="12037" width="14.42578125" style="64" customWidth="1"/>
    <col min="12038" max="12038" width="13.85546875" style="64" customWidth="1"/>
    <col min="12039" max="12039" width="16.7109375" style="64" customWidth="1"/>
    <col min="12040" max="12040" width="18.28515625" style="64" customWidth="1"/>
    <col min="12041" max="12041" width="18.85546875" style="64" customWidth="1"/>
    <col min="12042" max="12042" width="16.42578125" style="64" customWidth="1"/>
    <col min="12043" max="12044" width="10.7109375" style="64" customWidth="1"/>
    <col min="12045" max="12045" width="9.140625" style="64"/>
    <col min="12046" max="12046" width="12.85546875" style="64" customWidth="1"/>
    <col min="12047" max="12047" width="23.42578125" style="64" customWidth="1"/>
    <col min="12048" max="12049" width="9.140625" style="64"/>
    <col min="12050" max="12050" width="10.5703125" style="64" bestFit="1" customWidth="1"/>
    <col min="12051" max="12051" width="11.28515625" style="64" customWidth="1"/>
    <col min="12052" max="12288" width="9.140625" style="64"/>
    <col min="12289" max="12289" width="89.5703125" style="64" customWidth="1"/>
    <col min="12290" max="12290" width="19.42578125" style="64" customWidth="1"/>
    <col min="12291" max="12291" width="15.7109375" style="64" customWidth="1"/>
    <col min="12292" max="12292" width="13.140625" style="64" customWidth="1"/>
    <col min="12293" max="12293" width="14.42578125" style="64" customWidth="1"/>
    <col min="12294" max="12294" width="13.85546875" style="64" customWidth="1"/>
    <col min="12295" max="12295" width="16.7109375" style="64" customWidth="1"/>
    <col min="12296" max="12296" width="18.28515625" style="64" customWidth="1"/>
    <col min="12297" max="12297" width="18.85546875" style="64" customWidth="1"/>
    <col min="12298" max="12298" width="16.42578125" style="64" customWidth="1"/>
    <col min="12299" max="12300" width="10.7109375" style="64" customWidth="1"/>
    <col min="12301" max="12301" width="9.140625" style="64"/>
    <col min="12302" max="12302" width="12.85546875" style="64" customWidth="1"/>
    <col min="12303" max="12303" width="23.42578125" style="64" customWidth="1"/>
    <col min="12304" max="12305" width="9.140625" style="64"/>
    <col min="12306" max="12306" width="10.5703125" style="64" bestFit="1" customWidth="1"/>
    <col min="12307" max="12307" width="11.28515625" style="64" customWidth="1"/>
    <col min="12308" max="12544" width="9.140625" style="64"/>
    <col min="12545" max="12545" width="89.5703125" style="64" customWidth="1"/>
    <col min="12546" max="12546" width="19.42578125" style="64" customWidth="1"/>
    <col min="12547" max="12547" width="15.7109375" style="64" customWidth="1"/>
    <col min="12548" max="12548" width="13.140625" style="64" customWidth="1"/>
    <col min="12549" max="12549" width="14.42578125" style="64" customWidth="1"/>
    <col min="12550" max="12550" width="13.85546875" style="64" customWidth="1"/>
    <col min="12551" max="12551" width="16.7109375" style="64" customWidth="1"/>
    <col min="12552" max="12552" width="18.28515625" style="64" customWidth="1"/>
    <col min="12553" max="12553" width="18.85546875" style="64" customWidth="1"/>
    <col min="12554" max="12554" width="16.42578125" style="64" customWidth="1"/>
    <col min="12555" max="12556" width="10.7109375" style="64" customWidth="1"/>
    <col min="12557" max="12557" width="9.140625" style="64"/>
    <col min="12558" max="12558" width="12.85546875" style="64" customWidth="1"/>
    <col min="12559" max="12559" width="23.42578125" style="64" customWidth="1"/>
    <col min="12560" max="12561" width="9.140625" style="64"/>
    <col min="12562" max="12562" width="10.5703125" style="64" bestFit="1" customWidth="1"/>
    <col min="12563" max="12563" width="11.28515625" style="64" customWidth="1"/>
    <col min="12564" max="12800" width="9.140625" style="64"/>
    <col min="12801" max="12801" width="89.5703125" style="64" customWidth="1"/>
    <col min="12802" max="12802" width="19.42578125" style="64" customWidth="1"/>
    <col min="12803" max="12803" width="15.7109375" style="64" customWidth="1"/>
    <col min="12804" max="12804" width="13.140625" style="64" customWidth="1"/>
    <col min="12805" max="12805" width="14.42578125" style="64" customWidth="1"/>
    <col min="12806" max="12806" width="13.85546875" style="64" customWidth="1"/>
    <col min="12807" max="12807" width="16.7109375" style="64" customWidth="1"/>
    <col min="12808" max="12808" width="18.28515625" style="64" customWidth="1"/>
    <col min="12809" max="12809" width="18.85546875" style="64" customWidth="1"/>
    <col min="12810" max="12810" width="16.42578125" style="64" customWidth="1"/>
    <col min="12811" max="12812" width="10.7109375" style="64" customWidth="1"/>
    <col min="12813" max="12813" width="9.140625" style="64"/>
    <col min="12814" max="12814" width="12.85546875" style="64" customWidth="1"/>
    <col min="12815" max="12815" width="23.42578125" style="64" customWidth="1"/>
    <col min="12816" max="12817" width="9.140625" style="64"/>
    <col min="12818" max="12818" width="10.5703125" style="64" bestFit="1" customWidth="1"/>
    <col min="12819" max="12819" width="11.28515625" style="64" customWidth="1"/>
    <col min="12820" max="13056" width="9.140625" style="64"/>
    <col min="13057" max="13057" width="89.5703125" style="64" customWidth="1"/>
    <col min="13058" max="13058" width="19.42578125" style="64" customWidth="1"/>
    <col min="13059" max="13059" width="15.7109375" style="64" customWidth="1"/>
    <col min="13060" max="13060" width="13.140625" style="64" customWidth="1"/>
    <col min="13061" max="13061" width="14.42578125" style="64" customWidth="1"/>
    <col min="13062" max="13062" width="13.85546875" style="64" customWidth="1"/>
    <col min="13063" max="13063" width="16.7109375" style="64" customWidth="1"/>
    <col min="13064" max="13064" width="18.28515625" style="64" customWidth="1"/>
    <col min="13065" max="13065" width="18.85546875" style="64" customWidth="1"/>
    <col min="13066" max="13066" width="16.42578125" style="64" customWidth="1"/>
    <col min="13067" max="13068" width="10.7109375" style="64" customWidth="1"/>
    <col min="13069" max="13069" width="9.140625" style="64"/>
    <col min="13070" max="13070" width="12.85546875" style="64" customWidth="1"/>
    <col min="13071" max="13071" width="23.42578125" style="64" customWidth="1"/>
    <col min="13072" max="13073" width="9.140625" style="64"/>
    <col min="13074" max="13074" width="10.5703125" style="64" bestFit="1" customWidth="1"/>
    <col min="13075" max="13075" width="11.28515625" style="64" customWidth="1"/>
    <col min="13076" max="13312" width="9.140625" style="64"/>
    <col min="13313" max="13313" width="89.5703125" style="64" customWidth="1"/>
    <col min="13314" max="13314" width="19.42578125" style="64" customWidth="1"/>
    <col min="13315" max="13315" width="15.7109375" style="64" customWidth="1"/>
    <col min="13316" max="13316" width="13.140625" style="64" customWidth="1"/>
    <col min="13317" max="13317" width="14.42578125" style="64" customWidth="1"/>
    <col min="13318" max="13318" width="13.85546875" style="64" customWidth="1"/>
    <col min="13319" max="13319" width="16.7109375" style="64" customWidth="1"/>
    <col min="13320" max="13320" width="18.28515625" style="64" customWidth="1"/>
    <col min="13321" max="13321" width="18.85546875" style="64" customWidth="1"/>
    <col min="13322" max="13322" width="16.42578125" style="64" customWidth="1"/>
    <col min="13323" max="13324" width="10.7109375" style="64" customWidth="1"/>
    <col min="13325" max="13325" width="9.140625" style="64"/>
    <col min="13326" max="13326" width="12.85546875" style="64" customWidth="1"/>
    <col min="13327" max="13327" width="23.42578125" style="64" customWidth="1"/>
    <col min="13328" max="13329" width="9.140625" style="64"/>
    <col min="13330" max="13330" width="10.5703125" style="64" bestFit="1" customWidth="1"/>
    <col min="13331" max="13331" width="11.28515625" style="64" customWidth="1"/>
    <col min="13332" max="13568" width="9.140625" style="64"/>
    <col min="13569" max="13569" width="89.5703125" style="64" customWidth="1"/>
    <col min="13570" max="13570" width="19.42578125" style="64" customWidth="1"/>
    <col min="13571" max="13571" width="15.7109375" style="64" customWidth="1"/>
    <col min="13572" max="13572" width="13.140625" style="64" customWidth="1"/>
    <col min="13573" max="13573" width="14.42578125" style="64" customWidth="1"/>
    <col min="13574" max="13574" width="13.85546875" style="64" customWidth="1"/>
    <col min="13575" max="13575" width="16.7109375" style="64" customWidth="1"/>
    <col min="13576" max="13576" width="18.28515625" style="64" customWidth="1"/>
    <col min="13577" max="13577" width="18.85546875" style="64" customWidth="1"/>
    <col min="13578" max="13578" width="16.42578125" style="64" customWidth="1"/>
    <col min="13579" max="13580" width="10.7109375" style="64" customWidth="1"/>
    <col min="13581" max="13581" width="9.140625" style="64"/>
    <col min="13582" max="13582" width="12.85546875" style="64" customWidth="1"/>
    <col min="13583" max="13583" width="23.42578125" style="64" customWidth="1"/>
    <col min="13584" max="13585" width="9.140625" style="64"/>
    <col min="13586" max="13586" width="10.5703125" style="64" bestFit="1" customWidth="1"/>
    <col min="13587" max="13587" width="11.28515625" style="64" customWidth="1"/>
    <col min="13588" max="13824" width="9.140625" style="64"/>
    <col min="13825" max="13825" width="89.5703125" style="64" customWidth="1"/>
    <col min="13826" max="13826" width="19.42578125" style="64" customWidth="1"/>
    <col min="13827" max="13827" width="15.7109375" style="64" customWidth="1"/>
    <col min="13828" max="13828" width="13.140625" style="64" customWidth="1"/>
    <col min="13829" max="13829" width="14.42578125" style="64" customWidth="1"/>
    <col min="13830" max="13830" width="13.85546875" style="64" customWidth="1"/>
    <col min="13831" max="13831" width="16.7109375" style="64" customWidth="1"/>
    <col min="13832" max="13832" width="18.28515625" style="64" customWidth="1"/>
    <col min="13833" max="13833" width="18.85546875" style="64" customWidth="1"/>
    <col min="13834" max="13834" width="16.42578125" style="64" customWidth="1"/>
    <col min="13835" max="13836" width="10.7109375" style="64" customWidth="1"/>
    <col min="13837" max="13837" width="9.140625" style="64"/>
    <col min="13838" max="13838" width="12.85546875" style="64" customWidth="1"/>
    <col min="13839" max="13839" width="23.42578125" style="64" customWidth="1"/>
    <col min="13840" max="13841" width="9.140625" style="64"/>
    <col min="13842" max="13842" width="10.5703125" style="64" bestFit="1" customWidth="1"/>
    <col min="13843" max="13843" width="11.28515625" style="64" customWidth="1"/>
    <col min="13844" max="14080" width="9.140625" style="64"/>
    <col min="14081" max="14081" width="89.5703125" style="64" customWidth="1"/>
    <col min="14082" max="14082" width="19.42578125" style="64" customWidth="1"/>
    <col min="14083" max="14083" width="15.7109375" style="64" customWidth="1"/>
    <col min="14084" max="14084" width="13.140625" style="64" customWidth="1"/>
    <col min="14085" max="14085" width="14.42578125" style="64" customWidth="1"/>
    <col min="14086" max="14086" width="13.85546875" style="64" customWidth="1"/>
    <col min="14087" max="14087" width="16.7109375" style="64" customWidth="1"/>
    <col min="14088" max="14088" width="18.28515625" style="64" customWidth="1"/>
    <col min="14089" max="14089" width="18.85546875" style="64" customWidth="1"/>
    <col min="14090" max="14090" width="16.42578125" style="64" customWidth="1"/>
    <col min="14091" max="14092" width="10.7109375" style="64" customWidth="1"/>
    <col min="14093" max="14093" width="9.140625" style="64"/>
    <col min="14094" max="14094" width="12.85546875" style="64" customWidth="1"/>
    <col min="14095" max="14095" width="23.42578125" style="64" customWidth="1"/>
    <col min="14096" max="14097" width="9.140625" style="64"/>
    <col min="14098" max="14098" width="10.5703125" style="64" bestFit="1" customWidth="1"/>
    <col min="14099" max="14099" width="11.28515625" style="64" customWidth="1"/>
    <col min="14100" max="14336" width="9.140625" style="64"/>
    <col min="14337" max="14337" width="89.5703125" style="64" customWidth="1"/>
    <col min="14338" max="14338" width="19.42578125" style="64" customWidth="1"/>
    <col min="14339" max="14339" width="15.7109375" style="64" customWidth="1"/>
    <col min="14340" max="14340" width="13.140625" style="64" customWidth="1"/>
    <col min="14341" max="14341" width="14.42578125" style="64" customWidth="1"/>
    <col min="14342" max="14342" width="13.85546875" style="64" customWidth="1"/>
    <col min="14343" max="14343" width="16.7109375" style="64" customWidth="1"/>
    <col min="14344" max="14344" width="18.28515625" style="64" customWidth="1"/>
    <col min="14345" max="14345" width="18.85546875" style="64" customWidth="1"/>
    <col min="14346" max="14346" width="16.42578125" style="64" customWidth="1"/>
    <col min="14347" max="14348" width="10.7109375" style="64" customWidth="1"/>
    <col min="14349" max="14349" width="9.140625" style="64"/>
    <col min="14350" max="14350" width="12.85546875" style="64" customWidth="1"/>
    <col min="14351" max="14351" width="23.42578125" style="64" customWidth="1"/>
    <col min="14352" max="14353" width="9.140625" style="64"/>
    <col min="14354" max="14354" width="10.5703125" style="64" bestFit="1" customWidth="1"/>
    <col min="14355" max="14355" width="11.28515625" style="64" customWidth="1"/>
    <col min="14356" max="14592" width="9.140625" style="64"/>
    <col min="14593" max="14593" width="89.5703125" style="64" customWidth="1"/>
    <col min="14594" max="14594" width="19.42578125" style="64" customWidth="1"/>
    <col min="14595" max="14595" width="15.7109375" style="64" customWidth="1"/>
    <col min="14596" max="14596" width="13.140625" style="64" customWidth="1"/>
    <col min="14597" max="14597" width="14.42578125" style="64" customWidth="1"/>
    <col min="14598" max="14598" width="13.85546875" style="64" customWidth="1"/>
    <col min="14599" max="14599" width="16.7109375" style="64" customWidth="1"/>
    <col min="14600" max="14600" width="18.28515625" style="64" customWidth="1"/>
    <col min="14601" max="14601" width="18.85546875" style="64" customWidth="1"/>
    <col min="14602" max="14602" width="16.42578125" style="64" customWidth="1"/>
    <col min="14603" max="14604" width="10.7109375" style="64" customWidth="1"/>
    <col min="14605" max="14605" width="9.140625" style="64"/>
    <col min="14606" max="14606" width="12.85546875" style="64" customWidth="1"/>
    <col min="14607" max="14607" width="23.42578125" style="64" customWidth="1"/>
    <col min="14608" max="14609" width="9.140625" style="64"/>
    <col min="14610" max="14610" width="10.5703125" style="64" bestFit="1" customWidth="1"/>
    <col min="14611" max="14611" width="11.28515625" style="64" customWidth="1"/>
    <col min="14612" max="14848" width="9.140625" style="64"/>
    <col min="14849" max="14849" width="89.5703125" style="64" customWidth="1"/>
    <col min="14850" max="14850" width="19.42578125" style="64" customWidth="1"/>
    <col min="14851" max="14851" width="15.7109375" style="64" customWidth="1"/>
    <col min="14852" max="14852" width="13.140625" style="64" customWidth="1"/>
    <col min="14853" max="14853" width="14.42578125" style="64" customWidth="1"/>
    <col min="14854" max="14854" width="13.85546875" style="64" customWidth="1"/>
    <col min="14855" max="14855" width="16.7109375" style="64" customWidth="1"/>
    <col min="14856" max="14856" width="18.28515625" style="64" customWidth="1"/>
    <col min="14857" max="14857" width="18.85546875" style="64" customWidth="1"/>
    <col min="14858" max="14858" width="16.42578125" style="64" customWidth="1"/>
    <col min="14859" max="14860" width="10.7109375" style="64" customWidth="1"/>
    <col min="14861" max="14861" width="9.140625" style="64"/>
    <col min="14862" max="14862" width="12.85546875" style="64" customWidth="1"/>
    <col min="14863" max="14863" width="23.42578125" style="64" customWidth="1"/>
    <col min="14864" max="14865" width="9.140625" style="64"/>
    <col min="14866" max="14866" width="10.5703125" style="64" bestFit="1" customWidth="1"/>
    <col min="14867" max="14867" width="11.28515625" style="64" customWidth="1"/>
    <col min="14868" max="15104" width="9.140625" style="64"/>
    <col min="15105" max="15105" width="89.5703125" style="64" customWidth="1"/>
    <col min="15106" max="15106" width="19.42578125" style="64" customWidth="1"/>
    <col min="15107" max="15107" width="15.7109375" style="64" customWidth="1"/>
    <col min="15108" max="15108" width="13.140625" style="64" customWidth="1"/>
    <col min="15109" max="15109" width="14.42578125" style="64" customWidth="1"/>
    <col min="15110" max="15110" width="13.85546875" style="64" customWidth="1"/>
    <col min="15111" max="15111" width="16.7109375" style="64" customWidth="1"/>
    <col min="15112" max="15112" width="18.28515625" style="64" customWidth="1"/>
    <col min="15113" max="15113" width="18.85546875" style="64" customWidth="1"/>
    <col min="15114" max="15114" width="16.42578125" style="64" customWidth="1"/>
    <col min="15115" max="15116" width="10.7109375" style="64" customWidth="1"/>
    <col min="15117" max="15117" width="9.140625" style="64"/>
    <col min="15118" max="15118" width="12.85546875" style="64" customWidth="1"/>
    <col min="15119" max="15119" width="23.42578125" style="64" customWidth="1"/>
    <col min="15120" max="15121" width="9.140625" style="64"/>
    <col min="15122" max="15122" width="10.5703125" style="64" bestFit="1" customWidth="1"/>
    <col min="15123" max="15123" width="11.28515625" style="64" customWidth="1"/>
    <col min="15124" max="15360" width="9.140625" style="64"/>
    <col min="15361" max="15361" width="89.5703125" style="64" customWidth="1"/>
    <col min="15362" max="15362" width="19.42578125" style="64" customWidth="1"/>
    <col min="15363" max="15363" width="15.7109375" style="64" customWidth="1"/>
    <col min="15364" max="15364" width="13.140625" style="64" customWidth="1"/>
    <col min="15365" max="15365" width="14.42578125" style="64" customWidth="1"/>
    <col min="15366" max="15366" width="13.85546875" style="64" customWidth="1"/>
    <col min="15367" max="15367" width="16.7109375" style="64" customWidth="1"/>
    <col min="15368" max="15368" width="18.28515625" style="64" customWidth="1"/>
    <col min="15369" max="15369" width="18.85546875" style="64" customWidth="1"/>
    <col min="15370" max="15370" width="16.42578125" style="64" customWidth="1"/>
    <col min="15371" max="15372" width="10.7109375" style="64" customWidth="1"/>
    <col min="15373" max="15373" width="9.140625" style="64"/>
    <col min="15374" max="15374" width="12.85546875" style="64" customWidth="1"/>
    <col min="15375" max="15375" width="23.42578125" style="64" customWidth="1"/>
    <col min="15376" max="15377" width="9.140625" style="64"/>
    <col min="15378" max="15378" width="10.5703125" style="64" bestFit="1" customWidth="1"/>
    <col min="15379" max="15379" width="11.28515625" style="64" customWidth="1"/>
    <col min="15380" max="15616" width="9.140625" style="64"/>
    <col min="15617" max="15617" width="89.5703125" style="64" customWidth="1"/>
    <col min="15618" max="15618" width="19.42578125" style="64" customWidth="1"/>
    <col min="15619" max="15619" width="15.7109375" style="64" customWidth="1"/>
    <col min="15620" max="15620" width="13.140625" style="64" customWidth="1"/>
    <col min="15621" max="15621" width="14.42578125" style="64" customWidth="1"/>
    <col min="15622" max="15622" width="13.85546875" style="64" customWidth="1"/>
    <col min="15623" max="15623" width="16.7109375" style="64" customWidth="1"/>
    <col min="15624" max="15624" width="18.28515625" style="64" customWidth="1"/>
    <col min="15625" max="15625" width="18.85546875" style="64" customWidth="1"/>
    <col min="15626" max="15626" width="16.42578125" style="64" customWidth="1"/>
    <col min="15627" max="15628" width="10.7109375" style="64" customWidth="1"/>
    <col min="15629" max="15629" width="9.140625" style="64"/>
    <col min="15630" max="15630" width="12.85546875" style="64" customWidth="1"/>
    <col min="15631" max="15631" width="23.42578125" style="64" customWidth="1"/>
    <col min="15632" max="15633" width="9.140625" style="64"/>
    <col min="15634" max="15634" width="10.5703125" style="64" bestFit="1" customWidth="1"/>
    <col min="15635" max="15635" width="11.28515625" style="64" customWidth="1"/>
    <col min="15636" max="15872" width="9.140625" style="64"/>
    <col min="15873" max="15873" width="89.5703125" style="64" customWidth="1"/>
    <col min="15874" max="15874" width="19.42578125" style="64" customWidth="1"/>
    <col min="15875" max="15875" width="15.7109375" style="64" customWidth="1"/>
    <col min="15876" max="15876" width="13.140625" style="64" customWidth="1"/>
    <col min="15877" max="15877" width="14.42578125" style="64" customWidth="1"/>
    <col min="15878" max="15878" width="13.85546875" style="64" customWidth="1"/>
    <col min="15879" max="15879" width="16.7109375" style="64" customWidth="1"/>
    <col min="15880" max="15880" width="18.28515625" style="64" customWidth="1"/>
    <col min="15881" max="15881" width="18.85546875" style="64" customWidth="1"/>
    <col min="15882" max="15882" width="16.42578125" style="64" customWidth="1"/>
    <col min="15883" max="15884" width="10.7109375" style="64" customWidth="1"/>
    <col min="15885" max="15885" width="9.140625" style="64"/>
    <col min="15886" max="15886" width="12.85546875" style="64" customWidth="1"/>
    <col min="15887" max="15887" width="23.42578125" style="64" customWidth="1"/>
    <col min="15888" max="15889" width="9.140625" style="64"/>
    <col min="15890" max="15890" width="10.5703125" style="64" bestFit="1" customWidth="1"/>
    <col min="15891" max="15891" width="11.28515625" style="64" customWidth="1"/>
    <col min="15892" max="16128" width="9.140625" style="64"/>
    <col min="16129" max="16129" width="89.5703125" style="64" customWidth="1"/>
    <col min="16130" max="16130" width="19.42578125" style="64" customWidth="1"/>
    <col min="16131" max="16131" width="15.7109375" style="64" customWidth="1"/>
    <col min="16132" max="16132" width="13.140625" style="64" customWidth="1"/>
    <col min="16133" max="16133" width="14.42578125" style="64" customWidth="1"/>
    <col min="16134" max="16134" width="13.85546875" style="64" customWidth="1"/>
    <col min="16135" max="16135" width="16.7109375" style="64" customWidth="1"/>
    <col min="16136" max="16136" width="18.28515625" style="64" customWidth="1"/>
    <col min="16137" max="16137" width="18.85546875" style="64" customWidth="1"/>
    <col min="16138" max="16138" width="16.42578125" style="64" customWidth="1"/>
    <col min="16139" max="16140" width="10.7109375" style="64" customWidth="1"/>
    <col min="16141" max="16141" width="9.140625" style="64"/>
    <col min="16142" max="16142" width="12.85546875" style="64" customWidth="1"/>
    <col min="16143" max="16143" width="23.42578125" style="64" customWidth="1"/>
    <col min="16144" max="16145" width="9.140625" style="64"/>
    <col min="16146" max="16146" width="10.5703125" style="64" bestFit="1" customWidth="1"/>
    <col min="16147" max="16147" width="11.28515625" style="64" customWidth="1"/>
    <col min="16148" max="16384" width="9.140625" style="64"/>
  </cols>
  <sheetData>
    <row r="1" spans="1:17" ht="25.5" customHeight="1">
      <c r="A1" s="7376"/>
      <c r="B1" s="7376"/>
      <c r="C1" s="7376"/>
      <c r="D1" s="7376"/>
      <c r="E1" s="7376"/>
      <c r="F1" s="7376"/>
      <c r="G1" s="7376"/>
      <c r="H1" s="7376"/>
      <c r="I1" s="7376"/>
      <c r="J1" s="7376"/>
      <c r="K1" s="7376"/>
      <c r="L1" s="7376"/>
      <c r="M1" s="7376"/>
      <c r="N1" s="7376"/>
      <c r="O1" s="7376"/>
      <c r="P1" s="7376"/>
      <c r="Q1" s="7376"/>
    </row>
    <row r="2" spans="1:17" ht="27.75" customHeight="1">
      <c r="A2" s="7376" t="s">
        <v>21</v>
      </c>
      <c r="B2" s="7376"/>
      <c r="C2" s="7376"/>
      <c r="D2" s="7376"/>
      <c r="E2" s="7376"/>
      <c r="F2" s="7376"/>
      <c r="G2" s="7376"/>
      <c r="H2" s="7376"/>
      <c r="I2" s="7376"/>
      <c r="J2" s="7376"/>
      <c r="K2" s="7376"/>
      <c r="L2" s="7376"/>
      <c r="M2" s="7376"/>
    </row>
    <row r="3" spans="1:17" ht="24.75" customHeight="1">
      <c r="A3" s="7376" t="s">
        <v>393</v>
      </c>
      <c r="B3" s="7376"/>
      <c r="C3" s="7376"/>
      <c r="D3" s="7376"/>
      <c r="E3" s="7376"/>
      <c r="F3" s="7376"/>
      <c r="G3" s="7376"/>
      <c r="H3" s="7376"/>
      <c r="I3" s="7376"/>
      <c r="J3" s="7376"/>
      <c r="K3" s="2648"/>
      <c r="L3" s="2648"/>
    </row>
    <row r="4" spans="1:17" ht="33" customHeight="1" thickBot="1">
      <c r="A4" s="372"/>
    </row>
    <row r="5" spans="1:17" ht="33" customHeight="1" thickBot="1">
      <c r="A5" s="7367" t="s">
        <v>1</v>
      </c>
      <c r="B5" s="7377" t="s">
        <v>36</v>
      </c>
      <c r="C5" s="7378"/>
      <c r="D5" s="7379"/>
      <c r="E5" s="7377" t="s">
        <v>37</v>
      </c>
      <c r="F5" s="7378"/>
      <c r="G5" s="7379"/>
      <c r="H5" s="7370" t="s">
        <v>38</v>
      </c>
      <c r="I5" s="7371"/>
      <c r="J5" s="7372"/>
      <c r="K5" s="401"/>
      <c r="L5" s="401"/>
    </row>
    <row r="6" spans="1:17" ht="33" customHeight="1" thickBot="1">
      <c r="A6" s="7368"/>
      <c r="B6" s="7364" t="s">
        <v>39</v>
      </c>
      <c r="C6" s="7365"/>
      <c r="D6" s="7366"/>
      <c r="E6" s="7364" t="s">
        <v>39</v>
      </c>
      <c r="F6" s="7365"/>
      <c r="G6" s="7366"/>
      <c r="H6" s="7373"/>
      <c r="I6" s="7374"/>
      <c r="J6" s="7375"/>
      <c r="K6" s="401"/>
      <c r="L6" s="401"/>
    </row>
    <row r="7" spans="1:17" ht="99.75" customHeight="1" thickBot="1">
      <c r="A7" s="7369"/>
      <c r="B7" s="2649" t="s">
        <v>7</v>
      </c>
      <c r="C7" s="2650" t="s">
        <v>8</v>
      </c>
      <c r="D7" s="2651" t="s">
        <v>9</v>
      </c>
      <c r="E7" s="2649" t="s">
        <v>7</v>
      </c>
      <c r="F7" s="2650" t="s">
        <v>8</v>
      </c>
      <c r="G7" s="2651" t="s">
        <v>9</v>
      </c>
      <c r="H7" s="2649" t="s">
        <v>7</v>
      </c>
      <c r="I7" s="2650" t="s">
        <v>8</v>
      </c>
      <c r="J7" s="2651" t="s">
        <v>9</v>
      </c>
      <c r="K7" s="401"/>
      <c r="L7" s="401"/>
    </row>
    <row r="8" spans="1:17" ht="36.75" customHeight="1">
      <c r="A8" s="2652" t="s">
        <v>10</v>
      </c>
      <c r="B8" s="3099"/>
      <c r="C8" s="3100"/>
      <c r="D8" s="3101"/>
      <c r="E8" s="2653"/>
      <c r="F8" s="409"/>
      <c r="G8" s="411"/>
      <c r="H8" s="3102"/>
      <c r="I8" s="3103"/>
      <c r="J8" s="3104"/>
      <c r="K8" s="401"/>
      <c r="L8" s="401"/>
    </row>
    <row r="9" spans="1:17" ht="29.25" customHeight="1">
      <c r="A9" s="2654" t="s">
        <v>40</v>
      </c>
      <c r="B9" s="5148">
        <f>B16+B23+B30</f>
        <v>30</v>
      </c>
      <c r="C9" s="5149">
        <f t="shared" ref="C9:G10" si="0">C16+C23</f>
        <v>0</v>
      </c>
      <c r="D9" s="5150">
        <f t="shared" si="0"/>
        <v>29</v>
      </c>
      <c r="E9" s="5151">
        <f t="shared" si="0"/>
        <v>26</v>
      </c>
      <c r="F9" s="5149">
        <f t="shared" si="0"/>
        <v>1</v>
      </c>
      <c r="G9" s="5152">
        <f t="shared" si="0"/>
        <v>27</v>
      </c>
      <c r="H9" s="3105">
        <f>H16+H23+H30</f>
        <v>56</v>
      </c>
      <c r="I9" s="3106">
        <f t="shared" ref="H9:J10" si="1">I16+I23</f>
        <v>1</v>
      </c>
      <c r="J9" s="3107">
        <f>J16+J23+J30</f>
        <v>57</v>
      </c>
      <c r="K9" s="401"/>
      <c r="L9" s="401"/>
    </row>
    <row r="10" spans="1:17" ht="29.25" customHeight="1">
      <c r="A10" s="2654" t="s">
        <v>41</v>
      </c>
      <c r="B10" s="5148">
        <f>B17+B24</f>
        <v>76</v>
      </c>
      <c r="C10" s="5149">
        <f>C17+C24</f>
        <v>7</v>
      </c>
      <c r="D10" s="5150">
        <f t="shared" si="0"/>
        <v>83</v>
      </c>
      <c r="E10" s="5151">
        <f t="shared" si="0"/>
        <v>70</v>
      </c>
      <c r="F10" s="5149">
        <f t="shared" si="0"/>
        <v>2</v>
      </c>
      <c r="G10" s="5152">
        <f t="shared" si="0"/>
        <v>72</v>
      </c>
      <c r="H10" s="3105">
        <f t="shared" si="1"/>
        <v>146</v>
      </c>
      <c r="I10" s="3106">
        <f>I17+I24</f>
        <v>9</v>
      </c>
      <c r="J10" s="3107">
        <f t="shared" si="1"/>
        <v>155</v>
      </c>
      <c r="K10" s="401"/>
      <c r="L10" s="401"/>
    </row>
    <row r="11" spans="1:17" ht="33.75" customHeight="1">
      <c r="A11" s="2654" t="s">
        <v>25</v>
      </c>
      <c r="B11" s="5148">
        <f>B18+B25</f>
        <v>0</v>
      </c>
      <c r="C11" s="5149">
        <f t="shared" ref="C11:G12" si="2">C18+C25</f>
        <v>0</v>
      </c>
      <c r="D11" s="5150">
        <f t="shared" si="2"/>
        <v>0</v>
      </c>
      <c r="E11" s="5151">
        <f t="shared" si="2"/>
        <v>0</v>
      </c>
      <c r="F11" s="5149">
        <f t="shared" si="2"/>
        <v>0</v>
      </c>
      <c r="G11" s="5152">
        <f t="shared" si="2"/>
        <v>0</v>
      </c>
      <c r="H11" s="3105">
        <f t="shared" ref="H11:J12" si="3">H18+H25</f>
        <v>0</v>
      </c>
      <c r="I11" s="3106">
        <f t="shared" si="3"/>
        <v>0</v>
      </c>
      <c r="J11" s="3107">
        <f t="shared" si="3"/>
        <v>0</v>
      </c>
      <c r="K11" s="401"/>
      <c r="L11" s="401"/>
    </row>
    <row r="12" spans="1:17" ht="30.75" customHeight="1" thickBot="1">
      <c r="A12" s="2654" t="s">
        <v>42</v>
      </c>
      <c r="B12" s="5153">
        <f>B19+B26</f>
        <v>0</v>
      </c>
      <c r="C12" s="5154">
        <f t="shared" si="2"/>
        <v>0</v>
      </c>
      <c r="D12" s="5155">
        <f t="shared" si="2"/>
        <v>0</v>
      </c>
      <c r="E12" s="5156">
        <f t="shared" si="2"/>
        <v>8</v>
      </c>
      <c r="F12" s="5154">
        <f t="shared" si="2"/>
        <v>1</v>
      </c>
      <c r="G12" s="5157">
        <f t="shared" si="2"/>
        <v>9</v>
      </c>
      <c r="H12" s="2655">
        <f t="shared" si="3"/>
        <v>8</v>
      </c>
      <c r="I12" s="3108">
        <f t="shared" si="3"/>
        <v>1</v>
      </c>
      <c r="J12" s="2656">
        <f t="shared" si="3"/>
        <v>9</v>
      </c>
      <c r="K12" s="401"/>
      <c r="L12" s="401"/>
    </row>
    <row r="13" spans="1:17" ht="36.75" customHeight="1" thickBot="1">
      <c r="A13" s="3089" t="s">
        <v>27</v>
      </c>
      <c r="B13" s="5143">
        <f t="shared" ref="B13:G13" si="4">SUM(B8:B12)</f>
        <v>106</v>
      </c>
      <c r="C13" s="5158">
        <f t="shared" si="4"/>
        <v>7</v>
      </c>
      <c r="D13" s="5159">
        <f t="shared" si="4"/>
        <v>112</v>
      </c>
      <c r="E13" s="5143">
        <f t="shared" si="4"/>
        <v>104</v>
      </c>
      <c r="F13" s="5158">
        <f t="shared" si="4"/>
        <v>4</v>
      </c>
      <c r="G13" s="5159">
        <f t="shared" si="4"/>
        <v>108</v>
      </c>
      <c r="H13" s="3094">
        <f>SUM(H9:H12)</f>
        <v>210</v>
      </c>
      <c r="I13" s="3109">
        <f>SUM(I9:I12)</f>
        <v>11</v>
      </c>
      <c r="J13" s="3110">
        <f>SUM(J9:J12)</f>
        <v>221</v>
      </c>
      <c r="K13" s="401"/>
      <c r="L13" s="401"/>
    </row>
    <row r="14" spans="1:17" ht="27" customHeight="1" thickBot="1">
      <c r="A14" s="3089" t="s">
        <v>15</v>
      </c>
      <c r="B14" s="5160"/>
      <c r="C14" s="2657"/>
      <c r="D14" s="2658"/>
      <c r="E14" s="5160"/>
      <c r="F14" s="2657"/>
      <c r="G14" s="2658"/>
      <c r="H14" s="2659"/>
      <c r="I14" s="2657"/>
      <c r="J14" s="2660"/>
      <c r="K14" s="401"/>
      <c r="L14" s="401"/>
    </row>
    <row r="15" spans="1:17" ht="31.5" customHeight="1" thickBot="1">
      <c r="A15" s="3090" t="s">
        <v>16</v>
      </c>
      <c r="B15" s="4539"/>
      <c r="C15" s="4540"/>
      <c r="D15" s="4538"/>
      <c r="E15" s="4539"/>
      <c r="F15" s="4540"/>
      <c r="G15" s="4538"/>
      <c r="H15" s="3111"/>
      <c r="I15" s="3112"/>
      <c r="J15" s="3113"/>
      <c r="K15" s="402"/>
      <c r="L15" s="402"/>
    </row>
    <row r="16" spans="1:17" ht="24.95" customHeight="1">
      <c r="A16" s="5177" t="s">
        <v>40</v>
      </c>
      <c r="B16" s="5161">
        <v>28</v>
      </c>
      <c r="C16" s="5161">
        <v>0</v>
      </c>
      <c r="D16" s="4541">
        <f>SUM(B16:C16)</f>
        <v>28</v>
      </c>
      <c r="E16" s="5161">
        <v>26</v>
      </c>
      <c r="F16" s="5162">
        <v>1</v>
      </c>
      <c r="G16" s="4541">
        <f>SUM(E16:F16)</f>
        <v>27</v>
      </c>
      <c r="H16" s="3114">
        <f t="shared" ref="H16:J20" si="5">B16+E16</f>
        <v>54</v>
      </c>
      <c r="I16" s="3114">
        <f t="shared" si="5"/>
        <v>1</v>
      </c>
      <c r="J16" s="3115">
        <f t="shared" si="5"/>
        <v>55</v>
      </c>
      <c r="K16" s="388"/>
      <c r="L16" s="388"/>
    </row>
    <row r="17" spans="1:12" ht="24.75" customHeight="1">
      <c r="A17" s="5178" t="s">
        <v>41</v>
      </c>
      <c r="B17" s="5146">
        <v>75</v>
      </c>
      <c r="C17" s="5146">
        <v>6</v>
      </c>
      <c r="D17" s="5147">
        <f>SUM(B17:C17)</f>
        <v>81</v>
      </c>
      <c r="E17" s="5163">
        <v>70</v>
      </c>
      <c r="F17" s="5146">
        <v>1</v>
      </c>
      <c r="G17" s="5147">
        <f>SUM(E17:F17)</f>
        <v>71</v>
      </c>
      <c r="H17" s="2661">
        <f t="shared" si="5"/>
        <v>145</v>
      </c>
      <c r="I17" s="2661">
        <f t="shared" si="5"/>
        <v>7</v>
      </c>
      <c r="J17" s="2662">
        <f t="shared" si="5"/>
        <v>152</v>
      </c>
      <c r="K17" s="388"/>
      <c r="L17" s="388"/>
    </row>
    <row r="18" spans="1:12" ht="24.95" customHeight="1">
      <c r="A18" s="5178" t="s">
        <v>25</v>
      </c>
      <c r="B18" s="5146"/>
      <c r="C18" s="5146"/>
      <c r="D18" s="5147">
        <f>SUM(B18:C18)</f>
        <v>0</v>
      </c>
      <c r="E18" s="5146"/>
      <c r="F18" s="5146"/>
      <c r="G18" s="5147">
        <f>SUM(E18:F18)</f>
        <v>0</v>
      </c>
      <c r="H18" s="2661">
        <f t="shared" si="5"/>
        <v>0</v>
      </c>
      <c r="I18" s="2661">
        <f t="shared" si="5"/>
        <v>0</v>
      </c>
      <c r="J18" s="2662">
        <f t="shared" si="5"/>
        <v>0</v>
      </c>
      <c r="K18" s="388"/>
      <c r="L18" s="388"/>
    </row>
    <row r="19" spans="1:12" ht="29.25" customHeight="1" thickBot="1">
      <c r="A19" s="5178" t="s">
        <v>42</v>
      </c>
      <c r="B19" s="5146">
        <v>0</v>
      </c>
      <c r="C19" s="5146">
        <v>0</v>
      </c>
      <c r="D19" s="5147">
        <f>SUM(B19:C19)</f>
        <v>0</v>
      </c>
      <c r="E19" s="5146">
        <v>8</v>
      </c>
      <c r="F19" s="5146">
        <v>1</v>
      </c>
      <c r="G19" s="5147">
        <f>SUM(E19:F19)</f>
        <v>9</v>
      </c>
      <c r="H19" s="2661">
        <f t="shared" si="5"/>
        <v>8</v>
      </c>
      <c r="I19" s="2661">
        <f t="shared" si="5"/>
        <v>1</v>
      </c>
      <c r="J19" s="2662">
        <f t="shared" si="5"/>
        <v>9</v>
      </c>
      <c r="K19" s="388"/>
      <c r="L19" s="388"/>
    </row>
    <row r="20" spans="1:12" ht="43.5" hidden="1" customHeight="1" thickBot="1">
      <c r="A20" s="5179"/>
      <c r="B20" s="5164">
        <v>0</v>
      </c>
      <c r="C20" s="5153">
        <v>0</v>
      </c>
      <c r="D20" s="5157">
        <f>SUM(B20:C20)</f>
        <v>0</v>
      </c>
      <c r="E20" s="5164">
        <v>0</v>
      </c>
      <c r="F20" s="5153">
        <v>0</v>
      </c>
      <c r="G20" s="5157">
        <f>SUM(E20:F20)</f>
        <v>0</v>
      </c>
      <c r="H20" s="2661">
        <f t="shared" si="5"/>
        <v>0</v>
      </c>
      <c r="I20" s="2661">
        <f t="shared" si="5"/>
        <v>0</v>
      </c>
      <c r="J20" s="2662">
        <f t="shared" si="5"/>
        <v>0</v>
      </c>
      <c r="K20" s="403"/>
      <c r="L20" s="403"/>
    </row>
    <row r="21" spans="1:12" ht="24.95" customHeight="1" thickBot="1">
      <c r="A21" s="5099" t="s">
        <v>17</v>
      </c>
      <c r="B21" s="5165">
        <f>SUM(B16:B20)</f>
        <v>103</v>
      </c>
      <c r="C21" s="5165">
        <f t="shared" ref="C21:G21" si="6">SUM(C16:C20)</f>
        <v>6</v>
      </c>
      <c r="D21" s="5165">
        <f t="shared" si="6"/>
        <v>109</v>
      </c>
      <c r="E21" s="5165">
        <f t="shared" si="6"/>
        <v>104</v>
      </c>
      <c r="F21" s="5165">
        <f t="shared" si="6"/>
        <v>3</v>
      </c>
      <c r="G21" s="5166">
        <f t="shared" si="6"/>
        <v>107</v>
      </c>
      <c r="H21" s="3116">
        <f>SUM(H16:H20)</f>
        <v>207</v>
      </c>
      <c r="I21" s="3116">
        <f>SUM(I16:I20)</f>
        <v>9</v>
      </c>
      <c r="J21" s="3095">
        <f t="shared" ref="J21" si="7">SUM(J16:J20)</f>
        <v>216</v>
      </c>
      <c r="K21" s="403"/>
      <c r="L21" s="403"/>
    </row>
    <row r="22" spans="1:12" ht="24.95" customHeight="1" thickBot="1">
      <c r="A22" s="5180" t="s">
        <v>18</v>
      </c>
      <c r="B22" s="5167"/>
      <c r="C22" s="5168"/>
      <c r="D22" s="5169"/>
      <c r="E22" s="5167"/>
      <c r="F22" s="5168"/>
      <c r="G22" s="5170"/>
      <c r="H22" s="3117"/>
      <c r="I22" s="3118"/>
      <c r="J22" s="3119"/>
      <c r="K22" s="388"/>
      <c r="L22" s="388"/>
    </row>
    <row r="23" spans="1:12" ht="24.95" customHeight="1">
      <c r="A23" s="5178" t="s">
        <v>40</v>
      </c>
      <c r="B23" s="3120">
        <v>1</v>
      </c>
      <c r="C23" s="5171"/>
      <c r="D23" s="5172">
        <f>SUM(B23:C23)</f>
        <v>1</v>
      </c>
      <c r="E23" s="3121">
        <v>0</v>
      </c>
      <c r="F23" s="5173"/>
      <c r="G23" s="5172">
        <f>SUM(E23:F23)</f>
        <v>0</v>
      </c>
      <c r="H23" s="3114">
        <f t="shared" ref="H23:J27" si="8">B23+E23</f>
        <v>1</v>
      </c>
      <c r="I23" s="3122">
        <f t="shared" si="8"/>
        <v>0</v>
      </c>
      <c r="J23" s="3115">
        <f t="shared" si="8"/>
        <v>1</v>
      </c>
      <c r="K23" s="388"/>
      <c r="L23" s="388"/>
    </row>
    <row r="24" spans="1:12" ht="33" customHeight="1">
      <c r="A24" s="5178" t="s">
        <v>41</v>
      </c>
      <c r="B24" s="5140">
        <v>1</v>
      </c>
      <c r="C24" s="5141">
        <v>1</v>
      </c>
      <c r="D24" s="5147">
        <f>SUM(B24:C24)</f>
        <v>2</v>
      </c>
      <c r="E24" s="5146"/>
      <c r="F24" s="5142">
        <v>1</v>
      </c>
      <c r="G24" s="5147">
        <f>SUM(E24:F24)</f>
        <v>1</v>
      </c>
      <c r="H24" s="3123">
        <f t="shared" si="8"/>
        <v>1</v>
      </c>
      <c r="I24" s="3124">
        <f>C24+F24</f>
        <v>2</v>
      </c>
      <c r="J24" s="3125">
        <f t="shared" si="8"/>
        <v>3</v>
      </c>
      <c r="K24" s="388"/>
      <c r="L24" s="388"/>
    </row>
    <row r="25" spans="1:12" ht="24.95" customHeight="1">
      <c r="A25" s="5178" t="s">
        <v>25</v>
      </c>
      <c r="B25" s="5140"/>
      <c r="C25" s="5141"/>
      <c r="D25" s="5147">
        <f>SUM(B25:C25)</f>
        <v>0</v>
      </c>
      <c r="E25" s="5146"/>
      <c r="F25" s="5142"/>
      <c r="G25" s="5147">
        <f>SUM(E25:F25)</f>
        <v>0</v>
      </c>
      <c r="H25" s="3123">
        <f t="shared" si="8"/>
        <v>0</v>
      </c>
      <c r="I25" s="3124">
        <f t="shared" si="8"/>
        <v>0</v>
      </c>
      <c r="J25" s="3125">
        <f t="shared" si="8"/>
        <v>0</v>
      </c>
      <c r="K25" s="403"/>
      <c r="L25" s="403"/>
    </row>
    <row r="26" spans="1:12" ht="32.25" customHeight="1" thickBot="1">
      <c r="A26" s="5178" t="s">
        <v>42</v>
      </c>
      <c r="B26" s="5140"/>
      <c r="C26" s="5141"/>
      <c r="D26" s="5147">
        <f>SUM(B26:C26)</f>
        <v>0</v>
      </c>
      <c r="E26" s="5146"/>
      <c r="F26" s="5142"/>
      <c r="G26" s="5147">
        <f>SUM(E26:F26)</f>
        <v>0</v>
      </c>
      <c r="H26" s="3123">
        <f t="shared" si="8"/>
        <v>0</v>
      </c>
      <c r="I26" s="3124">
        <f t="shared" si="8"/>
        <v>0</v>
      </c>
      <c r="J26" s="3125">
        <f t="shared" si="8"/>
        <v>0</v>
      </c>
      <c r="K26" s="404"/>
      <c r="L26" s="404"/>
    </row>
    <row r="27" spans="1:12" ht="29.25" hidden="1" customHeight="1" thickBot="1">
      <c r="A27" s="5179"/>
      <c r="B27" s="5140">
        <v>0</v>
      </c>
      <c r="C27" s="5141">
        <v>0</v>
      </c>
      <c r="D27" s="5147">
        <f>SUM(B27:C27)</f>
        <v>0</v>
      </c>
      <c r="E27" s="5146">
        <v>0</v>
      </c>
      <c r="F27" s="5142">
        <v>0</v>
      </c>
      <c r="G27" s="5147">
        <f>SUM(E27:F27)</f>
        <v>0</v>
      </c>
      <c r="H27" s="2664">
        <f t="shared" si="8"/>
        <v>0</v>
      </c>
      <c r="I27" s="2665">
        <f t="shared" si="8"/>
        <v>0</v>
      </c>
      <c r="J27" s="2666">
        <f t="shared" si="8"/>
        <v>0</v>
      </c>
      <c r="K27" s="403"/>
      <c r="L27" s="403"/>
    </row>
    <row r="28" spans="1:12" ht="36.75" customHeight="1" thickBot="1">
      <c r="A28" s="5099" t="s">
        <v>19</v>
      </c>
      <c r="B28" s="5174">
        <f t="shared" ref="B28:G28" si="9">SUM(B23:B27)</f>
        <v>2</v>
      </c>
      <c r="C28" s="5174">
        <f t="shared" si="9"/>
        <v>1</v>
      </c>
      <c r="D28" s="5174">
        <f t="shared" si="9"/>
        <v>3</v>
      </c>
      <c r="E28" s="5174">
        <f t="shared" si="9"/>
        <v>0</v>
      </c>
      <c r="F28" s="5174">
        <f t="shared" si="9"/>
        <v>1</v>
      </c>
      <c r="G28" s="5174">
        <f t="shared" si="9"/>
        <v>1</v>
      </c>
      <c r="H28" s="3126">
        <f t="shared" ref="H28:J28" si="10">SUM(H23:H27)</f>
        <v>2</v>
      </c>
      <c r="I28" s="3126">
        <f t="shared" si="10"/>
        <v>2</v>
      </c>
      <c r="J28" s="3095">
        <f t="shared" si="10"/>
        <v>4</v>
      </c>
      <c r="K28" s="388"/>
      <c r="L28" s="388"/>
    </row>
    <row r="29" spans="1:12" ht="24.95" customHeight="1" thickBot="1">
      <c r="A29" s="5181" t="s">
        <v>365</v>
      </c>
      <c r="B29" s="5167"/>
      <c r="C29" s="5168"/>
      <c r="D29" s="5169"/>
      <c r="E29" s="5167"/>
      <c r="F29" s="5168"/>
      <c r="G29" s="5170"/>
      <c r="H29" s="3117"/>
      <c r="I29" s="3118"/>
      <c r="J29" s="3119"/>
      <c r="K29" s="388"/>
      <c r="L29" s="388"/>
    </row>
    <row r="30" spans="1:12" ht="24.95" customHeight="1">
      <c r="A30" s="5176" t="s">
        <v>40</v>
      </c>
      <c r="B30" s="3120">
        <v>1</v>
      </c>
      <c r="C30" s="5171"/>
      <c r="D30" s="5172">
        <f>SUM(B30:C30)</f>
        <v>1</v>
      </c>
      <c r="E30" s="3121">
        <v>0</v>
      </c>
      <c r="F30" s="5173"/>
      <c r="G30" s="5172">
        <f>SUM(E30:F30)</f>
        <v>0</v>
      </c>
      <c r="H30" s="3114">
        <f t="shared" ref="H30:J34" si="11">B30+E30</f>
        <v>1</v>
      </c>
      <c r="I30" s="3122">
        <f t="shared" si="11"/>
        <v>0</v>
      </c>
      <c r="J30" s="3115">
        <f t="shared" si="11"/>
        <v>1</v>
      </c>
      <c r="K30" s="388"/>
      <c r="L30" s="388"/>
    </row>
    <row r="31" spans="1:12" ht="33" customHeight="1">
      <c r="A31" s="2654" t="s">
        <v>41</v>
      </c>
      <c r="B31" s="5140">
        <v>0</v>
      </c>
      <c r="C31" s="5141">
        <v>0</v>
      </c>
      <c r="D31" s="5147">
        <f>SUM(B31:C31)</f>
        <v>0</v>
      </c>
      <c r="E31" s="5146"/>
      <c r="F31" s="5142">
        <v>0</v>
      </c>
      <c r="G31" s="5147">
        <f>SUM(E31:F31)</f>
        <v>0</v>
      </c>
      <c r="H31" s="3123">
        <f t="shared" si="11"/>
        <v>0</v>
      </c>
      <c r="I31" s="3124">
        <f t="shared" si="11"/>
        <v>0</v>
      </c>
      <c r="J31" s="3125">
        <f t="shared" si="11"/>
        <v>0</v>
      </c>
      <c r="K31" s="388"/>
      <c r="L31" s="388"/>
    </row>
    <row r="32" spans="1:12" ht="24.95" customHeight="1">
      <c r="A32" s="2654" t="s">
        <v>25</v>
      </c>
      <c r="B32" s="5140"/>
      <c r="C32" s="5141"/>
      <c r="D32" s="5147">
        <f>SUM(B32:C32)</f>
        <v>0</v>
      </c>
      <c r="E32" s="5146"/>
      <c r="F32" s="5142"/>
      <c r="G32" s="5147">
        <f>SUM(E32:F32)</f>
        <v>0</v>
      </c>
      <c r="H32" s="3123">
        <f t="shared" si="11"/>
        <v>0</v>
      </c>
      <c r="I32" s="3124">
        <f t="shared" si="11"/>
        <v>0</v>
      </c>
      <c r="J32" s="3125">
        <f t="shared" si="11"/>
        <v>0</v>
      </c>
      <c r="K32" s="403"/>
      <c r="L32" s="403"/>
    </row>
    <row r="33" spans="1:13" ht="32.25" customHeight="1" thickBot="1">
      <c r="A33" s="2654" t="s">
        <v>42</v>
      </c>
      <c r="B33" s="5140"/>
      <c r="C33" s="5141"/>
      <c r="D33" s="5147">
        <f>SUM(B33:C33)</f>
        <v>0</v>
      </c>
      <c r="E33" s="5146"/>
      <c r="F33" s="5142"/>
      <c r="G33" s="5147">
        <f>SUM(E33:F33)</f>
        <v>0</v>
      </c>
      <c r="H33" s="3123">
        <f t="shared" si="11"/>
        <v>0</v>
      </c>
      <c r="I33" s="3124">
        <f t="shared" si="11"/>
        <v>0</v>
      </c>
      <c r="J33" s="3125">
        <f t="shared" si="11"/>
        <v>0</v>
      </c>
      <c r="K33" s="404"/>
      <c r="L33" s="404"/>
    </row>
    <row r="34" spans="1:13" ht="29.25" hidden="1" customHeight="1">
      <c r="A34" s="2663"/>
      <c r="B34" s="5140">
        <v>0</v>
      </c>
      <c r="C34" s="5141">
        <v>0</v>
      </c>
      <c r="D34" s="5147">
        <f>SUM(B34:C34)</f>
        <v>0</v>
      </c>
      <c r="E34" s="5146">
        <v>0</v>
      </c>
      <c r="F34" s="5142">
        <v>0</v>
      </c>
      <c r="G34" s="5147">
        <f>SUM(E34:F34)</f>
        <v>0</v>
      </c>
      <c r="H34" s="2664">
        <f t="shared" si="11"/>
        <v>0</v>
      </c>
      <c r="I34" s="2665">
        <f t="shared" si="11"/>
        <v>0</v>
      </c>
      <c r="J34" s="2666">
        <f t="shared" si="11"/>
        <v>0</v>
      </c>
      <c r="K34" s="403"/>
      <c r="L34" s="403"/>
    </row>
    <row r="35" spans="1:13" ht="36.75" customHeight="1" thickBot="1">
      <c r="A35" s="3088" t="s">
        <v>366</v>
      </c>
      <c r="B35" s="5174">
        <f t="shared" ref="B35:G35" si="12">SUM(B30:B34)</f>
        <v>1</v>
      </c>
      <c r="C35" s="5174">
        <f t="shared" si="12"/>
        <v>0</v>
      </c>
      <c r="D35" s="5174">
        <f t="shared" si="12"/>
        <v>1</v>
      </c>
      <c r="E35" s="5174">
        <f t="shared" si="12"/>
        <v>0</v>
      </c>
      <c r="F35" s="5174">
        <f t="shared" si="12"/>
        <v>0</v>
      </c>
      <c r="G35" s="5174">
        <f t="shared" si="12"/>
        <v>0</v>
      </c>
      <c r="H35" s="3126">
        <f t="shared" ref="H35:J35" si="13">SUM(H30:H34)</f>
        <v>1</v>
      </c>
      <c r="I35" s="3126">
        <f t="shared" si="13"/>
        <v>0</v>
      </c>
      <c r="J35" s="3095">
        <f t="shared" si="13"/>
        <v>1</v>
      </c>
      <c r="K35" s="388"/>
      <c r="L35" s="388"/>
    </row>
    <row r="36" spans="1:13" ht="30" customHeight="1" thickBot="1">
      <c r="A36" s="2667" t="s">
        <v>29</v>
      </c>
      <c r="B36" s="5143">
        <f>B21</f>
        <v>103</v>
      </c>
      <c r="C36" s="5143">
        <f t="shared" ref="C36:G36" si="14">C21</f>
        <v>6</v>
      </c>
      <c r="D36" s="5143">
        <f t="shared" si="14"/>
        <v>109</v>
      </c>
      <c r="E36" s="5143">
        <f t="shared" si="14"/>
        <v>104</v>
      </c>
      <c r="F36" s="5143">
        <f t="shared" si="14"/>
        <v>3</v>
      </c>
      <c r="G36" s="5175">
        <f t="shared" si="14"/>
        <v>107</v>
      </c>
      <c r="H36" s="2540">
        <f t="shared" ref="H36:J36" si="15">H21</f>
        <v>207</v>
      </c>
      <c r="I36" s="2540">
        <f>I21</f>
        <v>9</v>
      </c>
      <c r="J36" s="2668">
        <f t="shared" si="15"/>
        <v>216</v>
      </c>
      <c r="K36" s="414"/>
      <c r="L36" s="414"/>
    </row>
    <row r="37" spans="1:13" ht="26.25" thickBot="1">
      <c r="A37" s="2667" t="s">
        <v>30</v>
      </c>
      <c r="B37" s="2541">
        <f>B28+B35</f>
        <v>3</v>
      </c>
      <c r="C37" s="2541">
        <f t="shared" ref="C37:I37" si="16">C28</f>
        <v>1</v>
      </c>
      <c r="D37" s="2541">
        <f>D28+D35</f>
        <v>4</v>
      </c>
      <c r="E37" s="2541">
        <f t="shared" si="16"/>
        <v>0</v>
      </c>
      <c r="F37" s="2541">
        <f t="shared" si="16"/>
        <v>1</v>
      </c>
      <c r="G37" s="2540">
        <f t="shared" si="16"/>
        <v>1</v>
      </c>
      <c r="H37" s="2540">
        <f>H28+H35</f>
        <v>3</v>
      </c>
      <c r="I37" s="2540">
        <f t="shared" si="16"/>
        <v>2</v>
      </c>
      <c r="J37" s="2668">
        <f>J28+J35</f>
        <v>5</v>
      </c>
      <c r="K37" s="93"/>
      <c r="L37" s="93"/>
    </row>
    <row r="38" spans="1:13" ht="33.75" thickBot="1">
      <c r="A38" s="2669" t="s">
        <v>31</v>
      </c>
      <c r="B38" s="2670">
        <f t="shared" ref="B38:J38" si="17">SUM(B36:B37)</f>
        <v>106</v>
      </c>
      <c r="C38" s="2670">
        <f t="shared" si="17"/>
        <v>7</v>
      </c>
      <c r="D38" s="2670">
        <f t="shared" si="17"/>
        <v>113</v>
      </c>
      <c r="E38" s="2670">
        <f t="shared" si="17"/>
        <v>104</v>
      </c>
      <c r="F38" s="2670">
        <f t="shared" si="17"/>
        <v>4</v>
      </c>
      <c r="G38" s="2671">
        <f t="shared" si="17"/>
        <v>108</v>
      </c>
      <c r="H38" s="2671">
        <f t="shared" si="17"/>
        <v>210</v>
      </c>
      <c r="I38" s="2671">
        <f>SUM(I36:I37)</f>
        <v>11</v>
      </c>
      <c r="J38" s="2672">
        <f t="shared" si="17"/>
        <v>221</v>
      </c>
      <c r="K38" s="93"/>
      <c r="L38" s="93"/>
    </row>
    <row r="39" spans="1:13" ht="12" customHeight="1">
      <c r="A39" s="388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</row>
    <row r="40" spans="1:13" ht="18.600000000000001" customHeight="1">
      <c r="A40" s="388"/>
      <c r="B40" s="93"/>
      <c r="C40" s="93"/>
      <c r="D40" s="93"/>
      <c r="E40" s="93"/>
      <c r="F40" s="93"/>
      <c r="G40" s="93"/>
      <c r="H40" s="93"/>
      <c r="I40" s="93"/>
      <c r="J40" s="93"/>
      <c r="K40" s="94"/>
    </row>
    <row r="41" spans="1:13" ht="37.5" customHeight="1">
      <c r="A41" s="7249"/>
      <c r="B41" s="7249"/>
      <c r="C41" s="7249"/>
      <c r="D41" s="7249"/>
      <c r="E41" s="7249"/>
      <c r="F41" s="7249"/>
      <c r="G41" s="7249"/>
      <c r="H41" s="7249"/>
      <c r="I41" s="7249"/>
      <c r="J41" s="7249"/>
      <c r="K41" s="7249"/>
      <c r="L41" s="7249"/>
      <c r="M41" s="7249"/>
    </row>
    <row r="42" spans="1:13" ht="26.25" customHeight="1"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1:Q1"/>
    <mergeCell ref="A2:M2"/>
    <mergeCell ref="A3:J3"/>
    <mergeCell ref="B5:D5"/>
    <mergeCell ref="E5:G5"/>
    <mergeCell ref="A41:M41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5</vt:i4>
      </vt:variant>
    </vt:vector>
  </HeadingPairs>
  <TitlesOfParts>
    <vt:vector size="76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2023-06-07T07:48:40Z</cp:lastPrinted>
  <dcterms:created xsi:type="dcterms:W3CDTF">2004-12-10T12:36:00Z</dcterms:created>
  <dcterms:modified xsi:type="dcterms:W3CDTF">2023-06-07T11:36:49Z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